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x375kg\Desktop\"/>
    </mc:Choice>
  </mc:AlternateContent>
  <bookViews>
    <workbookView xWindow="0" yWindow="0" windowWidth="15870" windowHeight="10050" tabRatio="648"/>
  </bookViews>
  <sheets>
    <sheet name="Read Me First" sheetId="1" r:id="rId1"/>
    <sheet name="001cover" sheetId="2" r:id="rId2"/>
    <sheet name="Blank" sheetId="3" r:id="rId3"/>
    <sheet name="002GInst" sheetId="4" r:id="rId4"/>
    <sheet name="004table" sheetId="5" r:id="rId5"/>
    <sheet name="101" sheetId="6" r:id="rId6"/>
    <sheet name="102" sheetId="7" r:id="rId7"/>
    <sheet name="103" sheetId="8" r:id="rId8"/>
    <sheet name="Blank Page" sheetId="9" r:id="rId9"/>
    <sheet name="104105" sheetId="10" r:id="rId10"/>
    <sheet name="106" sheetId="11" r:id="rId11"/>
    <sheet name="107" sheetId="12" r:id="rId12"/>
    <sheet name="200201" sheetId="13" r:id="rId13"/>
    <sheet name="202" sheetId="14" r:id="rId14"/>
    <sheet name="203" sheetId="15" r:id="rId15"/>
    <sheet name="204" sheetId="16" r:id="rId16"/>
    <sheet name="205" sheetId="17" r:id="rId17"/>
    <sheet name="BlankPg" sheetId="18" r:id="rId18"/>
    <sheet name="250" sheetId="19" r:id="rId19"/>
    <sheet name="251252" sheetId="20" r:id="rId20"/>
    <sheet name="253" sheetId="21" r:id="rId21"/>
    <sheet name="300" sheetId="22" r:id="rId22"/>
    <sheet name="301303" sheetId="23" r:id="rId23"/>
    <sheet name="304" sheetId="24" r:id="rId24"/>
    <sheet name="305" sheetId="25" r:id="rId25"/>
    <sheet name="Blank Pg" sheetId="26" r:id="rId26"/>
    <sheet name="306307" sheetId="27" r:id="rId27"/>
    <sheet name="308" sheetId="28" r:id="rId28"/>
    <sheet name="309" sheetId="29" r:id="rId29"/>
    <sheet name="350" sheetId="30" r:id="rId30"/>
    <sheet name="400" sheetId="31" r:id="rId31"/>
    <sheet name="401402" sheetId="32" r:id="rId32"/>
    <sheet name="403" sheetId="33" r:id="rId33"/>
    <sheet name="404" sheetId="34" r:id="rId34"/>
    <sheet name="405" sheetId="35" r:id="rId35"/>
    <sheet name="Verification" sheetId="36" r:id="rId36"/>
    <sheet name="Index" sheetId="37" r:id="rId37"/>
    <sheet name="ROR" sheetId="38" r:id="rId38"/>
    <sheet name="Income" sheetId="39" r:id="rId39"/>
    <sheet name="RB" sheetId="40" r:id="rId40"/>
    <sheet name="Capital" sheetId="41" r:id="rId41"/>
  </sheets>
  <definedNames>
    <definedName name="_000READMEFIRST">'Read Me First'!$A$1</definedName>
    <definedName name="_001COVER">'001cover'!$A$1</definedName>
    <definedName name="_002GINST">'002GInst'!$A$1</definedName>
    <definedName name="_004TABLE">'004table'!$A$1</definedName>
    <definedName name="_101">'101'!$A$1</definedName>
    <definedName name="_102">'102'!$A$1</definedName>
    <definedName name="_103">'103'!$A$1</definedName>
    <definedName name="_104105">'104105'!$A$1</definedName>
    <definedName name="_106">'106'!$A$1</definedName>
    <definedName name="_107">'107'!$A$1</definedName>
    <definedName name="_200201">'200201'!$A$1</definedName>
    <definedName name="_202">'202'!$A$1</definedName>
    <definedName name="_203">'203'!$A$1</definedName>
    <definedName name="_204">'204'!$A$1</definedName>
    <definedName name="_205">'205'!$A$1</definedName>
    <definedName name="_250">'250'!$A$1</definedName>
    <definedName name="_251252">'251252'!$A$1</definedName>
    <definedName name="_253">'253'!$A$1</definedName>
    <definedName name="_300">'300'!$A$1</definedName>
    <definedName name="_301303">'301303'!$A$1</definedName>
    <definedName name="_304">'304'!$A$1</definedName>
    <definedName name="_305">'305'!$A$1</definedName>
    <definedName name="_306307">'306307'!$A$1</definedName>
    <definedName name="_308">'308'!$A$1</definedName>
    <definedName name="_309">'309'!$A$1</definedName>
    <definedName name="_350">'350'!$A$1</definedName>
    <definedName name="_352">'350'!$A$1</definedName>
    <definedName name="_400">'400'!$A$1</definedName>
    <definedName name="_401402">'401402'!$A$1</definedName>
    <definedName name="_403">'403'!$A$1</definedName>
    <definedName name="_404">'404'!$A$1</definedName>
    <definedName name="_405">'405'!$A$1</definedName>
    <definedName name="_Fill" localSheetId="23" hidden="1">'304'!$A$56:$A$78</definedName>
    <definedName name="_ftn1" localSheetId="0">'Read Me First'!$B$43</definedName>
    <definedName name="BLANK">Blank!$A$1</definedName>
    <definedName name="CAPITAL">Capital!$A$1</definedName>
    <definedName name="INCOME">Income!$A$1</definedName>
    <definedName name="PM">'309'!$B$56:$B$64</definedName>
    <definedName name="_xlnm.Print_Area" localSheetId="1">'001cover'!$A$1:$J$42</definedName>
    <definedName name="_xlnm.Print_Area" localSheetId="3">'002GInst'!$A$1:$D$60</definedName>
    <definedName name="_xlnm.Print_Area" localSheetId="4">'004table'!$A$1:$H$107</definedName>
    <definedName name="_xlnm.Print_Area" localSheetId="7">'103'!$A$1:$H$57</definedName>
    <definedName name="_xlnm.Print_Area" localSheetId="9">'104105'!$A$1:$M$57</definedName>
    <definedName name="_xlnm.Print_Area" localSheetId="22">'301303'!$A$1:$Q$219</definedName>
    <definedName name="_xlnm.Print_Area" localSheetId="27">'308'!$A$1:$J$41</definedName>
    <definedName name="_xlnm.Print_Area" localSheetId="28">'309'!$A$1:$H$47</definedName>
    <definedName name="_xlnm.Print_Area" localSheetId="31">'401402'!$A$1:$P$64</definedName>
    <definedName name="_xlnm.Print_Area" localSheetId="40">Capital!$A$1:$L$50</definedName>
    <definedName name="_xlnm.Print_Area" localSheetId="38">Income!$A$1:$D$199</definedName>
    <definedName name="_xlnm.Print_Area" localSheetId="36">Index!$A$1:$H$48</definedName>
    <definedName name="_xlnm.Print_Area" localSheetId="0">'Read Me First'!$1:$1048576</definedName>
    <definedName name="_xlnm.Print_Area" localSheetId="37">ROR!$A$1:$L$192</definedName>
    <definedName name="_xlnm.Print_Area" localSheetId="35">Verification!$A$1:$C$65</definedName>
    <definedName name="RB">RB!$A$1</definedName>
    <definedName name="ROR">ROR!$A$1</definedName>
    <definedName name="VERIFICATION">Verification!$A$1</definedName>
    <definedName name="Z002PM">'002GInst'!$C$65:$C$73</definedName>
    <definedName name="Z004PM">'004table'!$B$117:$B$125</definedName>
    <definedName name="Z101PM">'101'!$B$65:$B$73</definedName>
    <definedName name="Z102PM">'102'!$B$67:$B$75</definedName>
    <definedName name="Z103PM">'103'!$B$60:$B$68</definedName>
    <definedName name="Z104PM">'104105'!$B$64:$B$74</definedName>
    <definedName name="Z106PM">'106'!$C$73:$C$81</definedName>
    <definedName name="Z107PM">'107'!$B$70:$B$78</definedName>
    <definedName name="Z200PM">'200201'!$B$75:$B$85</definedName>
    <definedName name="Z202PM">'202'!$B$73:$B$81</definedName>
    <definedName name="Z203PM">'203'!$B$66:$B$74</definedName>
    <definedName name="Z204PM">'204'!$B$74:$B$82</definedName>
    <definedName name="Z205PM">'205'!$B$71:$B$79</definedName>
    <definedName name="Z250PM">'250'!$B$69:$B$77</definedName>
    <definedName name="Z251PM">'251252'!$B$71:$B$81</definedName>
    <definedName name="Z253PM">'253'!$B$77:$B$85</definedName>
    <definedName name="Z300PM">'300'!$C$60:$C$68</definedName>
    <definedName name="Z301PM">'301303'!#REF!</definedName>
    <definedName name="Z304PM">'304'!$C$91:$C$101</definedName>
    <definedName name="Z305PM">'305'!$B$67:$B$75</definedName>
    <definedName name="Z306PM">'306307'!$B$172:$B$180</definedName>
    <definedName name="Z308PM">'308'!$B$49:$B$57</definedName>
    <definedName name="Z309PM">'309'!$B$56:$B$64</definedName>
    <definedName name="Z350PM">'350'!$B$88:$B$96</definedName>
    <definedName name="Z400PM">'400'!$B$75:$B$83</definedName>
    <definedName name="Z401PM">'401402'!$B$74:$B$84</definedName>
    <definedName name="Z403PM">'403'!$B$88:$B$96</definedName>
    <definedName name="Z404PM">'404'!$B$57:$B$65</definedName>
    <definedName name="Z405PM">'405'!$B$84:$B$92</definedName>
    <definedName name="ZBLANKPAGEPM">'Blank Page'!$B$51:$B$59</definedName>
    <definedName name="ZBLANKPGPM">BlankPg!$B$51:$B$59</definedName>
    <definedName name="ZBLANKPM">Blank!$B$51:$B$59</definedName>
    <definedName name="ZCOVER">'001cover'!$B$53:$B$61</definedName>
    <definedName name="ZINDEX">Index!$B$57:$B$65</definedName>
    <definedName name="ZPAGEPM">'Blank Pg'!$G$48</definedName>
    <definedName name="ZV">Verification!$B$72:$B$80</definedName>
  </definedNames>
  <calcPr calcId="152511"/>
</workbook>
</file>

<file path=xl/calcChain.xml><?xml version="1.0" encoding="utf-8"?>
<calcChain xmlns="http://schemas.openxmlformats.org/spreadsheetml/2006/main">
  <c r="H52" i="15" l="1"/>
  <c r="E9" i="10"/>
  <c r="E25" i="22"/>
  <c r="E24" i="22"/>
  <c r="E23" i="22"/>
  <c r="C34" i="28" l="1"/>
  <c r="G27" i="21" l="1"/>
  <c r="E35" i="11"/>
  <c r="E33" i="11"/>
  <c r="F35" i="11"/>
  <c r="F33" i="11"/>
  <c r="F37" i="11" s="1"/>
  <c r="F12" i="11"/>
  <c r="J40" i="10" l="1"/>
  <c r="K40" i="10" s="1"/>
  <c r="J15" i="10"/>
  <c r="E27" i="10"/>
  <c r="E25" i="10"/>
  <c r="E20" i="10"/>
  <c r="E19" i="10"/>
  <c r="F30" i="35"/>
  <c r="F11" i="29" l="1"/>
  <c r="F105" i="23" l="1"/>
  <c r="F106" i="23"/>
  <c r="F107" i="23"/>
  <c r="F108" i="23"/>
  <c r="F109" i="23"/>
  <c r="F110" i="23"/>
  <c r="F111" i="23"/>
  <c r="F112" i="23"/>
  <c r="F113" i="23"/>
  <c r="F114" i="23"/>
  <c r="F115" i="23"/>
  <c r="F104" i="23"/>
  <c r="F84" i="23"/>
  <c r="F85" i="23"/>
  <c r="F86" i="23"/>
  <c r="F87" i="23"/>
  <c r="F88" i="23"/>
  <c r="F89" i="23"/>
  <c r="F90" i="23"/>
  <c r="F91" i="23"/>
  <c r="F92" i="23"/>
  <c r="F93" i="23"/>
  <c r="F94" i="23"/>
  <c r="F83" i="23"/>
  <c r="D20" i="31" l="1"/>
  <c r="G38" i="25" l="1"/>
  <c r="G33" i="25"/>
  <c r="G34" i="25"/>
  <c r="G35" i="25"/>
  <c r="G36" i="25"/>
  <c r="G37" i="25"/>
  <c r="D23" i="16" l="1"/>
  <c r="D22" i="16"/>
  <c r="D31" i="15" l="1"/>
  <c r="D33" i="15" s="1"/>
  <c r="D44" i="15" s="1"/>
  <c r="C31" i="15"/>
  <c r="C33" i="15" s="1"/>
  <c r="C44" i="15" s="1"/>
  <c r="D45" i="15" l="1"/>
  <c r="D48" i="15" s="1"/>
  <c r="D51" i="15" s="1"/>
  <c r="D47" i="15"/>
  <c r="D50" i="15" s="1"/>
  <c r="C45" i="15"/>
  <c r="C48" i="15" s="1"/>
  <c r="C51" i="15" s="1"/>
  <c r="C47" i="15"/>
  <c r="C50" i="15" s="1"/>
  <c r="G31" i="25"/>
  <c r="G32" i="25"/>
  <c r="G30" i="25"/>
  <c r="E37" i="11" l="1"/>
  <c r="A13" i="2" l="1"/>
  <c r="A25" i="2"/>
  <c r="B1" i="5"/>
  <c r="F1" i="5"/>
  <c r="B1" i="6"/>
  <c r="G1" i="6"/>
  <c r="B1" i="7"/>
  <c r="D1" i="7"/>
  <c r="E46" i="7"/>
  <c r="F46" i="7"/>
  <c r="B1" i="8"/>
  <c r="F1" i="8"/>
  <c r="B1" i="10"/>
  <c r="D1" i="10"/>
  <c r="H1" i="10"/>
  <c r="J1" i="10"/>
  <c r="F9" i="10"/>
  <c r="L9" i="10"/>
  <c r="F10" i="10"/>
  <c r="L10" i="10"/>
  <c r="F11" i="10"/>
  <c r="L11" i="10"/>
  <c r="F12" i="10"/>
  <c r="J12" i="10"/>
  <c r="K12" i="10"/>
  <c r="F13" i="10"/>
  <c r="D14" i="10"/>
  <c r="E14" i="10"/>
  <c r="L14" i="10"/>
  <c r="L15" i="10"/>
  <c r="F16" i="10"/>
  <c r="L16" i="10"/>
  <c r="F17" i="10"/>
  <c r="L17" i="10"/>
  <c r="F18" i="10"/>
  <c r="L18" i="10"/>
  <c r="F19" i="10"/>
  <c r="L19" i="10"/>
  <c r="F20" i="10"/>
  <c r="L20" i="10"/>
  <c r="D21" i="10"/>
  <c r="E21" i="10"/>
  <c r="L21" i="10"/>
  <c r="L22" i="10"/>
  <c r="F23" i="10"/>
  <c r="L23" i="10"/>
  <c r="F24" i="10"/>
  <c r="J24" i="10"/>
  <c r="K24" i="10"/>
  <c r="F25" i="10"/>
  <c r="F26" i="10"/>
  <c r="L26" i="10"/>
  <c r="F27" i="10"/>
  <c r="L27" i="10"/>
  <c r="F28" i="10"/>
  <c r="L28" i="10"/>
  <c r="F29" i="10"/>
  <c r="L29" i="10"/>
  <c r="F30" i="10"/>
  <c r="L30" i="10"/>
  <c r="F31" i="10"/>
  <c r="L31" i="10"/>
  <c r="F32" i="10"/>
  <c r="L32" i="10"/>
  <c r="D33" i="10"/>
  <c r="E33" i="10"/>
  <c r="J33" i="10"/>
  <c r="K33" i="10"/>
  <c r="F35" i="10"/>
  <c r="L35" i="10"/>
  <c r="F36" i="10"/>
  <c r="L36" i="10"/>
  <c r="F37" i="10"/>
  <c r="J37" i="10"/>
  <c r="K37" i="10"/>
  <c r="F38" i="10"/>
  <c r="F39" i="10"/>
  <c r="L39" i="10"/>
  <c r="D40" i="10"/>
  <c r="E40" i="10"/>
  <c r="L40" i="10"/>
  <c r="J41" i="10"/>
  <c r="K41" i="10"/>
  <c r="F42" i="10"/>
  <c r="F44" i="10"/>
  <c r="B1" i="11"/>
  <c r="E1" i="11"/>
  <c r="G9" i="11"/>
  <c r="G10" i="11"/>
  <c r="G11" i="11"/>
  <c r="G12" i="11"/>
  <c r="E13" i="11"/>
  <c r="F13" i="11"/>
  <c r="G15" i="11"/>
  <c r="G16" i="11"/>
  <c r="G17" i="11"/>
  <c r="G18" i="11"/>
  <c r="E19" i="11"/>
  <c r="F19" i="11"/>
  <c r="G22" i="11"/>
  <c r="G23" i="11"/>
  <c r="G24" i="11"/>
  <c r="E25" i="11"/>
  <c r="F25" i="11"/>
  <c r="G26" i="11"/>
  <c r="G27" i="11"/>
  <c r="G28" i="11"/>
  <c r="E29" i="11"/>
  <c r="F29" i="11"/>
  <c r="G32" i="11"/>
  <c r="G33" i="11"/>
  <c r="G34" i="11"/>
  <c r="G35" i="11"/>
  <c r="G36" i="11"/>
  <c r="G40" i="11"/>
  <c r="G41" i="11"/>
  <c r="G42" i="11"/>
  <c r="G43" i="11"/>
  <c r="G44" i="11"/>
  <c r="G45" i="11"/>
  <c r="G46" i="11"/>
  <c r="G47" i="11"/>
  <c r="E48" i="11"/>
  <c r="F48" i="11"/>
  <c r="G55" i="11"/>
  <c r="G56" i="11"/>
  <c r="G57" i="11"/>
  <c r="G58" i="11"/>
  <c r="G59" i="11"/>
  <c r="G60" i="11"/>
  <c r="G61" i="11"/>
  <c r="B1" i="12"/>
  <c r="D1" i="12"/>
  <c r="E17" i="12"/>
  <c r="E26" i="12"/>
  <c r="E37" i="12"/>
  <c r="E43" i="12"/>
  <c r="E62" i="12"/>
  <c r="B1" i="13"/>
  <c r="D1" i="13"/>
  <c r="H1" i="13"/>
  <c r="L1" i="13"/>
  <c r="J19"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J46" i="13"/>
  <c r="J47" i="13"/>
  <c r="J48" i="13"/>
  <c r="J49" i="13"/>
  <c r="J50" i="13"/>
  <c r="J51" i="13"/>
  <c r="J52" i="13"/>
  <c r="J53" i="13"/>
  <c r="J54" i="13"/>
  <c r="J55" i="13"/>
  <c r="J56" i="13"/>
  <c r="J57" i="13"/>
  <c r="J58" i="13"/>
  <c r="J59" i="13"/>
  <c r="J60" i="13"/>
  <c r="J61" i="13"/>
  <c r="J62" i="13"/>
  <c r="J63" i="13"/>
  <c r="J64" i="13"/>
  <c r="D65" i="13"/>
  <c r="E65" i="13"/>
  <c r="F65" i="13"/>
  <c r="H65" i="13"/>
  <c r="I65" i="13"/>
  <c r="M65" i="13"/>
  <c r="J67" i="13"/>
  <c r="B1" i="14"/>
  <c r="D1" i="14"/>
  <c r="E32" i="14"/>
  <c r="E53" i="14"/>
  <c r="E63" i="14"/>
  <c r="B1" i="15"/>
  <c r="H1" i="15"/>
  <c r="E27" i="15"/>
  <c r="F27" i="15"/>
  <c r="G27" i="15"/>
  <c r="H27" i="15"/>
  <c r="I27" i="15"/>
  <c r="E34" i="15"/>
  <c r="F34" i="15"/>
  <c r="G34" i="15"/>
  <c r="H34" i="15"/>
  <c r="I34" i="15"/>
  <c r="E41" i="15"/>
  <c r="F41" i="15"/>
  <c r="G41" i="15"/>
  <c r="H41" i="15"/>
  <c r="I41" i="15"/>
  <c r="E52" i="15"/>
  <c r="F52" i="15"/>
  <c r="G52" i="15"/>
  <c r="I52" i="15"/>
  <c r="B1" i="16"/>
  <c r="C1" i="16"/>
  <c r="C31" i="16"/>
  <c r="D31" i="16"/>
  <c r="D52" i="16"/>
  <c r="D59" i="16"/>
  <c r="D66" i="16"/>
  <c r="B1" i="17"/>
  <c r="G1" i="17"/>
  <c r="G21" i="17"/>
  <c r="G22" i="17"/>
  <c r="G23" i="17"/>
  <c r="G24" i="17"/>
  <c r="G25" i="17"/>
  <c r="G26" i="17"/>
  <c r="G27" i="17"/>
  <c r="G28" i="17"/>
  <c r="G29" i="17"/>
  <c r="C30" i="17"/>
  <c r="E30" i="17"/>
  <c r="F30" i="17"/>
  <c r="H30" i="17"/>
  <c r="I30" i="17"/>
  <c r="G32" i="17"/>
  <c r="G33" i="17"/>
  <c r="G34" i="17"/>
  <c r="G35" i="17"/>
  <c r="G36" i="17"/>
  <c r="G37" i="17"/>
  <c r="G38" i="17"/>
  <c r="G39" i="17"/>
  <c r="G40" i="17"/>
  <c r="C41" i="17"/>
  <c r="E41" i="17"/>
  <c r="F41" i="17"/>
  <c r="G41" i="17"/>
  <c r="H41" i="17"/>
  <c r="I41" i="17"/>
  <c r="G62" i="17"/>
  <c r="I62" i="17"/>
  <c r="B1" i="19"/>
  <c r="G1" i="19"/>
  <c r="G19" i="19"/>
  <c r="G20" i="19"/>
  <c r="G21" i="19"/>
  <c r="G22" i="19"/>
  <c r="G23" i="19"/>
  <c r="G24" i="19"/>
  <c r="G25" i="19"/>
  <c r="G26" i="19"/>
  <c r="G27" i="19"/>
  <c r="C28" i="19"/>
  <c r="E28" i="19"/>
  <c r="F28" i="19"/>
  <c r="H28" i="19"/>
  <c r="I28" i="19"/>
  <c r="G30" i="19"/>
  <c r="G31" i="19"/>
  <c r="G32" i="19"/>
  <c r="G33" i="19"/>
  <c r="G34" i="19"/>
  <c r="G35" i="19"/>
  <c r="G36" i="19"/>
  <c r="G37" i="19"/>
  <c r="G38" i="19"/>
  <c r="C39" i="19"/>
  <c r="E39" i="19"/>
  <c r="F39" i="19"/>
  <c r="H39" i="19"/>
  <c r="I39" i="19"/>
  <c r="I51" i="19"/>
  <c r="A52" i="19"/>
  <c r="A53" i="19" s="1"/>
  <c r="A54" i="19" s="1"/>
  <c r="A55" i="19" s="1"/>
  <c r="A56" i="19" s="1"/>
  <c r="A57" i="19" s="1"/>
  <c r="I52" i="19"/>
  <c r="I53" i="19"/>
  <c r="I54" i="19"/>
  <c r="I55" i="19"/>
  <c r="I57" i="19" s="1"/>
  <c r="I56" i="19"/>
  <c r="E57" i="19"/>
  <c r="F57" i="19"/>
  <c r="G57" i="19"/>
  <c r="H57" i="19"/>
  <c r="B1" i="20"/>
  <c r="E1" i="20"/>
  <c r="H1" i="20"/>
  <c r="O1" i="20"/>
  <c r="E47" i="20"/>
  <c r="F47" i="20"/>
  <c r="K47" i="20"/>
  <c r="L47" i="20"/>
  <c r="M47" i="20"/>
  <c r="N47" i="20"/>
  <c r="O47" i="20"/>
  <c r="P47" i="20"/>
  <c r="E54" i="20"/>
  <c r="F54" i="20"/>
  <c r="K54" i="20"/>
  <c r="L54" i="20"/>
  <c r="M54" i="20"/>
  <c r="J37" i="41" s="1"/>
  <c r="N54" i="20"/>
  <c r="O54" i="20"/>
  <c r="P54" i="20"/>
  <c r="E61" i="20"/>
  <c r="F61" i="20"/>
  <c r="K61" i="20"/>
  <c r="L61" i="20"/>
  <c r="M61" i="20"/>
  <c r="N61" i="20"/>
  <c r="O61" i="20"/>
  <c r="P61" i="20"/>
  <c r="B1" i="21"/>
  <c r="F1" i="21"/>
  <c r="H16" i="21"/>
  <c r="H17" i="21"/>
  <c r="H18" i="21"/>
  <c r="C19" i="21"/>
  <c r="E19" i="21"/>
  <c r="G19" i="21"/>
  <c r="H21" i="21"/>
  <c r="H22" i="21"/>
  <c r="H23" i="21"/>
  <c r="C24" i="21"/>
  <c r="E24" i="21"/>
  <c r="G24" i="21"/>
  <c r="H26" i="21"/>
  <c r="H27" i="21"/>
  <c r="H28" i="21"/>
  <c r="C29" i="21"/>
  <c r="E29" i="21"/>
  <c r="G29" i="21"/>
  <c r="H31" i="21"/>
  <c r="H32" i="21"/>
  <c r="H33" i="21"/>
  <c r="C34" i="21"/>
  <c r="E34" i="21"/>
  <c r="G34" i="21"/>
  <c r="H67" i="21"/>
  <c r="B1" i="22"/>
  <c r="J1" i="22"/>
  <c r="F23" i="22"/>
  <c r="I23" i="22"/>
  <c r="F24" i="22"/>
  <c r="I24" i="22"/>
  <c r="F25" i="22"/>
  <c r="I25" i="22"/>
  <c r="F26" i="22"/>
  <c r="I26" i="22"/>
  <c r="F27" i="22"/>
  <c r="I27" i="22"/>
  <c r="F28" i="22"/>
  <c r="I28" i="22"/>
  <c r="F29" i="22"/>
  <c r="I29" i="22"/>
  <c r="F30" i="22"/>
  <c r="D11" i="38" s="1"/>
  <c r="H11" i="38" s="1"/>
  <c r="L11" i="38" s="1"/>
  <c r="I30" i="22"/>
  <c r="F31" i="22"/>
  <c r="I31" i="22"/>
  <c r="F32" i="22"/>
  <c r="I32" i="22"/>
  <c r="D33" i="22"/>
  <c r="E33" i="22"/>
  <c r="D19" i="39" s="1"/>
  <c r="G33" i="22"/>
  <c r="H33" i="22"/>
  <c r="J33" i="22"/>
  <c r="K33" i="22"/>
  <c r="L33" i="22"/>
  <c r="M33" i="22"/>
  <c r="F36" i="22"/>
  <c r="I36" i="22"/>
  <c r="F37" i="22"/>
  <c r="I37" i="22"/>
  <c r="F38" i="22"/>
  <c r="I38" i="22"/>
  <c r="F39" i="22"/>
  <c r="I39" i="22"/>
  <c r="F40" i="22"/>
  <c r="I40" i="22"/>
  <c r="D41" i="22"/>
  <c r="E41" i="22"/>
  <c r="G41" i="22"/>
  <c r="G42" i="22" s="1"/>
  <c r="H41" i="22"/>
  <c r="B1" i="23"/>
  <c r="G1" i="23"/>
  <c r="K1" i="23"/>
  <c r="N1" i="23"/>
  <c r="J10" i="23"/>
  <c r="N10" i="23"/>
  <c r="J11" i="23"/>
  <c r="N11" i="23"/>
  <c r="J12" i="23"/>
  <c r="N12" i="23"/>
  <c r="J13" i="23"/>
  <c r="N13" i="23"/>
  <c r="J14" i="23"/>
  <c r="N14" i="23"/>
  <c r="J15" i="23"/>
  <c r="N15" i="23"/>
  <c r="J16" i="23"/>
  <c r="N16" i="23"/>
  <c r="J17" i="23"/>
  <c r="N17" i="23"/>
  <c r="J18" i="23"/>
  <c r="N18" i="23"/>
  <c r="J19" i="23"/>
  <c r="N19" i="23"/>
  <c r="J20" i="23"/>
  <c r="N20" i="23"/>
  <c r="J21" i="23"/>
  <c r="N21" i="23"/>
  <c r="K22" i="23"/>
  <c r="L22" i="23"/>
  <c r="M22" i="23"/>
  <c r="O22" i="23"/>
  <c r="P22" i="23"/>
  <c r="J31" i="23"/>
  <c r="N31" i="23"/>
  <c r="J32" i="23"/>
  <c r="N32" i="23"/>
  <c r="C33" i="23"/>
  <c r="D33" i="23"/>
  <c r="E33" i="23"/>
  <c r="G33" i="23"/>
  <c r="H33" i="23"/>
  <c r="J33" i="23"/>
  <c r="N33" i="23"/>
  <c r="C34" i="23"/>
  <c r="D34" i="23"/>
  <c r="E34" i="23"/>
  <c r="G34" i="23"/>
  <c r="H34" i="23"/>
  <c r="J34" i="23"/>
  <c r="N34" i="23"/>
  <c r="C35" i="23"/>
  <c r="D35" i="23"/>
  <c r="E35" i="23"/>
  <c r="G35" i="23"/>
  <c r="H35" i="23"/>
  <c r="J35" i="23"/>
  <c r="N35" i="23"/>
  <c r="C36" i="23"/>
  <c r="D36" i="23"/>
  <c r="E36" i="23"/>
  <c r="G36" i="23"/>
  <c r="H36" i="23"/>
  <c r="J36" i="23"/>
  <c r="N36" i="23"/>
  <c r="C37" i="23"/>
  <c r="D37" i="23"/>
  <c r="E37" i="23"/>
  <c r="G37" i="23"/>
  <c r="H37" i="23"/>
  <c r="J37" i="23"/>
  <c r="N37" i="23"/>
  <c r="C38" i="23"/>
  <c r="D38" i="23"/>
  <c r="E38" i="23"/>
  <c r="G38" i="23"/>
  <c r="H38" i="23"/>
  <c r="J38" i="23"/>
  <c r="N38" i="23"/>
  <c r="C39" i="23"/>
  <c r="D39" i="23"/>
  <c r="E39" i="23"/>
  <c r="G39" i="23"/>
  <c r="H39" i="23"/>
  <c r="J39" i="23"/>
  <c r="N39" i="23"/>
  <c r="C40" i="23"/>
  <c r="D40" i="23"/>
  <c r="E40" i="23"/>
  <c r="G40" i="23"/>
  <c r="H40" i="23"/>
  <c r="J40" i="23"/>
  <c r="N40" i="23"/>
  <c r="C41" i="23"/>
  <c r="D41" i="23"/>
  <c r="E41" i="23"/>
  <c r="G41" i="23"/>
  <c r="H41" i="23"/>
  <c r="J41" i="23"/>
  <c r="N41" i="23"/>
  <c r="C42" i="23"/>
  <c r="D42" i="23"/>
  <c r="E42" i="23"/>
  <c r="G42" i="23"/>
  <c r="H42" i="23"/>
  <c r="J42" i="23"/>
  <c r="N42" i="23"/>
  <c r="C43" i="23"/>
  <c r="D43" i="23"/>
  <c r="E43" i="23"/>
  <c r="G43" i="23"/>
  <c r="H43" i="23"/>
  <c r="K43" i="23"/>
  <c r="L43" i="23"/>
  <c r="M43" i="23"/>
  <c r="O43" i="23"/>
  <c r="P43" i="23"/>
  <c r="C44" i="23"/>
  <c r="D44" i="23"/>
  <c r="E44" i="23"/>
  <c r="G44" i="23"/>
  <c r="H44" i="23"/>
  <c r="J53" i="23"/>
  <c r="N53" i="23"/>
  <c r="J54" i="23"/>
  <c r="N54" i="23"/>
  <c r="J55" i="23"/>
  <c r="N55" i="23"/>
  <c r="J56" i="23"/>
  <c r="N56" i="23"/>
  <c r="J57" i="23"/>
  <c r="N57" i="23"/>
  <c r="J58" i="23"/>
  <c r="N58" i="23"/>
  <c r="J59" i="23"/>
  <c r="N59" i="23"/>
  <c r="J60" i="23"/>
  <c r="N60" i="23"/>
  <c r="J61" i="23"/>
  <c r="N61" i="23"/>
  <c r="J62" i="23"/>
  <c r="N62" i="23"/>
  <c r="J63" i="23"/>
  <c r="N63" i="23"/>
  <c r="J64" i="23"/>
  <c r="N64" i="23"/>
  <c r="K65" i="23"/>
  <c r="L65" i="23"/>
  <c r="M65" i="23"/>
  <c r="O65" i="23"/>
  <c r="P65" i="23"/>
  <c r="B74" i="23"/>
  <c r="F74" i="23"/>
  <c r="K74" i="23"/>
  <c r="O74" i="23"/>
  <c r="B83" i="23"/>
  <c r="J83" i="23"/>
  <c r="N83" i="23"/>
  <c r="B84" i="23"/>
  <c r="J84" i="23"/>
  <c r="N84" i="23"/>
  <c r="B85" i="23"/>
  <c r="J85" i="23"/>
  <c r="N85" i="23"/>
  <c r="B86" i="23"/>
  <c r="J86" i="23"/>
  <c r="N86" i="23"/>
  <c r="B87" i="23"/>
  <c r="J87" i="23"/>
  <c r="N87" i="23"/>
  <c r="B88" i="23"/>
  <c r="J88" i="23"/>
  <c r="N88" i="23"/>
  <c r="B89" i="23"/>
  <c r="J89" i="23"/>
  <c r="N89" i="23"/>
  <c r="B90" i="23"/>
  <c r="J90" i="23"/>
  <c r="N90" i="23"/>
  <c r="B91" i="23"/>
  <c r="J91" i="23"/>
  <c r="N91" i="23"/>
  <c r="B92" i="23"/>
  <c r="J92" i="23"/>
  <c r="N92" i="23"/>
  <c r="B93" i="23"/>
  <c r="J93" i="23"/>
  <c r="N93" i="23"/>
  <c r="B94" i="23"/>
  <c r="J94" i="23"/>
  <c r="N94" i="23"/>
  <c r="C95" i="23"/>
  <c r="D95" i="23"/>
  <c r="E95" i="23"/>
  <c r="G95" i="23"/>
  <c r="H95" i="23"/>
  <c r="K95" i="23"/>
  <c r="L95" i="23"/>
  <c r="M95" i="23"/>
  <c r="O95" i="23"/>
  <c r="P95" i="23"/>
  <c r="B104" i="23"/>
  <c r="J104" i="23"/>
  <c r="N104" i="23"/>
  <c r="B105" i="23"/>
  <c r="J105" i="23"/>
  <c r="N105" i="23"/>
  <c r="B106" i="23"/>
  <c r="J106" i="23"/>
  <c r="N106" i="23"/>
  <c r="B107" i="23"/>
  <c r="J107" i="23"/>
  <c r="N107" i="23"/>
  <c r="B108" i="23"/>
  <c r="J108" i="23"/>
  <c r="N108" i="23"/>
  <c r="B109" i="23"/>
  <c r="J109" i="23"/>
  <c r="N109" i="23"/>
  <c r="B110" i="23"/>
  <c r="J110" i="23"/>
  <c r="N110" i="23"/>
  <c r="B111" i="23"/>
  <c r="J111" i="23"/>
  <c r="N111" i="23"/>
  <c r="B112" i="23"/>
  <c r="J112" i="23"/>
  <c r="N112" i="23"/>
  <c r="B113" i="23"/>
  <c r="J113" i="23"/>
  <c r="N113" i="23"/>
  <c r="B114" i="23"/>
  <c r="J114" i="23"/>
  <c r="N114" i="23"/>
  <c r="B115" i="23"/>
  <c r="J115" i="23"/>
  <c r="N115" i="23"/>
  <c r="C116" i="23"/>
  <c r="D116" i="23"/>
  <c r="E116" i="23"/>
  <c r="G116" i="23"/>
  <c r="H116" i="23"/>
  <c r="K116" i="23"/>
  <c r="K120" i="23" s="1"/>
  <c r="L116" i="23"/>
  <c r="L120" i="23" s="1"/>
  <c r="M116" i="23"/>
  <c r="M120" i="23" s="1"/>
  <c r="O116" i="23"/>
  <c r="P116" i="23"/>
  <c r="P120" i="23" s="1"/>
  <c r="B126" i="23"/>
  <c r="F126" i="23"/>
  <c r="J126" i="23"/>
  <c r="N126" i="23"/>
  <c r="B127" i="23"/>
  <c r="F127" i="23"/>
  <c r="J127" i="23"/>
  <c r="N127" i="23"/>
  <c r="B128" i="23"/>
  <c r="F128" i="23"/>
  <c r="J128" i="23"/>
  <c r="N128" i="23"/>
  <c r="B129" i="23"/>
  <c r="F129" i="23"/>
  <c r="J129" i="23"/>
  <c r="N129" i="23"/>
  <c r="B130" i="23"/>
  <c r="F130" i="23"/>
  <c r="J130" i="23"/>
  <c r="N130" i="23"/>
  <c r="B131" i="23"/>
  <c r="F131" i="23"/>
  <c r="J131" i="23"/>
  <c r="N131" i="23"/>
  <c r="B132" i="23"/>
  <c r="F132" i="23"/>
  <c r="J132" i="23"/>
  <c r="N132" i="23"/>
  <c r="B133" i="23"/>
  <c r="F133" i="23"/>
  <c r="J133" i="23"/>
  <c r="N133" i="23"/>
  <c r="B134" i="23"/>
  <c r="F134" i="23"/>
  <c r="J134" i="23"/>
  <c r="N134" i="23"/>
  <c r="B135" i="23"/>
  <c r="F135" i="23"/>
  <c r="J135" i="23"/>
  <c r="N135" i="23"/>
  <c r="B136" i="23"/>
  <c r="F136" i="23"/>
  <c r="J136" i="23"/>
  <c r="N136" i="23"/>
  <c r="B137" i="23"/>
  <c r="F137" i="23"/>
  <c r="J137" i="23"/>
  <c r="N137" i="23"/>
  <c r="C138" i="23"/>
  <c r="D138" i="23"/>
  <c r="E138" i="23"/>
  <c r="G138" i="23"/>
  <c r="H138" i="23"/>
  <c r="K138" i="23"/>
  <c r="L138" i="23"/>
  <c r="M138" i="23"/>
  <c r="O138" i="23"/>
  <c r="P138" i="23"/>
  <c r="B157" i="23"/>
  <c r="F157" i="23"/>
  <c r="J157" i="23"/>
  <c r="N157" i="23"/>
  <c r="B158" i="23"/>
  <c r="F158" i="23"/>
  <c r="J158" i="23"/>
  <c r="N158" i="23"/>
  <c r="B159" i="23"/>
  <c r="F159" i="23"/>
  <c r="J159" i="23"/>
  <c r="N159" i="23"/>
  <c r="B160" i="23"/>
  <c r="F160" i="23"/>
  <c r="J160" i="23"/>
  <c r="N160" i="23"/>
  <c r="B161" i="23"/>
  <c r="F161" i="23"/>
  <c r="J161" i="23"/>
  <c r="N161" i="23"/>
  <c r="B162" i="23"/>
  <c r="F162" i="23"/>
  <c r="J162" i="23"/>
  <c r="N162" i="23"/>
  <c r="B163" i="23"/>
  <c r="F163" i="23"/>
  <c r="J163" i="23"/>
  <c r="N163" i="23"/>
  <c r="B164" i="23"/>
  <c r="F164" i="23"/>
  <c r="J164" i="23"/>
  <c r="N164" i="23"/>
  <c r="B165" i="23"/>
  <c r="F165" i="23"/>
  <c r="J165" i="23"/>
  <c r="N165" i="23"/>
  <c r="B166" i="23"/>
  <c r="F166" i="23"/>
  <c r="J166" i="23"/>
  <c r="N166" i="23"/>
  <c r="B167" i="23"/>
  <c r="F167" i="23"/>
  <c r="J167" i="23"/>
  <c r="N167" i="23"/>
  <c r="B168" i="23"/>
  <c r="F168" i="23"/>
  <c r="J168" i="23"/>
  <c r="N168" i="23"/>
  <c r="C169" i="23"/>
  <c r="D169" i="23"/>
  <c r="E169" i="23"/>
  <c r="G169" i="23"/>
  <c r="H169" i="23"/>
  <c r="K169" i="23"/>
  <c r="L169" i="23"/>
  <c r="M169" i="23"/>
  <c r="O169" i="23"/>
  <c r="P169" i="23"/>
  <c r="B178" i="23"/>
  <c r="F178" i="23"/>
  <c r="J178" i="23"/>
  <c r="N178" i="23"/>
  <c r="B179" i="23"/>
  <c r="F179" i="23"/>
  <c r="J179" i="23"/>
  <c r="N179" i="23"/>
  <c r="B180" i="23"/>
  <c r="F180" i="23"/>
  <c r="J180" i="23"/>
  <c r="N180" i="23"/>
  <c r="B181" i="23"/>
  <c r="F181" i="23"/>
  <c r="J181" i="23"/>
  <c r="N181" i="23"/>
  <c r="B182" i="23"/>
  <c r="F182" i="23"/>
  <c r="J182" i="23"/>
  <c r="N182" i="23"/>
  <c r="B183" i="23"/>
  <c r="F183" i="23"/>
  <c r="J183" i="23"/>
  <c r="N183" i="23"/>
  <c r="B184" i="23"/>
  <c r="F184" i="23"/>
  <c r="J184" i="23"/>
  <c r="N184" i="23"/>
  <c r="B185" i="23"/>
  <c r="F185" i="23"/>
  <c r="J185" i="23"/>
  <c r="N185" i="23"/>
  <c r="B186" i="23"/>
  <c r="F186" i="23"/>
  <c r="J186" i="23"/>
  <c r="N186" i="23"/>
  <c r="B187" i="23"/>
  <c r="F187" i="23"/>
  <c r="J187" i="23"/>
  <c r="N187" i="23"/>
  <c r="B188" i="23"/>
  <c r="F188" i="23"/>
  <c r="J188" i="23"/>
  <c r="N188" i="23"/>
  <c r="B189" i="23"/>
  <c r="F189" i="23"/>
  <c r="J189" i="23"/>
  <c r="N189" i="23"/>
  <c r="C190" i="23"/>
  <c r="D190" i="23"/>
  <c r="E190" i="23"/>
  <c r="G190" i="23"/>
  <c r="H190" i="23"/>
  <c r="K190" i="23"/>
  <c r="L190" i="23"/>
  <c r="M190" i="23"/>
  <c r="O190" i="23"/>
  <c r="P190" i="23"/>
  <c r="B200" i="23"/>
  <c r="F200" i="23"/>
  <c r="J200" i="23"/>
  <c r="N200" i="23"/>
  <c r="B201" i="23"/>
  <c r="F201" i="23"/>
  <c r="J201" i="23"/>
  <c r="N201" i="23"/>
  <c r="B202" i="23"/>
  <c r="F202" i="23"/>
  <c r="J202" i="23"/>
  <c r="N202" i="23"/>
  <c r="B203" i="23"/>
  <c r="F203" i="23"/>
  <c r="J203" i="23"/>
  <c r="N203" i="23"/>
  <c r="B204" i="23"/>
  <c r="F204" i="23"/>
  <c r="J204" i="23"/>
  <c r="N204" i="23"/>
  <c r="B205" i="23"/>
  <c r="F205" i="23"/>
  <c r="J205" i="23"/>
  <c r="N205" i="23"/>
  <c r="B206" i="23"/>
  <c r="F206" i="23"/>
  <c r="J206" i="23"/>
  <c r="N206" i="23"/>
  <c r="B207" i="23"/>
  <c r="F207" i="23"/>
  <c r="J207" i="23"/>
  <c r="N207" i="23"/>
  <c r="B208" i="23"/>
  <c r="F208" i="23"/>
  <c r="J208" i="23"/>
  <c r="N208" i="23"/>
  <c r="B209" i="23"/>
  <c r="F209" i="23"/>
  <c r="J209" i="23"/>
  <c r="N209" i="23"/>
  <c r="B210" i="23"/>
  <c r="F210" i="23"/>
  <c r="J210" i="23"/>
  <c r="N210" i="23"/>
  <c r="B211" i="23"/>
  <c r="F211" i="23"/>
  <c r="J211" i="23"/>
  <c r="N211" i="23"/>
  <c r="C212" i="23"/>
  <c r="D212" i="23"/>
  <c r="E212" i="23"/>
  <c r="G212" i="23"/>
  <c r="H212" i="23"/>
  <c r="K212" i="23"/>
  <c r="L212" i="23"/>
  <c r="M212" i="23"/>
  <c r="O212" i="23"/>
  <c r="P212" i="23"/>
  <c r="B1" i="24"/>
  <c r="G1" i="24"/>
  <c r="L1" i="24"/>
  <c r="Q1" i="24"/>
  <c r="M23" i="24"/>
  <c r="N23" i="24"/>
  <c r="O23" i="24"/>
  <c r="P23" i="24"/>
  <c r="Q23" i="24"/>
  <c r="R23" i="24"/>
  <c r="D31" i="24"/>
  <c r="E31" i="24"/>
  <c r="F31" i="24"/>
  <c r="G31" i="24"/>
  <c r="H31" i="24"/>
  <c r="I31" i="24"/>
  <c r="M37" i="24"/>
  <c r="N37" i="24"/>
  <c r="O37" i="24"/>
  <c r="P37" i="24"/>
  <c r="Q37" i="24"/>
  <c r="R37" i="24"/>
  <c r="P40" i="24"/>
  <c r="Q40" i="24"/>
  <c r="R40" i="24"/>
  <c r="P41" i="24"/>
  <c r="Q41" i="24"/>
  <c r="R41" i="24"/>
  <c r="P42" i="24"/>
  <c r="Q42" i="24"/>
  <c r="R42" i="24"/>
  <c r="P43" i="24"/>
  <c r="Q43" i="24"/>
  <c r="R43" i="24"/>
  <c r="P44" i="24"/>
  <c r="Q44" i="24"/>
  <c r="R44" i="24"/>
  <c r="D45" i="24"/>
  <c r="E45" i="24"/>
  <c r="F45" i="24"/>
  <c r="G45" i="24"/>
  <c r="H45" i="24"/>
  <c r="I45" i="24"/>
  <c r="P45" i="24"/>
  <c r="Q45" i="24"/>
  <c r="R45" i="24"/>
  <c r="P46" i="24"/>
  <c r="Q46" i="24"/>
  <c r="R46" i="24"/>
  <c r="P47" i="24"/>
  <c r="Q47" i="24"/>
  <c r="R47" i="24"/>
  <c r="P48" i="24"/>
  <c r="Q48" i="24"/>
  <c r="R48" i="24"/>
  <c r="P49" i="24"/>
  <c r="Q49" i="24"/>
  <c r="R49" i="24"/>
  <c r="M50" i="24"/>
  <c r="N50" i="24"/>
  <c r="O50" i="24"/>
  <c r="D58" i="24"/>
  <c r="E58" i="24"/>
  <c r="F58" i="24"/>
  <c r="G58" i="24"/>
  <c r="H58" i="24"/>
  <c r="I58" i="24"/>
  <c r="B1" i="25"/>
  <c r="E1" i="25"/>
  <c r="G21" i="25"/>
  <c r="G22" i="25"/>
  <c r="G23" i="25"/>
  <c r="G24" i="25"/>
  <c r="G25" i="25"/>
  <c r="G26" i="25"/>
  <c r="G27" i="25"/>
  <c r="D28" i="25"/>
  <c r="E28" i="25"/>
  <c r="G28" i="25"/>
  <c r="D39" i="25"/>
  <c r="F39" i="25"/>
  <c r="D26" i="39" s="1"/>
  <c r="D16" i="38" s="1"/>
  <c r="B1" i="27"/>
  <c r="F1" i="27"/>
  <c r="G24" i="27"/>
  <c r="H24" i="27"/>
  <c r="G34" i="27"/>
  <c r="H34" i="27"/>
  <c r="G47" i="27"/>
  <c r="H47" i="27"/>
  <c r="G55" i="27"/>
  <c r="H55" i="27"/>
  <c r="H57" i="27" s="1"/>
  <c r="G67" i="27"/>
  <c r="D44" i="39" s="1"/>
  <c r="H67" i="27"/>
  <c r="G73" i="27"/>
  <c r="D55" i="39" s="1"/>
  <c r="H73" i="27"/>
  <c r="B81" i="27"/>
  <c r="F81" i="27"/>
  <c r="G110" i="27"/>
  <c r="D74" i="39" s="1"/>
  <c r="H110" i="27"/>
  <c r="G119" i="27"/>
  <c r="D85" i="39" s="1"/>
  <c r="H119" i="27"/>
  <c r="G125" i="27"/>
  <c r="D96" i="39" s="1"/>
  <c r="H125" i="27"/>
  <c r="G131" i="27"/>
  <c r="D114" i="39"/>
  <c r="H131" i="27"/>
  <c r="G151" i="27"/>
  <c r="D124" i="39" s="1"/>
  <c r="H151" i="27"/>
  <c r="B1" i="28"/>
  <c r="H1" i="28"/>
  <c r="F18" i="28"/>
  <c r="J18" i="28"/>
  <c r="F20" i="28"/>
  <c r="J20" i="28"/>
  <c r="F21" i="28"/>
  <c r="J21" i="28"/>
  <c r="F22" i="28"/>
  <c r="J22" i="28"/>
  <c r="F23" i="28"/>
  <c r="J23" i="28"/>
  <c r="F24" i="28"/>
  <c r="J24" i="28"/>
  <c r="F25" i="28"/>
  <c r="J25" i="28"/>
  <c r="F26" i="28"/>
  <c r="J26" i="28"/>
  <c r="F27" i="28"/>
  <c r="J27" i="28"/>
  <c r="F28" i="28"/>
  <c r="J28" i="28"/>
  <c r="C29" i="28"/>
  <c r="D29" i="28"/>
  <c r="E29" i="28"/>
  <c r="G29" i="28"/>
  <c r="H29" i="28"/>
  <c r="I29" i="28"/>
  <c r="F32" i="28"/>
  <c r="J32" i="28"/>
  <c r="F33" i="28"/>
  <c r="J33" i="28"/>
  <c r="F34" i="28"/>
  <c r="J34" i="28"/>
  <c r="C35" i="28"/>
  <c r="D35" i="28"/>
  <c r="D38" i="28" s="1"/>
  <c r="E35" i="28"/>
  <c r="G35" i="28"/>
  <c r="H35" i="28"/>
  <c r="I35" i="28"/>
  <c r="F36" i="28"/>
  <c r="J36" i="28"/>
  <c r="F37" i="28"/>
  <c r="J37" i="28"/>
  <c r="H38" i="28"/>
  <c r="I38" i="28"/>
  <c r="B1" i="29"/>
  <c r="E1" i="29"/>
  <c r="H20" i="29"/>
  <c r="J49" i="41" s="1"/>
  <c r="J22" i="41" s="1"/>
  <c r="D43" i="29"/>
  <c r="F43" i="29"/>
  <c r="H43" i="29"/>
  <c r="B1" i="30"/>
  <c r="H1" i="30"/>
  <c r="E45" i="30"/>
  <c r="G45" i="30"/>
  <c r="I45" i="30"/>
  <c r="K45" i="30"/>
  <c r="B1" i="31"/>
  <c r="G1" i="31"/>
  <c r="D25" i="31"/>
  <c r="D30" i="31"/>
  <c r="C62" i="31"/>
  <c r="D21" i="31" s="1"/>
  <c r="D62" i="31"/>
  <c r="B1" i="32"/>
  <c r="G1" i="32"/>
  <c r="J1" i="32"/>
  <c r="N1" i="32"/>
  <c r="B1" i="33"/>
  <c r="H1" i="33"/>
  <c r="G41" i="33"/>
  <c r="H41" i="33"/>
  <c r="B1" i="34"/>
  <c r="J1" i="34"/>
  <c r="D49" i="34"/>
  <c r="E49" i="34"/>
  <c r="F49" i="34"/>
  <c r="G49" i="34"/>
  <c r="H49" i="34"/>
  <c r="I49" i="34"/>
  <c r="J49" i="34"/>
  <c r="K49" i="34"/>
  <c r="L49" i="34"/>
  <c r="B1" i="35"/>
  <c r="G1" i="35"/>
  <c r="F25" i="35"/>
  <c r="G25" i="35"/>
  <c r="H25" i="35"/>
  <c r="G30" i="35"/>
  <c r="H30" i="35"/>
  <c r="F38" i="35"/>
  <c r="G38" i="35"/>
  <c r="H38" i="35"/>
  <c r="B2" i="41"/>
  <c r="D10" i="41"/>
  <c r="H10" i="41" s="1"/>
  <c r="F10" i="41"/>
  <c r="D11" i="41"/>
  <c r="F11" i="41"/>
  <c r="D12" i="41"/>
  <c r="F12" i="41"/>
  <c r="D13" i="41"/>
  <c r="F13" i="41"/>
  <c r="D14" i="41"/>
  <c r="H14" i="41" s="1"/>
  <c r="F14" i="41"/>
  <c r="D15" i="41"/>
  <c r="F15" i="41"/>
  <c r="D16" i="41"/>
  <c r="H16" i="41" s="1"/>
  <c r="F16" i="41"/>
  <c r="H17" i="41"/>
  <c r="H18" i="41"/>
  <c r="D22" i="41"/>
  <c r="F22" i="41"/>
  <c r="D26" i="41"/>
  <c r="F26" i="41"/>
  <c r="D27" i="41"/>
  <c r="F27" i="41"/>
  <c r="D28" i="41"/>
  <c r="F28" i="41"/>
  <c r="H29" i="41"/>
  <c r="H30" i="41"/>
  <c r="J36" i="41"/>
  <c r="J38" i="41"/>
  <c r="J39" i="41"/>
  <c r="J41" i="41"/>
  <c r="J42" i="41"/>
  <c r="B1" i="39"/>
  <c r="B65" i="39" s="1"/>
  <c r="D10" i="39"/>
  <c r="A11" i="39"/>
  <c r="D11" i="39"/>
  <c r="D12" i="39"/>
  <c r="D13" i="39"/>
  <c r="D14" i="39"/>
  <c r="D15" i="39"/>
  <c r="D16" i="39"/>
  <c r="D17" i="39"/>
  <c r="D18" i="39"/>
  <c r="D23" i="39"/>
  <c r="D24" i="39"/>
  <c r="D25" i="39"/>
  <c r="D31" i="39"/>
  <c r="D32" i="39"/>
  <c r="D33" i="39"/>
  <c r="D39" i="39"/>
  <c r="D191" i="39" s="1"/>
  <c r="D45" i="39"/>
  <c r="D150" i="39" s="1"/>
  <c r="D50" i="39"/>
  <c r="D192" i="39" s="1"/>
  <c r="D56" i="39"/>
  <c r="D151" i="39" s="1"/>
  <c r="D75" i="39"/>
  <c r="D152" i="39" s="1"/>
  <c r="D80" i="39"/>
  <c r="D193" i="39" s="1"/>
  <c r="D86" i="39"/>
  <c r="D153" i="39" s="1"/>
  <c r="D91" i="39"/>
  <c r="D194" i="39" s="1"/>
  <c r="D101" i="39"/>
  <c r="D195" i="39" s="1"/>
  <c r="D119" i="39"/>
  <c r="D196" i="39" s="1"/>
  <c r="D125" i="39"/>
  <c r="D126" i="39"/>
  <c r="D127" i="39"/>
  <c r="D132" i="39"/>
  <c r="D136" i="39"/>
  <c r="D158" i="39"/>
  <c r="D159" i="39"/>
  <c r="D160" i="39"/>
  <c r="D161" i="39"/>
  <c r="D162" i="39"/>
  <c r="D163" i="39"/>
  <c r="D164" i="39"/>
  <c r="D165" i="39"/>
  <c r="D169" i="39"/>
  <c r="D170" i="39"/>
  <c r="D171" i="39"/>
  <c r="D172" i="39"/>
  <c r="D173" i="39"/>
  <c r="D174" i="39"/>
  <c r="D175" i="39"/>
  <c r="D176" i="39"/>
  <c r="D180" i="39"/>
  <c r="D181" i="39"/>
  <c r="D182" i="39"/>
  <c r="D183" i="39"/>
  <c r="D184" i="39"/>
  <c r="D185" i="39"/>
  <c r="D186" i="39"/>
  <c r="D187" i="39"/>
  <c r="D197" i="39"/>
  <c r="B2" i="40"/>
  <c r="D12" i="40"/>
  <c r="F12" i="40"/>
  <c r="D13" i="40"/>
  <c r="H13" i="40" s="1"/>
  <c r="F13" i="40"/>
  <c r="D14" i="40"/>
  <c r="F14" i="40"/>
  <c r="D18" i="40"/>
  <c r="F18" i="40"/>
  <c r="D22" i="40"/>
  <c r="F22" i="40"/>
  <c r="D23" i="40"/>
  <c r="F23" i="40"/>
  <c r="D27" i="40"/>
  <c r="F27" i="40"/>
  <c r="D30" i="40"/>
  <c r="F30" i="40"/>
  <c r="D33" i="40"/>
  <c r="F33" i="40"/>
  <c r="B1" i="38"/>
  <c r="B83" i="38" s="1"/>
  <c r="F13" i="38"/>
  <c r="D27" i="38"/>
  <c r="D28" i="38"/>
  <c r="D100" i="38" s="1"/>
  <c r="H31" i="38"/>
  <c r="L31" i="38" s="1"/>
  <c r="F32" i="38"/>
  <c r="F93" i="38" s="1"/>
  <c r="L44" i="38"/>
  <c r="F61" i="38"/>
  <c r="F67" i="38" s="1"/>
  <c r="J61" i="38"/>
  <c r="J67" i="38" s="1"/>
  <c r="J73" i="38"/>
  <c r="H76" i="38"/>
  <c r="L76" i="38" s="1"/>
  <c r="H77" i="38"/>
  <c r="L77" i="38" s="1"/>
  <c r="H78" i="38"/>
  <c r="L78" i="38" s="1"/>
  <c r="F96" i="38"/>
  <c r="F107" i="38" s="1"/>
  <c r="F97" i="38"/>
  <c r="F98" i="38"/>
  <c r="F99" i="38"/>
  <c r="F100" i="38"/>
  <c r="L101" i="38"/>
  <c r="A102" i="38"/>
  <c r="A103" i="38" s="1"/>
  <c r="A104" i="38" s="1"/>
  <c r="A105" i="38" s="1"/>
  <c r="A106" i="38" s="1"/>
  <c r="A107" i="38" s="1"/>
  <c r="A108" i="38" s="1"/>
  <c r="A109" i="38" s="1"/>
  <c r="L102" i="38"/>
  <c r="A123" i="38"/>
  <c r="A124" i="38" s="1"/>
  <c r="A125" i="38" s="1"/>
  <c r="A126" i="38" s="1"/>
  <c r="A127" i="38" s="1"/>
  <c r="A128" i="38" s="1"/>
  <c r="A129" i="38" s="1"/>
  <c r="A130" i="38" s="1"/>
  <c r="A131" i="38" s="1"/>
  <c r="A132" i="38" s="1"/>
  <c r="A133" i="38" s="1"/>
  <c r="A134" i="38" s="1"/>
  <c r="A135" i="38" s="1"/>
  <c r="A136" i="38" s="1"/>
  <c r="A137" i="38" s="1"/>
  <c r="A138" i="38" s="1"/>
  <c r="A139" i="38" s="1"/>
  <c r="A140" i="38" s="1"/>
  <c r="A141" i="38" s="1"/>
  <c r="A142" i="38" s="1"/>
  <c r="A143" i="38" s="1"/>
  <c r="A144" i="38" s="1"/>
  <c r="A145" i="38" s="1"/>
  <c r="A146" i="38" s="1"/>
  <c r="A147" i="38" s="1"/>
  <c r="A148" i="38" s="1"/>
  <c r="A149" i="38" s="1"/>
  <c r="A150" i="38" s="1"/>
  <c r="A151" i="38" s="1"/>
  <c r="A152" i="38" s="1"/>
  <c r="D152" i="38"/>
  <c r="A165" i="38"/>
  <c r="F40" i="10" l="1"/>
  <c r="H31" i="35"/>
  <c r="J35" i="28"/>
  <c r="G25" i="11"/>
  <c r="G19" i="11"/>
  <c r="E20" i="11"/>
  <c r="H34" i="21"/>
  <c r="H28" i="41"/>
  <c r="H21" i="31"/>
  <c r="H23" i="31" s="1"/>
  <c r="F35" i="28"/>
  <c r="J29" i="28"/>
  <c r="J38" i="28" s="1"/>
  <c r="G29" i="11"/>
  <c r="D36" i="38"/>
  <c r="H36" i="38" s="1"/>
  <c r="L36" i="38" s="1"/>
  <c r="D166" i="39"/>
  <c r="G38" i="28"/>
  <c r="H42" i="22"/>
  <c r="H24" i="21"/>
  <c r="G28" i="19"/>
  <c r="D177" i="39"/>
  <c r="E38" i="28"/>
  <c r="G57" i="27"/>
  <c r="D30" i="39" s="1"/>
  <c r="F20" i="11"/>
  <c r="L12" i="10"/>
  <c r="D188" i="39"/>
  <c r="H19" i="21"/>
  <c r="E30" i="11"/>
  <c r="L37" i="10"/>
  <c r="G31" i="35"/>
  <c r="H29" i="21"/>
  <c r="H33" i="40"/>
  <c r="D71" i="38" s="1"/>
  <c r="H71" i="38" s="1"/>
  <c r="L71" i="38" s="1"/>
  <c r="I41" i="22"/>
  <c r="H29" i="38"/>
  <c r="L29" i="38" s="1"/>
  <c r="D30" i="38"/>
  <c r="H30" i="38" s="1"/>
  <c r="L30" i="38" s="1"/>
  <c r="H27" i="38"/>
  <c r="H99" i="38" s="1"/>
  <c r="L99" i="38" s="1"/>
  <c r="D99" i="38"/>
  <c r="B105" i="39"/>
  <c r="H15" i="41"/>
  <c r="H11" i="41"/>
  <c r="B140" i="39"/>
  <c r="F31" i="41"/>
  <c r="J80" i="38"/>
  <c r="J40" i="38" s="1"/>
  <c r="F103" i="38"/>
  <c r="F105" i="38" s="1"/>
  <c r="F34" i="38"/>
  <c r="F38" i="38" s="1"/>
  <c r="D33" i="31"/>
  <c r="F29" i="28"/>
  <c r="F38" i="28" s="1"/>
  <c r="G39" i="25"/>
  <c r="F41" i="22"/>
  <c r="D12" i="38" s="1"/>
  <c r="H12" i="38" s="1"/>
  <c r="L12" i="38" s="1"/>
  <c r="I42" i="22"/>
  <c r="I33" i="22"/>
  <c r="G30" i="17"/>
  <c r="H28" i="38"/>
  <c r="H100" i="38" s="1"/>
  <c r="L100" i="38" s="1"/>
  <c r="D93" i="39"/>
  <c r="D21" i="38" s="1"/>
  <c r="H21" i="38" s="1"/>
  <c r="L21" i="38" s="1"/>
  <c r="J42" i="10"/>
  <c r="D15" i="40"/>
  <c r="H18" i="40"/>
  <c r="D60" i="38" s="1"/>
  <c r="H60" i="38" s="1"/>
  <c r="L60" i="38" s="1"/>
  <c r="F24" i="40"/>
  <c r="J46" i="41"/>
  <c r="J19" i="41" s="1"/>
  <c r="H30" i="40"/>
  <c r="D69" i="38" s="1"/>
  <c r="H69" i="38" s="1"/>
  <c r="L69" i="38" s="1"/>
  <c r="H23" i="40"/>
  <c r="H26" i="41"/>
  <c r="F31" i="35"/>
  <c r="C38" i="28"/>
  <c r="P50" i="24"/>
  <c r="Q50" i="24"/>
  <c r="R50" i="24"/>
  <c r="G45" i="23"/>
  <c r="H45" i="23"/>
  <c r="E45" i="23"/>
  <c r="D45" i="23"/>
  <c r="C45" i="23"/>
  <c r="G39" i="19"/>
  <c r="J65" i="13"/>
  <c r="E45" i="12"/>
  <c r="E49" i="12" s="1"/>
  <c r="H16" i="38"/>
  <c r="H97" i="38" s="1"/>
  <c r="L97" i="38" s="1"/>
  <c r="D97" i="38"/>
  <c r="D42" i="22"/>
  <c r="F33" i="22"/>
  <c r="E42" i="22"/>
  <c r="G48" i="11"/>
  <c r="E38" i="11"/>
  <c r="E49" i="11" s="1"/>
  <c r="E54" i="11" s="1"/>
  <c r="G37" i="11"/>
  <c r="G13" i="11"/>
  <c r="G20" i="11" s="1"/>
  <c r="G30" i="11" s="1"/>
  <c r="F30" i="11"/>
  <c r="F38" i="11" s="1"/>
  <c r="F49" i="11" s="1"/>
  <c r="F54" i="11" s="1"/>
  <c r="L33" i="10"/>
  <c r="K42" i="10"/>
  <c r="H22" i="41"/>
  <c r="D136" i="38" s="1"/>
  <c r="L24" i="10"/>
  <c r="H13" i="41"/>
  <c r="F21" i="10"/>
  <c r="E45" i="10"/>
  <c r="L41" i="10"/>
  <c r="F33" i="10"/>
  <c r="D45" i="10"/>
  <c r="H14" i="40"/>
  <c r="F14" i="10"/>
  <c r="F109" i="38"/>
  <c r="F73" i="38" s="1"/>
  <c r="F80" i="38" s="1"/>
  <c r="F40" i="38" s="1"/>
  <c r="D20" i="39"/>
  <c r="D10" i="38" s="1"/>
  <c r="H10" i="38" s="1"/>
  <c r="D31" i="41"/>
  <c r="F19" i="41"/>
  <c r="D52" i="39"/>
  <c r="D18" i="38" s="1"/>
  <c r="H18" i="38" s="1"/>
  <c r="L18" i="38" s="1"/>
  <c r="D24" i="40"/>
  <c r="D149" i="39"/>
  <c r="F15" i="40"/>
  <c r="D15" i="38"/>
  <c r="H27" i="41"/>
  <c r="D121" i="39"/>
  <c r="D23" i="38" s="1"/>
  <c r="H23" i="38" s="1"/>
  <c r="L23" i="38" s="1"/>
  <c r="D63" i="39"/>
  <c r="D19" i="38" s="1"/>
  <c r="H19" i="38" s="1"/>
  <c r="L19" i="38" s="1"/>
  <c r="H27" i="40"/>
  <c r="D65" i="38" s="1"/>
  <c r="H65" i="38" s="1"/>
  <c r="L65" i="38" s="1"/>
  <c r="D138" i="39"/>
  <c r="D24" i="38" s="1"/>
  <c r="H24" i="38" s="1"/>
  <c r="L24" i="38" s="1"/>
  <c r="G75" i="27"/>
  <c r="G88" i="27" s="1"/>
  <c r="G153" i="27" s="1"/>
  <c r="H75" i="27"/>
  <c r="H88" i="27" s="1"/>
  <c r="H153" i="27" s="1"/>
  <c r="B48" i="38"/>
  <c r="B113" i="38"/>
  <c r="B155" i="38"/>
  <c r="D198" i="39"/>
  <c r="D26" i="38" s="1"/>
  <c r="H26" i="38" s="1"/>
  <c r="D19" i="41"/>
  <c r="D82" i="39"/>
  <c r="D20" i="38" s="1"/>
  <c r="H20" i="38" s="1"/>
  <c r="L20" i="38" s="1"/>
  <c r="D27" i="39"/>
  <c r="D34" i="39" s="1"/>
  <c r="D41" i="39" s="1"/>
  <c r="D17" i="38" s="1"/>
  <c r="H17" i="38" s="1"/>
  <c r="L17" i="38" s="1"/>
  <c r="H12" i="41"/>
  <c r="H22" i="40"/>
  <c r="H24" i="40" s="1"/>
  <c r="D63" i="38" s="1"/>
  <c r="H63" i="38" s="1"/>
  <c r="L63" i="38" s="1"/>
  <c r="H12" i="40"/>
  <c r="H15" i="40" s="1"/>
  <c r="D59" i="38" s="1"/>
  <c r="D103" i="39"/>
  <c r="D22" i="38" s="1"/>
  <c r="H22" i="38" s="1"/>
  <c r="L22" i="38" s="1"/>
  <c r="D154" i="39"/>
  <c r="D155" i="39" s="1"/>
  <c r="D25" i="38" s="1"/>
  <c r="L27" i="38"/>
  <c r="D124" i="38" l="1"/>
  <c r="H31" i="41"/>
  <c r="D126" i="38" s="1"/>
  <c r="D96" i="38"/>
  <c r="D107" i="38" s="1"/>
  <c r="D32" i="38"/>
  <c r="D93" i="38" s="1"/>
  <c r="H15" i="38"/>
  <c r="F62" i="11"/>
  <c r="E53" i="11" s="1"/>
  <c r="E62" i="11" s="1"/>
  <c r="L22" i="41"/>
  <c r="H124" i="38" s="1"/>
  <c r="L16" i="38"/>
  <c r="D13" i="38"/>
  <c r="F42" i="22"/>
  <c r="G38" i="11"/>
  <c r="G49" i="11" s="1"/>
  <c r="G54" i="11"/>
  <c r="L42" i="10"/>
  <c r="H19" i="41"/>
  <c r="D134" i="38" s="1"/>
  <c r="F45" i="10"/>
  <c r="H25" i="38"/>
  <c r="H32" i="38" s="1"/>
  <c r="H93" i="38" s="1"/>
  <c r="D98" i="38"/>
  <c r="D138" i="38"/>
  <c r="D183" i="38"/>
  <c r="D186" i="38" s="1"/>
  <c r="D190" i="38" s="1"/>
  <c r="D174" i="38" s="1"/>
  <c r="H13" i="38"/>
  <c r="H96" i="38"/>
  <c r="H107" i="38" s="1"/>
  <c r="L15" i="38"/>
  <c r="D61" i="38"/>
  <c r="D67" i="38" s="1"/>
  <c r="H59" i="38"/>
  <c r="D103" i="38" l="1"/>
  <c r="D105" i="38" s="1"/>
  <c r="L19" i="41"/>
  <c r="H122" i="38" s="1"/>
  <c r="G53" i="11"/>
  <c r="G62" i="11" s="1"/>
  <c r="H136" i="38"/>
  <c r="D122" i="38"/>
  <c r="D128" i="38" s="1"/>
  <c r="H98" i="38"/>
  <c r="L98" i="38" s="1"/>
  <c r="L25" i="38"/>
  <c r="D34" i="38"/>
  <c r="D38" i="38" s="1"/>
  <c r="L96" i="38"/>
  <c r="L107" i="38"/>
  <c r="L59" i="38"/>
  <c r="L61" i="38" s="1"/>
  <c r="L67" i="38" s="1"/>
  <c r="H61" i="38"/>
  <c r="H67" i="38" s="1"/>
  <c r="D140" i="38"/>
  <c r="F136" i="38" s="1"/>
  <c r="H34" i="38"/>
  <c r="H38" i="38" s="1"/>
  <c r="D109" i="38" l="1"/>
  <c r="D73" i="38" s="1"/>
  <c r="D80" i="38" s="1"/>
  <c r="D40" i="38" s="1"/>
  <c r="D42" i="38" s="1"/>
  <c r="J128" i="38" s="1"/>
  <c r="H134" i="38"/>
  <c r="J136" i="38"/>
  <c r="F122" i="38"/>
  <c r="J122" i="38" s="1"/>
  <c r="H103" i="38"/>
  <c r="H105" i="38" s="1"/>
  <c r="L105" i="38" s="1"/>
  <c r="D170" i="38"/>
  <c r="F148" i="38"/>
  <c r="J148" i="38" s="1"/>
  <c r="F150" i="38"/>
  <c r="J150" i="38" s="1"/>
  <c r="F146" i="38"/>
  <c r="F124" i="38"/>
  <c r="J124" i="38" s="1"/>
  <c r="F138" i="38"/>
  <c r="F134" i="38"/>
  <c r="F126" i="38"/>
  <c r="F128" i="38" l="1"/>
  <c r="H109" i="38"/>
  <c r="L109" i="38" s="1"/>
  <c r="L73" i="38" s="1"/>
  <c r="L80" i="38" s="1"/>
  <c r="L40" i="38" s="1"/>
  <c r="D164" i="38" s="1"/>
  <c r="J126" i="38"/>
  <c r="H126" i="38" s="1"/>
  <c r="D44" i="38" s="1"/>
  <c r="J134" i="38"/>
  <c r="F140" i="38"/>
  <c r="J146" i="38"/>
  <c r="J152" i="38" s="1"/>
  <c r="L42" i="38" s="1"/>
  <c r="D166" i="38" s="1"/>
  <c r="F152" i="38"/>
  <c r="H73" i="38" l="1"/>
  <c r="H80" i="38" s="1"/>
  <c r="H40" i="38" s="1"/>
  <c r="H42" i="38" s="1"/>
  <c r="J140" i="38" s="1"/>
  <c r="J138" i="38" s="1"/>
  <c r="H138" i="38" s="1"/>
  <c r="H44" i="38" s="1"/>
  <c r="D168" i="38"/>
  <c r="D172" i="38" s="1"/>
  <c r="D176" i="38" s="1"/>
  <c r="F181" i="38" s="1"/>
  <c r="J10" i="38" l="1"/>
  <c r="F183" i="38"/>
  <c r="J28" i="38" s="1"/>
  <c r="F186" i="38" l="1"/>
  <c r="F190" i="38" s="1"/>
  <c r="L28" i="38"/>
  <c r="L32" i="38" s="1"/>
  <c r="L93" i="38" s="1"/>
  <c r="L103" i="38" s="1"/>
  <c r="J32" i="38"/>
  <c r="J93" i="38" s="1"/>
  <c r="J103" i="38" s="1"/>
  <c r="J13" i="38"/>
  <c r="L10" i="38"/>
  <c r="L13" i="38" s="1"/>
  <c r="L34" i="38" l="1"/>
  <c r="L38" i="38" s="1"/>
  <c r="J34" i="38"/>
  <c r="J38" i="38" s="1"/>
</calcChain>
</file>

<file path=xl/sharedStrings.xml><?xml version="1.0" encoding="utf-8"?>
<sst xmlns="http://schemas.openxmlformats.org/spreadsheetml/2006/main" count="4464" uniqueCount="2231">
  <si>
    <t>any substation or equipment operated under lease, give name</t>
  </si>
  <si>
    <t xml:space="preserve">  railway customer should not be listed below.</t>
  </si>
  <si>
    <t>of lessor, date and period of lease, and annual rent.  For any</t>
  </si>
  <si>
    <t xml:space="preserve">  3.  Substations with capacities of less than 10 MVa,</t>
  </si>
  <si>
    <t>substation or equipment operated other than by reason of sole</t>
  </si>
  <si>
    <t xml:space="preserve">  except those serving customers with energy for resale, may</t>
  </si>
  <si>
    <t>ownership or lease, give name of co-owner or other party, explain</t>
  </si>
  <si>
    <t xml:space="preserve">  be grouped according to functional character, but the</t>
  </si>
  <si>
    <t>basis of sharing expenses or other accounting between the</t>
  </si>
  <si>
    <t xml:space="preserve">  number of such substations must be shown.</t>
  </si>
  <si>
    <t>parties, and state amounts and accounts affected in respon-</t>
  </si>
  <si>
    <t>4.  Indicate in column (b) the functional character of each</t>
  </si>
  <si>
    <t>dent's books of account.</t>
  </si>
  <si>
    <t xml:space="preserve">  substation, designating whether transmission or distribution</t>
  </si>
  <si>
    <t xml:space="preserve">  and whether attended or unattended.</t>
  </si>
  <si>
    <t>Capacity of</t>
  </si>
  <si>
    <t>Substation</t>
  </si>
  <si>
    <t>Trans-</t>
  </si>
  <si>
    <t>Spare</t>
  </si>
  <si>
    <t xml:space="preserve">Name and Location </t>
  </si>
  <si>
    <t>Number or Other Designation</t>
  </si>
  <si>
    <t>(In Service)</t>
  </si>
  <si>
    <t>formers</t>
  </si>
  <si>
    <t xml:space="preserve">Of Substation </t>
  </si>
  <si>
    <t>(In MVa)</t>
  </si>
  <si>
    <t>in Service</t>
  </si>
  <si>
    <t>Page 403</t>
  </si>
  <si>
    <t>DISTRIBUTION SYSTEM</t>
  </si>
  <si>
    <t>1.  Report the indicated particulars of the electric distribution system as of the end of the year, including street and highway lighting system.</t>
  </si>
  <si>
    <t xml:space="preserve">2.  For the purposes of this schedule the interpretation of the term "distribution area" shall be at the discretion of, and the responsibility of, the </t>
  </si>
  <si>
    <t xml:space="preserve">     the reporting utility.  In general when the territory served covers considerable area these subdivisions should be selected so that , from</t>
  </si>
  <si>
    <t xml:space="preserve">     from territorial and rate standpoints, the data reported will be of reasonable significance.  Entries in column (a) should reflect the approximate</t>
  </si>
  <si>
    <t xml:space="preserve">     geographical extent of the individual subdivision.</t>
  </si>
  <si>
    <t xml:space="preserve">2.   If under an order of the Commission two or more municipalities may be treated as a unit, list below the names of the several </t>
  </si>
  <si>
    <t xml:space="preserve">Number of Active </t>
  </si>
  <si>
    <t>Sales in Kwh</t>
  </si>
  <si>
    <t xml:space="preserve">Revenues </t>
  </si>
  <si>
    <t xml:space="preserve">municipalities so grouped with reference to the date of the corresponding order of the Public Service Commission. </t>
  </si>
  <si>
    <t>during year</t>
  </si>
  <si>
    <t xml:space="preserve">(Excluding </t>
  </si>
  <si>
    <t xml:space="preserve">3.   The Kwh shown in this schedule shall be measured by consumers' meters or in the case of sales not metered, estimated at the point of delivery </t>
  </si>
  <si>
    <t>Late Charges)</t>
  </si>
  <si>
    <t xml:space="preserve">to the consumer.  In the case of street lighting for which the utility the conductors, at the lamp. </t>
  </si>
  <si>
    <t xml:space="preserve"> (e)</t>
  </si>
  <si>
    <t xml:space="preserve">Public Street Lighting - Operating Mun. </t>
  </si>
  <si>
    <t>Sales to Railrods and Street RR</t>
  </si>
  <si>
    <t>Totals</t>
  </si>
  <si>
    <t>Total for Entire System</t>
  </si>
  <si>
    <t>304A</t>
  </si>
  <si>
    <t>Page 304</t>
  </si>
  <si>
    <t>1.  Show the particulars of electric energy purchased for redistribution in so far as such transactions come within the scope</t>
  </si>
  <si>
    <t xml:space="preserve">of account 721, Electricity Purchased. </t>
  </si>
  <si>
    <t>2.  Give corresponding particulars of such sales of electricity as come within the scope of account 606, Sales to Other</t>
  </si>
  <si>
    <t>Distributors.</t>
  </si>
  <si>
    <t>3.   Show in column (b) the Service Classification Number or the date of the contract under which purchases or sales</t>
  </si>
  <si>
    <t xml:space="preserve">were made.  If any change in rates occurred during the year give entries in columns (b) thru (f) separately in respect of each </t>
  </si>
  <si>
    <t xml:space="preserve">rate, and specify the period within the year to which each rate was applicable. </t>
  </si>
  <si>
    <t>Net Charge or Credit to Respondent</t>
  </si>
  <si>
    <t>Purchaser or Seller</t>
  </si>
  <si>
    <t>S.C. No or</t>
  </si>
  <si>
    <t xml:space="preserve">Total number of Kwh </t>
  </si>
  <si>
    <t>Sold By</t>
  </si>
  <si>
    <t>Purchased By</t>
  </si>
  <si>
    <t xml:space="preserve">Average Net </t>
  </si>
  <si>
    <t>and Point of Delivery or Receipt</t>
  </si>
  <si>
    <t>Date of Purchase</t>
  </si>
  <si>
    <t>Supplied To or By Others</t>
  </si>
  <si>
    <t>Respondent</t>
  </si>
  <si>
    <t>Price (Cents)</t>
  </si>
  <si>
    <t>Sales</t>
  </si>
  <si>
    <t xml:space="preserve">          TOTAL</t>
  </si>
  <si>
    <t>Purchases</t>
  </si>
  <si>
    <t>FUEL CONSUMED - ELECTRIC</t>
  </si>
  <si>
    <t xml:space="preserve">Show the requested information of each station equipped for generation of electric energy by other than hydro-electric power. </t>
  </si>
  <si>
    <t xml:space="preserve">If more than one kind of fuel is consumed at a substation, use a separate column for each kind of fuel. </t>
  </si>
  <si>
    <t>Kind of Fuel</t>
  </si>
  <si>
    <t>Quantity on hand beginning of year</t>
  </si>
  <si>
    <t>Quantity received during year</t>
  </si>
  <si>
    <t>Quantity used for generation</t>
  </si>
  <si>
    <t>Quantity used for other purposes</t>
  </si>
  <si>
    <t>Quantity on hand at end of year</t>
  </si>
  <si>
    <t>Average cost per unit purchased</t>
  </si>
  <si>
    <t>Cost of fuel used per kwh generated</t>
  </si>
  <si>
    <t>Average B.t.u. per unit of fuel</t>
  </si>
  <si>
    <t>B.t.u. per kwh generated</t>
  </si>
  <si>
    <t>Page 305</t>
  </si>
  <si>
    <t>OPERATING EXPENSES - ELECTRIC</t>
  </si>
  <si>
    <t xml:space="preserve">1. </t>
  </si>
  <si>
    <t>Enter in the space provided the operation and maintenance expenses for the year and previous year.</t>
  </si>
  <si>
    <t xml:space="preserve">2. </t>
  </si>
  <si>
    <t>Designation in Class columns indicate the accounts applicable to each class of utilities.</t>
  </si>
  <si>
    <t>Class</t>
  </si>
  <si>
    <t>AMOUNT FOR</t>
  </si>
  <si>
    <t xml:space="preserve"> LINE</t>
  </si>
  <si>
    <t>ACCOUNT</t>
  </si>
  <si>
    <t>A,B</t>
  </si>
  <si>
    <t>CURRENT YEAR</t>
  </si>
  <si>
    <t>PREVIOUS YEAR</t>
  </si>
  <si>
    <t xml:space="preserve"> NO.</t>
  </si>
  <si>
    <t>C</t>
  </si>
  <si>
    <t>D</t>
  </si>
  <si>
    <t>701.</t>
  </si>
  <si>
    <t>(301) Organization</t>
  </si>
  <si>
    <t>(301)</t>
  </si>
  <si>
    <t>(302) Franchises and Consents</t>
  </si>
  <si>
    <t>(302)</t>
  </si>
  <si>
    <t>(303) Miscellaneous Intangible Plant</t>
  </si>
  <si>
    <t>(303)</t>
  </si>
  <si>
    <t>(311) Land and Land Rights</t>
  </si>
  <si>
    <t>(311)</t>
  </si>
  <si>
    <t>(312) Structures and Improvements</t>
  </si>
  <si>
    <t>(312)</t>
  </si>
  <si>
    <t>(321) Boiler Plant Equipment</t>
  </si>
  <si>
    <t>(321)</t>
  </si>
  <si>
    <t>(322) Engine Driven Generator Units - Steam</t>
  </si>
  <si>
    <t>(322)</t>
  </si>
  <si>
    <t>(323) Turbo-Generators -Steam</t>
  </si>
  <si>
    <t>(323)</t>
  </si>
  <si>
    <t>(324) Accessory Electric Equipment - Steam</t>
  </si>
  <si>
    <t>(324)</t>
  </si>
  <si>
    <t xml:space="preserve">(325) Misc. Power Plant Equipment - Steam </t>
  </si>
  <si>
    <t>(325)</t>
  </si>
  <si>
    <t>(331) Reservoirs, Dams, and Waterways</t>
  </si>
  <si>
    <t>(331)</t>
  </si>
  <si>
    <t>(332) Roads, Trails and Bridges</t>
  </si>
  <si>
    <t>(332)</t>
  </si>
  <si>
    <t>(333) Water Wheels, Turbines, and Generators</t>
  </si>
  <si>
    <t>(333)</t>
  </si>
  <si>
    <t>(334) Accessory Electric Equipment - Hydro</t>
  </si>
  <si>
    <t>(334)</t>
  </si>
  <si>
    <t>(335) Misc. Power Plant Equipment - Hydro</t>
  </si>
  <si>
    <t>(335)</t>
  </si>
  <si>
    <t>(342) Engine Dr. Gen. Units - Internal Combust.</t>
  </si>
  <si>
    <t>(342)</t>
  </si>
  <si>
    <t>(344) Accessory El. Eq. - Internal Combust.</t>
  </si>
  <si>
    <t>(344)</t>
  </si>
  <si>
    <t>(345) Misc. Pr. Plant Equip. - Internal Combust.</t>
  </si>
  <si>
    <t>(345)</t>
  </si>
  <si>
    <t>(351) Transmission Roads and Trails</t>
  </si>
  <si>
    <t>(351)</t>
  </si>
  <si>
    <t>(352) Transmission Substation Equipment</t>
  </si>
  <si>
    <t>(352)</t>
  </si>
  <si>
    <t>(353) Transmission Overhead Conductors</t>
  </si>
  <si>
    <t>(353)</t>
  </si>
  <si>
    <t>(354) Transmission Underground Conductors</t>
  </si>
  <si>
    <t>(354)</t>
  </si>
  <si>
    <t>(358) Poles, Towers and Fixtures</t>
  </si>
  <si>
    <t>(358)</t>
  </si>
  <si>
    <t>(359) Underground Conduits</t>
  </si>
  <si>
    <t>(359)</t>
  </si>
  <si>
    <t>(361) Distribution Substation Equipment</t>
  </si>
  <si>
    <t>(361)</t>
  </si>
  <si>
    <t>(362) Storage Battery Equipment</t>
  </si>
  <si>
    <t>(362)</t>
  </si>
  <si>
    <t>(363) Distribution Overhead Conductors</t>
  </si>
  <si>
    <t>(363)</t>
  </si>
  <si>
    <t>(364) Distribution Underground Conductors</t>
  </si>
  <si>
    <t>(364)</t>
  </si>
  <si>
    <t>(365) Line Transformers</t>
  </si>
  <si>
    <t>(365)</t>
  </si>
  <si>
    <t>(366) Overhead Services</t>
  </si>
  <si>
    <t>(366)</t>
  </si>
  <si>
    <t>(367) Underground Services</t>
  </si>
  <si>
    <t>(367)</t>
  </si>
  <si>
    <t>(368) Consumers' Meters</t>
  </si>
  <si>
    <t>(368)</t>
  </si>
  <si>
    <t>(369) Consumers' Meter Installation</t>
  </si>
  <si>
    <t>(369)</t>
  </si>
  <si>
    <t>(370) Other Property on Consumers' Premises</t>
  </si>
  <si>
    <t>(370)</t>
  </si>
  <si>
    <t>(371) Street Lighting and Signal System Equip.</t>
  </si>
  <si>
    <t>(371)</t>
  </si>
  <si>
    <t xml:space="preserve">(381) Office Equipment </t>
  </si>
  <si>
    <t>(381)</t>
  </si>
  <si>
    <t xml:space="preserve">(382) Stores Equipment </t>
  </si>
  <si>
    <t>(382)</t>
  </si>
  <si>
    <t>(383) Shop Equipment</t>
  </si>
  <si>
    <t>(383)</t>
  </si>
  <si>
    <t>(384) Transportation Equipment</t>
  </si>
  <si>
    <t>(384)</t>
  </si>
  <si>
    <t>(385) Communication Equipment</t>
  </si>
  <si>
    <t>(385)</t>
  </si>
  <si>
    <t>(386) Laboratory Equipment</t>
  </si>
  <si>
    <t>(386)</t>
  </si>
  <si>
    <t>(387) General Tools and Implements</t>
  </si>
  <si>
    <t>(387)</t>
  </si>
  <si>
    <t>(388) Miscellaneous General Equipment</t>
  </si>
  <si>
    <t>(388)</t>
  </si>
  <si>
    <t>(391) Miscellaneous Tangible Property</t>
  </si>
  <si>
    <t>(391)</t>
  </si>
  <si>
    <t xml:space="preserve">(392) Undistributed Operating Property </t>
  </si>
  <si>
    <t>(392)</t>
  </si>
  <si>
    <t xml:space="preserve">           Total Operating Property - Electric</t>
  </si>
  <si>
    <t>(102-</t>
  </si>
  <si>
    <t>108)  Operating Property - Other Departments</t>
  </si>
  <si>
    <t>108)</t>
  </si>
  <si>
    <t>Page 200</t>
  </si>
  <si>
    <t>Page 201</t>
  </si>
  <si>
    <t>CONSTRUCTION WORK IN PROGRESS (Account 110)</t>
  </si>
  <si>
    <t xml:space="preserve">1.  Report below descriptions and balances at the end of the year for each project in process of construction. </t>
  </si>
  <si>
    <t xml:space="preserve">2.  Minor projects may be grouped. </t>
  </si>
  <si>
    <t xml:space="preserve"> Description of Each Project</t>
  </si>
  <si>
    <t>Amount</t>
  </si>
  <si>
    <t>OTHER PROPERTY (Accounts 109 and 112)</t>
  </si>
  <si>
    <t>1.  Report below descriptions and balances at the end of the year.</t>
  </si>
  <si>
    <t xml:space="preserve"> Description of Each Property</t>
  </si>
  <si>
    <t>Operating Property - General</t>
  </si>
  <si>
    <t>Non-Operating Property</t>
  </si>
  <si>
    <t>Page 202</t>
  </si>
  <si>
    <t>Investments (Accounts 113, 114, 115 and 117)</t>
  </si>
  <si>
    <t>1. Report below investments in Accounts 113, Loans to Operating Municipality; 114, Miscellaneous Investments; 115, Sinking Funds;  and 117, Miscellaneous Special Funds.</t>
  </si>
  <si>
    <t>2. Investment in Securities - List and describe each security owned, giving name of issuer.  For bonds also give principal amount, date of issue, maturity, and interest rate.</t>
  </si>
  <si>
    <t xml:space="preserve">     For capital stock state number of shares, class and series of stock.  Minor investments may be grouped by classes.</t>
  </si>
  <si>
    <t>3. Investment Advances - Report separately for each person or company the amounts of loans or investment advances which are subject to repayment but which are not</t>
  </si>
  <si>
    <t xml:space="preserve">     subject to current settlement.  With respect to each advance show whether the advance is a note or open account.  Each note should be listed giving date of issuance, </t>
  </si>
  <si>
    <t xml:space="preserve">     maturity date, and specifying whether note is a renewal.  Designate any advances due from officers, commissioners, or employees.</t>
  </si>
  <si>
    <t>4. For any securities, notes, or accounts that were pledged, designate such securities, notes or accounts and in a footnote state the name of the pledgee and purpose</t>
  </si>
  <si>
    <t xml:space="preserve">    of the pledge.</t>
  </si>
  <si>
    <t xml:space="preserve">Principal </t>
  </si>
  <si>
    <t>Revenues During the Year</t>
  </si>
  <si>
    <t>Gain or</t>
  </si>
  <si>
    <t>Description of Investment</t>
  </si>
  <si>
    <t xml:space="preserve">Date </t>
  </si>
  <si>
    <t>Date of</t>
  </si>
  <si>
    <t>Amount or No.</t>
  </si>
  <si>
    <t>Book Costs *</t>
  </si>
  <si>
    <t>Loss From</t>
  </si>
  <si>
    <t>Acquired</t>
  </si>
  <si>
    <t>Maturity</t>
  </si>
  <si>
    <t>Of Shares</t>
  </si>
  <si>
    <t>End</t>
  </si>
  <si>
    <t>Accrued</t>
  </si>
  <si>
    <t>Received</t>
  </si>
  <si>
    <t>Investment</t>
  </si>
  <si>
    <t>Of Year</t>
  </si>
  <si>
    <t>Disposed of</t>
  </si>
  <si>
    <t>Loans to Operating Municipality</t>
  </si>
  <si>
    <t>Totals (Account 113)</t>
  </si>
  <si>
    <t>Miscellaneous Investments</t>
  </si>
  <si>
    <t>Totals (Account 114)</t>
  </si>
  <si>
    <t>Sinking Fund</t>
  </si>
  <si>
    <t>Totals (Account 115)</t>
  </si>
  <si>
    <t>Miscellaneous Special Deposits</t>
  </si>
  <si>
    <t>Totals (Account 117)</t>
  </si>
  <si>
    <t>* If book cost is different from cost to respondent, give cost to respondent in a footnote and explain difference.</t>
  </si>
  <si>
    <t>Page 203</t>
  </si>
  <si>
    <t>DEPRECIATION FUNDS (Account 116)</t>
  </si>
  <si>
    <t>1.  Show below a statement of transactions carried out during the year through Account 116 Depreciation Fund</t>
  </si>
  <si>
    <t xml:space="preserve">      or through any other account or subaccount maintained for the purpose of holding funds or other investments</t>
  </si>
  <si>
    <t xml:space="preserve">      to cover the depreciation or replacement of plant. </t>
  </si>
  <si>
    <t xml:space="preserve">2.  Interest earned on such funds should be shown separately, whether retained in the account or not. </t>
  </si>
  <si>
    <t xml:space="preserve">3.  This schedule is intended to cover all funds maintained for the purposes indicated and to include </t>
  </si>
  <si>
    <t xml:space="preserve">      the depreciation reserve fund required by Section 6-k of the General Municipal Law. </t>
  </si>
  <si>
    <t>Interest</t>
  </si>
  <si>
    <t>Balance</t>
  </si>
  <si>
    <t xml:space="preserve"> Line</t>
  </si>
  <si>
    <t>Earned</t>
  </si>
  <si>
    <t xml:space="preserve">  No.</t>
  </si>
  <si>
    <t xml:space="preserve">                                  Total Depreciation Funds (Account 116)</t>
  </si>
  <si>
    <t>MISCELLANEOUS BALANCE SHEET ITEMS - DEBITS (Accounts 129, 143 and 145)</t>
  </si>
  <si>
    <t xml:space="preserve">1. Show details of items carries at the end of the year in Account 129, Special Deposits, Account 143, </t>
  </si>
  <si>
    <t xml:space="preserve">Suspense to be Amortized and Account 145, Miscellaneous Suspense. </t>
  </si>
  <si>
    <t xml:space="preserve">2.  Data and totals should be shown separately for each account. </t>
  </si>
  <si>
    <t xml:space="preserve">3.  Minor items may be grouped together and so designated. </t>
  </si>
  <si>
    <t xml:space="preserve">Item </t>
  </si>
  <si>
    <t xml:space="preserve">Amount </t>
  </si>
  <si>
    <t xml:space="preserve">Special Deposits (Account 129) </t>
  </si>
  <si>
    <t xml:space="preserve">               Total Special Deposits </t>
  </si>
  <si>
    <t>Suspense to be Amortized (Account 143)</t>
  </si>
  <si>
    <t xml:space="preserve">               Total Suspense to be Amortized </t>
  </si>
  <si>
    <t>Miscellaneous Suspense (Account 145)</t>
  </si>
  <si>
    <t xml:space="preserve">               Total Miscellaneous Suspense</t>
  </si>
  <si>
    <t>Page 204</t>
  </si>
  <si>
    <t xml:space="preserve">RECEIVABLES FROM OPERATING MUNICIPALITY (Account 124) AND OTHER </t>
  </si>
  <si>
    <t>NOTES RECEIVABLE (Account 126)</t>
  </si>
  <si>
    <t>Report particulars of receivables from operating municipality and other notes receivable.</t>
  </si>
  <si>
    <t>List each note separately and state purpose for which received.  Show also in column (a) date of note and date</t>
  </si>
  <si>
    <t>of maturity.</t>
  </si>
  <si>
    <t>If any note was received in satisfaction of an open account, state the period covered by such open account.</t>
  </si>
  <si>
    <t xml:space="preserve">     d.  Other personal service, subdivided by classes of service. </t>
  </si>
  <si>
    <t xml:space="preserve">departments of the municipality on the basis of the time </t>
  </si>
  <si>
    <t xml:space="preserve">     e.  Public street lighting</t>
  </si>
  <si>
    <t>actually devoted to such departments and at the rate</t>
  </si>
  <si>
    <t xml:space="preserve">     f.  Other electric service</t>
  </si>
  <si>
    <t xml:space="preserve">actually paid to the employee should be so described and </t>
  </si>
  <si>
    <t xml:space="preserve">     g.  Steam</t>
  </si>
  <si>
    <t xml:space="preserve">listed separately from payroll items which are distributed on </t>
  </si>
  <si>
    <t xml:space="preserve">     h.  Space rental, subdivided by location and type of structure or land.</t>
  </si>
  <si>
    <t>an allocated basis or at a rate other than that actually paid.</t>
  </si>
  <si>
    <t xml:space="preserve">     i.  Building service, subdivided by location and type of building.</t>
  </si>
  <si>
    <t xml:space="preserve">     j.  Use of Facilities or equipment, subdivided by classes of </t>
  </si>
  <si>
    <t>5.  In each subdivision, items of like nature which for the year</t>
  </si>
  <si>
    <t xml:space="preserve">         equipment. </t>
  </si>
  <si>
    <t>did not exceed five dollars may be grouped and shown</t>
  </si>
  <si>
    <t xml:space="preserve">     k.  Insurance, subdivided by types of protection.</t>
  </si>
  <si>
    <t xml:space="preserve">in total, provided that for each group the number of such </t>
  </si>
  <si>
    <t xml:space="preserve">     l.  Pensions, subdivided by classes of employees.</t>
  </si>
  <si>
    <t xml:space="preserve">items is stated. </t>
  </si>
  <si>
    <t xml:space="preserve">     m.  Other items, classified according to type and purpose</t>
  </si>
  <si>
    <t>Amount Charged Municipality</t>
  </si>
  <si>
    <t>Municipal</t>
  </si>
  <si>
    <t xml:space="preserve">Basis of </t>
  </si>
  <si>
    <t xml:space="preserve">Subject to </t>
  </si>
  <si>
    <t>Classified as</t>
  </si>
  <si>
    <t>Accounts of lighting department credited</t>
  </si>
  <si>
    <t>Charge or</t>
  </si>
  <si>
    <t>Contribution</t>
  </si>
  <si>
    <t xml:space="preserve">Acct. </t>
  </si>
  <si>
    <t>No</t>
  </si>
  <si>
    <t>Charged</t>
  </si>
  <si>
    <t>Allocation</t>
  </si>
  <si>
    <t>Settlement</t>
  </si>
  <si>
    <t>(Acct. 280)</t>
  </si>
  <si>
    <t>(Acct. 124)</t>
  </si>
  <si>
    <t>TOTAL</t>
  </si>
  <si>
    <t>CHARGES FOR OUTSIDE PROFESSIONAL AND OTHER CONSULTATIVE SERVICES</t>
  </si>
  <si>
    <t xml:space="preserve">1.  Report the information specified below for all charges made during the year included in any account (including plant accounts) for </t>
  </si>
  <si>
    <t>outside consultative and other professional services.  These services include  rate, management, construction, engineering, research,</t>
  </si>
  <si>
    <t>financial, valuation, legal, accounting, purchasing, advertising, labor relations, and public relations, rendered the respondent under</t>
  </si>
  <si>
    <t>written or oral arrangement, for which aggregate payments were made during the year to any corporation,  partnership, organization of</t>
  </si>
  <si>
    <t>306-307</t>
  </si>
  <si>
    <t>15-16</t>
  </si>
  <si>
    <t>14-115</t>
  </si>
  <si>
    <t>Depreciation and Amortization of Electric Plant</t>
  </si>
  <si>
    <t>Miscellaneous Interest Deductions</t>
  </si>
  <si>
    <t>Other Deductions from Income</t>
  </si>
  <si>
    <t>NYPA Page</t>
  </si>
  <si>
    <t>General Section</t>
  </si>
  <si>
    <t xml:space="preserve">Charges for Outside Professional &amp; Other </t>
  </si>
  <si>
    <t xml:space="preserve">     Consulting Services</t>
  </si>
  <si>
    <t>Analysis of Charges to Other Departments</t>
  </si>
  <si>
    <t>Operating Data</t>
  </si>
  <si>
    <t>Electric Energy Account</t>
  </si>
  <si>
    <t>16-118</t>
  </si>
  <si>
    <t>Monthly Peaks and Output</t>
  </si>
  <si>
    <t>Generating Plant Statistics</t>
  </si>
  <si>
    <t>401-402</t>
  </si>
  <si>
    <t>21-22</t>
  </si>
  <si>
    <t>Transmission Line Statistics</t>
  </si>
  <si>
    <t>Substations</t>
  </si>
  <si>
    <t>17-120</t>
  </si>
  <si>
    <t>Distribution System</t>
  </si>
  <si>
    <t>22-24</t>
  </si>
  <si>
    <t>Electric Distribution Meters and Line Transformers</t>
  </si>
  <si>
    <t>18-123, 17-121</t>
  </si>
  <si>
    <t>Electric WattHour Meters in-service and Test Results</t>
  </si>
  <si>
    <t>Verification</t>
  </si>
  <si>
    <t>Index</t>
  </si>
  <si>
    <t>If system's financial information is audited, reviewed, or compiled by an independent accountant,</t>
  </si>
  <si>
    <t>please attach the accountants' report to the back of this report (paper copy).</t>
  </si>
  <si>
    <t xml:space="preserve">*  The numbering system used here coincides with the system used by the FERC </t>
  </si>
  <si>
    <t xml:space="preserve">electric and gas annual reports. </t>
  </si>
  <si>
    <t>GENERAL INFORMATION</t>
  </si>
  <si>
    <t xml:space="preserve">1.  Exact name of the respondent municipality.  </t>
  </si>
  <si>
    <t>2. Under what law or laws is the respondent engaged in:</t>
  </si>
  <si>
    <t>(a) Street lighting</t>
  </si>
  <si>
    <t>(b) Commercial lighting</t>
  </si>
  <si>
    <t>3.  By what board or officers is the lighting plant directly controlled?  How many members are such</t>
  </si>
  <si>
    <t>controlled?</t>
  </si>
  <si>
    <t>4. Give date of respondent's beginning:</t>
  </si>
  <si>
    <t>5. Does the electric utility use any property jointly owned with any other operating municipality?</t>
  </si>
  <si>
    <t>If so, describe the property so used naming the departments involved and explain the arrangement</t>
  </si>
  <si>
    <t>for the allocation of the expenses connected therein.</t>
  </si>
  <si>
    <t>6. State whether the power plant of the respondent is used for any purpose other than generating</t>
  </si>
  <si>
    <t>electricity, and if so, give full particulars.</t>
  </si>
  <si>
    <t>7. State the character of motive power used in the generation of electricity.  If energy is purchased, so state.</t>
  </si>
  <si>
    <t>8. Does respondent distribute any electricity outside the limits of the reporting municipality?</t>
  </si>
  <si>
    <t>9. Give the name of village or city clerk at date of verifying report.</t>
  </si>
  <si>
    <t>Page 101</t>
  </si>
  <si>
    <t>COMMISSIONERS , OFFICERS, AND EMPLOYEES (Including Compensation)</t>
  </si>
  <si>
    <t>Furnish the indicated data with respect to commissioners, officers and supervisors, whether or not they received any</t>
  </si>
  <si>
    <t>compensation from the respondent.  If other than salary is provided, please explain and quantify in the notes.</t>
  </si>
  <si>
    <t>Furnish the indicated data with respect to  all employees of the municipal electric system.  Employees may be grouped</t>
  </si>
  <si>
    <t>by title, e.g., "4  linemen" or "2  meter readers".</t>
  </si>
  <si>
    <t>Officers or supervisors include the lighting department's superintendent, clerk-treasurer, deputy and  any other</t>
  </si>
  <si>
    <t>Totals (Account 241)</t>
  </si>
  <si>
    <t>TOTALS (Account 272)</t>
  </si>
  <si>
    <t>TOTALS (Account 267)</t>
  </si>
  <si>
    <t>TOTALS (Account 265)</t>
  </si>
  <si>
    <t>TOTALS (Account 264)</t>
  </si>
  <si>
    <t>INCOME, Ln 22=&gt;Ln 24</t>
  </si>
  <si>
    <t>INCOME, Ln 36</t>
  </si>
  <si>
    <t>INCOME, Ln 47</t>
  </si>
  <si>
    <t>INCOME, Ln 57</t>
  </si>
  <si>
    <t>INCOME, Ln 68</t>
  </si>
  <si>
    <t>INCOME, Ln 98=&gt;Ln 100</t>
  </si>
  <si>
    <t>Total Depreciation Expenses</t>
  </si>
  <si>
    <t>INCOME, Total Ln 113=&gt;Ln 118</t>
  </si>
  <si>
    <t>INCOME, Ln 27</t>
  </si>
  <si>
    <t>INCOME, Ln 38</t>
  </si>
  <si>
    <t>INCOME, Ln 49</t>
  </si>
  <si>
    <t>INCOME, Ln 59</t>
  </si>
  <si>
    <t>INCOME, Ln 70</t>
  </si>
  <si>
    <t>INCOME, Ln 80</t>
  </si>
  <si>
    <t>INCOME, Ln 89</t>
  </si>
  <si>
    <t>INCOME, Ln 102</t>
  </si>
  <si>
    <t>Total Wages and Salaries</t>
  </si>
  <si>
    <t>INCOME, Ln 28</t>
  </si>
  <si>
    <t>INCOME, Ln 39</t>
  </si>
  <si>
    <t>INCOME, Ln 50</t>
  </si>
  <si>
    <t>INCOME, Ln 60</t>
  </si>
  <si>
    <t>INCOME, Ln 71</t>
  </si>
  <si>
    <t>INCOME, Ln 81</t>
  </si>
  <si>
    <t>INCOME, Ln 90</t>
  </si>
  <si>
    <t>INCOME, Ln 103</t>
  </si>
  <si>
    <t>Total Material and Supplies</t>
  </si>
  <si>
    <t>INCOME, Ln 29</t>
  </si>
  <si>
    <t>INCOME, Ln 40</t>
  </si>
  <si>
    <t>INCOME, Ln 51</t>
  </si>
  <si>
    <t>INCOME, Ln 61</t>
  </si>
  <si>
    <t>INCOME, Ln 72</t>
  </si>
  <si>
    <t>INCOME, Ln 82</t>
  </si>
  <si>
    <t>INCOME, Ln 91</t>
  </si>
  <si>
    <t>INCOME, Ln 104</t>
  </si>
  <si>
    <t>Total Transportation</t>
  </si>
  <si>
    <t>Rent Expense</t>
  </si>
  <si>
    <t>INCOME, Ln 30</t>
  </si>
  <si>
    <t>INCOME, Ln 41</t>
  </si>
  <si>
    <t>INCOME, Ln 62</t>
  </si>
  <si>
    <t>Street Lighting and Signal System Rents</t>
  </si>
  <si>
    <t>INCOME, Ln 73</t>
  </si>
  <si>
    <t>Customer Accounting and Collection Rents</t>
  </si>
  <si>
    <t>INCOME, Ln 83</t>
  </si>
  <si>
    <t>Sales Rents</t>
  </si>
  <si>
    <t>INCOME, Ln 92</t>
  </si>
  <si>
    <t>INCOME, Ln 105</t>
  </si>
  <si>
    <t>Total Rent Expense</t>
  </si>
  <si>
    <t>INCOME, Ln 155=&gt;Ln 161</t>
  </si>
  <si>
    <t>Page 10</t>
  </si>
  <si>
    <t>Detail of Rate Base</t>
  </si>
  <si>
    <t>Avg</t>
  </si>
  <si>
    <t>Beg of Year</t>
  </si>
  <si>
    <t>Pg 104, Ln 2 (c) &amp; (d)</t>
  </si>
  <si>
    <t>Operating Property - Other Operations</t>
  </si>
  <si>
    <t>Pg 104, Ln 3 (c) &amp; (d)</t>
  </si>
  <si>
    <t>Pg 104, Ln 4 (c) &amp; (d)</t>
  </si>
  <si>
    <t xml:space="preserve">               Utility Plant in Service</t>
  </si>
  <si>
    <t>Pg 104, Ln 5 (c) &amp; (d)</t>
  </si>
  <si>
    <t>Accumulated Provision for Depreciation</t>
  </si>
  <si>
    <t>Pg 105, Ln 19 (c) &amp; (d)</t>
  </si>
  <si>
    <t>Accumulated Provision for Amortization</t>
  </si>
  <si>
    <t>Pg 105, Ln 20 (c) &amp; (d)</t>
  </si>
  <si>
    <t xml:space="preserve">               Accumulated Provision for Depre and Amort</t>
  </si>
  <si>
    <t>Pg 105, Ln 21 (c) &amp; (d)</t>
  </si>
  <si>
    <t>Pg104, Ln 18 (c) &amp; (d)</t>
  </si>
  <si>
    <t>Pg 104, Ln 23 (c) &amp; (d)</t>
  </si>
  <si>
    <t>Page 11</t>
  </si>
  <si>
    <t>Detail of Rate of Return</t>
  </si>
  <si>
    <t>Capital Structure</t>
  </si>
  <si>
    <t>Debt</t>
  </si>
  <si>
    <t>Bonds</t>
  </si>
  <si>
    <t>Pg 105, Ln 2 (c) &amp; (d)</t>
  </si>
  <si>
    <t>Equipment Obligations - Long Term</t>
  </si>
  <si>
    <t>Pg 105, Ln 3 (c) &amp; (d)</t>
  </si>
  <si>
    <t>Miscellaneous Long Term Debt</t>
  </si>
  <si>
    <t>Pg 105, Ln 4 (c) &amp; (d)</t>
  </si>
  <si>
    <t>Pg 105, Ln 9 (c) &amp; (d)</t>
  </si>
  <si>
    <t>Matured Long-Term Debt</t>
  </si>
  <si>
    <t>Pg 105, Ln 12 (c) &amp; (d)</t>
  </si>
  <si>
    <t>Unamortized Premium on Debt</t>
  </si>
  <si>
    <t>Pg 105, Ln 28 (c) &amp; (d)</t>
  </si>
  <si>
    <t>Unamortized Debt Discount and Expense</t>
  </si>
  <si>
    <t>Pg 104, Ln 28 (c) &amp; (d)</t>
  </si>
  <si>
    <t xml:space="preserve">               Debt</t>
  </si>
  <si>
    <t>Pg 105, Ln 10 (c) &amp; (d)</t>
  </si>
  <si>
    <t>Surplus</t>
  </si>
  <si>
    <t>Contributions - Operating Muncipality</t>
  </si>
  <si>
    <t>Pg 105, Ln 32 (c) &amp; (d)</t>
  </si>
  <si>
    <t>Pg 105, Ln 33 (c) &amp; (d)</t>
  </si>
  <si>
    <t>Deficit</t>
  </si>
  <si>
    <t>Pg 104, Ln 37 (c) &amp; (d)</t>
  </si>
  <si>
    <t xml:space="preserve">               Surplus</t>
  </si>
  <si>
    <t>Interest Costs</t>
  </si>
  <si>
    <t>Interest on Debt</t>
  </si>
  <si>
    <t>Pg 252, Ln 20 (k)</t>
  </si>
  <si>
    <t>Pg 252, Ln 28 (k)</t>
  </si>
  <si>
    <t>Pg 252, Ln 35 (k)</t>
  </si>
  <si>
    <t>Pg 250, Ln 22 (g)</t>
  </si>
  <si>
    <t>Unamortized Premium on Debt (Credit)</t>
  </si>
  <si>
    <t>Pg 106, Ln 36 (c)</t>
  </si>
  <si>
    <t>Pg 106, Ln 35 (c)</t>
  </si>
  <si>
    <t xml:space="preserve">               Interest on Debt</t>
  </si>
  <si>
    <t>Interest on Customer Deposits</t>
  </si>
  <si>
    <t>Pg 309, Ln 10 (f)</t>
  </si>
  <si>
    <t>Report the particulars indicated concerning the requested information.</t>
  </si>
  <si>
    <t>Totals should be shown for each balance sheet account.</t>
  </si>
  <si>
    <t>BALANCE</t>
  </si>
  <si>
    <t>TOTAL FOR YEAR</t>
  </si>
  <si>
    <t>DESCRIPTION</t>
  </si>
  <si>
    <t>BEGINNING</t>
  </si>
  <si>
    <t>CONTRA</t>
  </si>
  <si>
    <t xml:space="preserve">END OF </t>
  </si>
  <si>
    <t>OF YEAR</t>
  </si>
  <si>
    <t>ACCT.</t>
  </si>
  <si>
    <t>DEBITS</t>
  </si>
  <si>
    <t>CREDITS</t>
  </si>
  <si>
    <t>YEAR</t>
  </si>
  <si>
    <t>Insurance Reserve (Account 264)</t>
  </si>
  <si>
    <t>Injuries &amp; Damages Reserve (Account 265)</t>
  </si>
  <si>
    <t>Miscellaneous Reserves (Account 267)</t>
  </si>
  <si>
    <t>Misc. Unadjusted Credits (Account 272)</t>
  </si>
  <si>
    <t>CONTRIBUTIONS - OPERATING MUNICIPALITY (Account 280)</t>
  </si>
  <si>
    <t>Give below an analysis of transactions during the year affecting account 280, Contributions-Operating Municipality, showing debits</t>
  </si>
  <si>
    <t>as positve numbers and credits as negative numbers ( ).</t>
  </si>
  <si>
    <t>If the following Transactions occurred during the year, they should be separately stated and other transactions clearly described.</t>
  </si>
  <si>
    <t>Cash Transfers, Property and Equipment Transfers, Material and Supplies, Payroll Items, Use of Rental Property for which no or</t>
  </si>
  <si>
    <t xml:space="preserve">nominal payment was made, Use of Equipment for which no or nominal payment was made, Insurance, Electricity , Water, </t>
  </si>
  <si>
    <t xml:space="preserve">Payments to State Employees' Retirement System. </t>
  </si>
  <si>
    <t>ITEM</t>
  </si>
  <si>
    <t>AMOUNT</t>
  </si>
  <si>
    <t>Balance at Beginning of Year</t>
  </si>
  <si>
    <t>Page 253</t>
  </si>
  <si>
    <t>ELECTRIC OPERATING REVENUES (Account 401)</t>
  </si>
  <si>
    <t>1.  Report below electric operating revenues for the year for each account.</t>
  </si>
  <si>
    <t>2.  Number of customers, columns (l) and (m), should be reported on the number of meters, plus number of flat rate accounts, except that where separate meter readings are added for</t>
  </si>
  <si>
    <t xml:space="preserve">     billing purposes, one customer should be counted for each group of meters so added.  The average number of customers means the average of twelve figures at the close of each month. </t>
  </si>
  <si>
    <t xml:space="preserve">     If customer count in the residential and commercial classifications includes customers counted more than once because of special services, indicate in a footnote the number</t>
  </si>
  <si>
    <t xml:space="preserve">     of such  customers included in each of the two service classifications.</t>
  </si>
  <si>
    <t>3.  If preceding year columns (i), (k) and (m) are not derived from previously reported figures, explain any inconsistencies.</t>
  </si>
  <si>
    <t>Average Number</t>
  </si>
  <si>
    <t>Operating Revenues</t>
  </si>
  <si>
    <t>Number of KWH Sold</t>
  </si>
  <si>
    <t>Of Customers</t>
  </si>
  <si>
    <t>Current Year</t>
  </si>
  <si>
    <t>Previous Year</t>
  </si>
  <si>
    <t>Per Month</t>
  </si>
  <si>
    <t>Revenues at</t>
  </si>
  <si>
    <t xml:space="preserve">Discounts Not </t>
  </si>
  <si>
    <t>Total Revenue</t>
  </si>
  <si>
    <t>Number</t>
  </si>
  <si>
    <t>Account Title</t>
  </si>
  <si>
    <t>Base Plus</t>
  </si>
  <si>
    <t xml:space="preserve">Taken </t>
  </si>
  <si>
    <t>for</t>
  </si>
  <si>
    <t>PPAC</t>
  </si>
  <si>
    <t>Late Charges</t>
  </si>
  <si>
    <t>Pre. Yr.</t>
  </si>
  <si>
    <t>SALES OF ELECTRICITY</t>
  </si>
  <si>
    <t>Residential Sales</t>
  </si>
  <si>
    <t>Commercial Sales</t>
  </si>
  <si>
    <t>Industrial Sales</t>
  </si>
  <si>
    <t>Public Street Lighting - Operating Mun.</t>
  </si>
  <si>
    <t>Public Street Lighting - Other</t>
  </si>
  <si>
    <t>Other Sales to Operating Municipality</t>
  </si>
  <si>
    <t>Other Sales to Other Public Authorities</t>
  </si>
  <si>
    <t>Sales to Other Distributors</t>
  </si>
  <si>
    <t>Sales to Railroads and Street Railroads</t>
  </si>
  <si>
    <t>Security Lighting</t>
  </si>
  <si>
    <t xml:space="preserve">     Total Sales  </t>
  </si>
  <si>
    <t xml:space="preserve"> OTHER OPERATING REVENUES</t>
  </si>
  <si>
    <t>BILLING ROUTINE - ELECTRIC</t>
  </si>
  <si>
    <t>Rent From Electric Property</t>
  </si>
  <si>
    <t xml:space="preserve">Report the following information in days for </t>
  </si>
  <si>
    <t>Miscellaneous Electric Revenues</t>
  </si>
  <si>
    <t>Accounts 601 AND 602</t>
  </si>
  <si>
    <t xml:space="preserve">    1.  The period for which bills are rendered.</t>
  </si>
  <si>
    <t xml:space="preserve">    2.  The period between the date meters are read</t>
  </si>
  <si>
    <t xml:space="preserve">         and the date customers are billed.</t>
  </si>
  <si>
    <t xml:space="preserve">       Total Other Operating Revenues</t>
  </si>
  <si>
    <t xml:space="preserve">    3.  The period between the billing date and the </t>
  </si>
  <si>
    <t>Total Electric Operating Revenues</t>
  </si>
  <si>
    <t xml:space="preserve">         date on which discounts are forfeited.</t>
  </si>
  <si>
    <t>Footnotes:</t>
  </si>
  <si>
    <t>Page 300</t>
  </si>
  <si>
    <t>SALES BY SERVICE CLASSIFICATION - ELECTRIC</t>
  </si>
  <si>
    <t>SALES BY SERVICE CLASSIFICATION - ELECTRIC (Continued)</t>
  </si>
  <si>
    <t xml:space="preserve">     1.    Show below by months the number of customers and the KWH of electric energy under each schedule and classification.  When the same</t>
  </si>
  <si>
    <t xml:space="preserve">Schedule No. </t>
  </si>
  <si>
    <t>Service Classification No.</t>
  </si>
  <si>
    <t xml:space="preserve">rate is contained on more than one schedule, all sales and revenues under that rate may be combined, but each schedule and each </t>
  </si>
  <si>
    <t>Kwh to which</t>
  </si>
  <si>
    <t xml:space="preserve">classification No. must be shown on the column heading above the columns in which sales are listed. </t>
  </si>
  <si>
    <t>Month</t>
  </si>
  <si>
    <t>Number of Bills</t>
  </si>
  <si>
    <t>Deductions from Rent Revenues - Other</t>
  </si>
  <si>
    <t>Rent for Lease of Other Plant - Debit</t>
  </si>
  <si>
    <t xml:space="preserve">          Net Return or Expense - Leased Property - Other</t>
  </si>
  <si>
    <t xml:space="preserve">                    Operating Income</t>
  </si>
  <si>
    <t>NON-OPERATING INCOME</t>
  </si>
  <si>
    <t>Revenues from Non-Operating Property</t>
  </si>
  <si>
    <t>Interest Revenues</t>
  </si>
  <si>
    <t>Dividend Revenues</t>
  </si>
  <si>
    <t>Miscellaneous Non-Operating Revenues</t>
  </si>
  <si>
    <t>Non-Operating Revenue Deductions</t>
  </si>
  <si>
    <t xml:space="preserve">          Total Non-Operating Income</t>
  </si>
  <si>
    <t xml:space="preserve">                    Gross Income</t>
  </si>
  <si>
    <t>INTEREST DEDUCTIONS</t>
  </si>
  <si>
    <t>Interest on Long Term Debt</t>
  </si>
  <si>
    <t>Amortization of Debt Discount and Expense</t>
  </si>
  <si>
    <t>Release of Premium on Debt - Credit</t>
  </si>
  <si>
    <t>Interest Charged to Property - Credit</t>
  </si>
  <si>
    <t>Miscellaneous Amortization</t>
  </si>
  <si>
    <t>Contractual Appropriations of Income</t>
  </si>
  <si>
    <t>Miscellaneous Deductions from Income</t>
  </si>
  <si>
    <t xml:space="preserve">          Total Interest Deductions</t>
  </si>
  <si>
    <t xml:space="preserve">                    Net Income</t>
  </si>
  <si>
    <t>SURPLUS (ACCOUNT 281)</t>
  </si>
  <si>
    <t>Balance at the Beginning of the Year</t>
  </si>
  <si>
    <t>Balance Transferred from Income</t>
  </si>
  <si>
    <t>Miscellaneous Credits to Surplus (Detail Below)</t>
  </si>
  <si>
    <t>Appropriations to Reserves</t>
  </si>
  <si>
    <t>Miscellaneous Debits to Surplus (Detail Below)</t>
  </si>
  <si>
    <t xml:space="preserve">          Balance at the End of the Year</t>
  </si>
  <si>
    <t>Page 106</t>
  </si>
  <si>
    <t>STATEMENT OF CASH FLOWS</t>
  </si>
  <si>
    <t>1.  Provide the Statement of Cash Flows which is submitted</t>
  </si>
  <si>
    <t>to submit a copy of the Comptroller's statement as satsifaction</t>
  </si>
  <si>
    <t>to the New York State Comptrollers Office.  It is acceptable</t>
  </si>
  <si>
    <t>of this requirement.</t>
  </si>
  <si>
    <t>Description</t>
  </si>
  <si>
    <t>Amounts</t>
  </si>
  <si>
    <t>Cash Flow from Operating Activities:</t>
  </si>
  <si>
    <t xml:space="preserve">     Cash Received from Providing Services (Cash Sales +/- Change in Receivables)</t>
  </si>
  <si>
    <t xml:space="preserve">     Cash Payments Contractual Expenses (Cash Contracted Expenses - Depreciation- R/E Taxes +/-</t>
  </si>
  <si>
    <t xml:space="preserve">          Change in Working Capital)</t>
  </si>
  <si>
    <t xml:space="preserve">     Cash Payments Personal Services and Benefits</t>
  </si>
  <si>
    <t xml:space="preserve">     Other Operating Revenues</t>
  </si>
  <si>
    <t xml:space="preserve">               Net Cash Provided by (Used in) Operating Activities</t>
  </si>
  <si>
    <t>Cash Flows from Non-Capital and Financing Activities:</t>
  </si>
  <si>
    <t xml:space="preserve">     Real Property Taxes</t>
  </si>
  <si>
    <t xml:space="preserve">     Operating Grants Received</t>
  </si>
  <si>
    <t xml:space="preserve">     Transfers to/from Other Funds</t>
  </si>
  <si>
    <t xml:space="preserve">     Proceeds of Debt (Non-Capital)</t>
  </si>
  <si>
    <t xml:space="preserve">     Payment  of Debt (Non-Capital)</t>
  </si>
  <si>
    <t xml:space="preserve">     Interest Expense (Non-Capital)</t>
  </si>
  <si>
    <t xml:space="preserve">               Net Cash Provided/(Used) by Non-Capital and Financing Activities:</t>
  </si>
  <si>
    <t>Cash Flows from Capital and Related Financing Activities:</t>
  </si>
  <si>
    <t xml:space="preserve">     Proceeds of Debt (Capital)</t>
  </si>
  <si>
    <t xml:space="preserve">     Principal Payments Debt (Capital)</t>
  </si>
  <si>
    <t xml:space="preserve">     Interest Expense (Capital)</t>
  </si>
  <si>
    <t xml:space="preserve">     Capital Contributed by Developers</t>
  </si>
  <si>
    <t xml:space="preserve">     Capital Contributed by Other Funds</t>
  </si>
  <si>
    <t xml:space="preserve">     Payments to Contractors (Net Change in Net Plant not Including Depreciation)</t>
  </si>
  <si>
    <t xml:space="preserve">  Inactive Transformers on System</t>
  </si>
  <si>
    <t xml:space="preserve">  In Customers' Use</t>
  </si>
  <si>
    <t xml:space="preserve">  In Company's Use</t>
  </si>
  <si>
    <t xml:space="preserve">            TOTAL End of Year (Enter Total of lines</t>
  </si>
  <si>
    <t xml:space="preserve"> 11 to 15.  This line should equal line 10.)</t>
  </si>
  <si>
    <t>ELECTRIC WATTHOUR METERS IN-SERVICE AND TEST RESULTS</t>
  </si>
  <si>
    <t>1. Show the number of scheduled meter tests completed on each type of meter during the year.  Also show separately</t>
  </si>
  <si>
    <t>the number of tests completed on each type of meter as a result of customer complaint.</t>
  </si>
  <si>
    <t xml:space="preserve">2. Of those tested, show the number found between 98 to 102% average percentage registration before adjustment and </t>
  </si>
  <si>
    <t xml:space="preserve">show separately the number found that was more than 102% average percentage registration before adjustment. </t>
  </si>
  <si>
    <t xml:space="preserve">3. List by manufacturer, type and serial number the number of portable standard watt-hour meters (rotating standards) </t>
  </si>
  <si>
    <t>used for testing customer watt-hour meters. Also show the most resent date that calibration was checked on each standard.</t>
  </si>
  <si>
    <t>Average Percentage Registration</t>
  </si>
  <si>
    <t>Manufacturer</t>
  </si>
  <si>
    <t xml:space="preserve">and </t>
  </si>
  <si>
    <t>Sched. Tests</t>
  </si>
  <si>
    <t>Complaint</t>
  </si>
  <si>
    <t>98 - 102%</t>
  </si>
  <si>
    <t>Greater than 102%</t>
  </si>
  <si>
    <t>Completed</t>
  </si>
  <si>
    <t>Tests Completed</t>
  </si>
  <si>
    <t>Page 405</t>
  </si>
  <si>
    <t>VERIFICATION</t>
  </si>
  <si>
    <t xml:space="preserve">   The Public Service Law requires that "... it shall be the duty of every such person and corporation to file with the</t>
  </si>
  <si>
    <t>Commission an annual report, verified by oath of the president, vice-president, treasurer, secretary, general manager, or</t>
  </si>
  <si>
    <t>receiver, if any, thereof, or by the person required to file the same.   The verification shall be made by said official holding</t>
  </si>
  <si>
    <t>office at the time of the filing of said report, and if  not made upon the knowledge of the person verifying the same shall</t>
  </si>
  <si>
    <t>set forth the sources of his information and the grounds of his belief as to any matters not stated to be verified upon his</t>
  </si>
  <si>
    <t xml:space="preserve">knowledge." </t>
  </si>
  <si>
    <t xml:space="preserve">                                                         )    ss.:</t>
  </si>
  <si>
    <t xml:space="preserve">                       (Here insert the official title of the deponent)       (Here insert exact name of the reporting company)</t>
  </si>
  <si>
    <t>.......................................................................................................................................................................................</t>
  </si>
  <si>
    <t>Read Me First</t>
  </si>
  <si>
    <t xml:space="preserve">Do not include this sheet in the Annual Report you send to the Commission. </t>
  </si>
  <si>
    <t>DO NOT INSERT OR DELETE COLUMNS OR ROWS IN THIS REPORT</t>
  </si>
  <si>
    <t>General Information</t>
  </si>
  <si>
    <t xml:space="preserve">The files for the Municipal Electric Utilities have been set up on one Lotus file. </t>
  </si>
  <si>
    <t>Tabs and each Tab is labeled.  The Table of Contents (Tab 004table) provides a</t>
  </si>
  <si>
    <t>listing of each schedule with the cooresponding page number.  If there was a similar</t>
  </si>
  <si>
    <t xml:space="preserve">NYPA schedule or old PSC schedule it is noted on this page. </t>
  </si>
  <si>
    <t>Setting Heading for Each Page</t>
  </si>
  <si>
    <t>The file includes a data section located at the end of these general instructions.  By</t>
  </si>
  <si>
    <t>completing the data, the company's name and the year of the report will automatically</t>
  </si>
  <si>
    <t xml:space="preserve">transfer to each page of the report.   </t>
  </si>
  <si>
    <t xml:space="preserve"> </t>
  </si>
  <si>
    <t>The company name should be input on cell D51.</t>
  </si>
  <si>
    <t xml:space="preserve">The date of the report should be entered by modifying cell C53 with </t>
  </si>
  <si>
    <t xml:space="preserve">         Year Ended ...</t>
  </si>
  <si>
    <t>Printing Individual Schedules</t>
  </si>
  <si>
    <t>To print an individual schedule, use the Print option under the File menu.</t>
  </si>
  <si>
    <t xml:space="preserve">In the dialogue box that appears chose to print the current selection. </t>
  </si>
  <si>
    <t xml:space="preserve">You may print the entire report by selecting The Entire Workbook in the print </t>
  </si>
  <si>
    <t>dialogue box</t>
  </si>
  <si>
    <t>Saving the file</t>
  </si>
  <si>
    <t xml:space="preserve">the file and then immediately save it to another disk using a  name to identify your  </t>
  </si>
  <si>
    <t>Filing the Report</t>
  </si>
  <si>
    <t>Data Section</t>
  </si>
  <si>
    <t>Company Name :</t>
  </si>
  <si>
    <t xml:space="preserve">Year: </t>
  </si>
  <si>
    <t>MUNICIPAL ELECTRIC UTILITIES</t>
  </si>
  <si>
    <t>ANNUAL REPORT</t>
  </si>
  <si>
    <t>OF</t>
  </si>
  <si>
    <t>Exact legal name of reporting municipality</t>
  </si>
  <si>
    <t>(If name was changed during year, show also the previous name and date of change)</t>
  </si>
  <si>
    <t>(Address of principal business office at end of year)</t>
  </si>
  <si>
    <t>FOR THE</t>
  </si>
  <si>
    <t>TO THE</t>
  </si>
  <si>
    <t>STATE OF NEW YORK</t>
  </si>
  <si>
    <t>PUBLIC SERVICE COMMISSION</t>
  </si>
  <si>
    <t>Name, title, address and telephone number (including area code), of</t>
  </si>
  <si>
    <t>the person to contact concerning this report:</t>
  </si>
  <si>
    <t>195-98</t>
  </si>
  <si>
    <t>THIS PAGE LEFT BLANK INTENTIONALLY</t>
  </si>
  <si>
    <t>GENERAL INSTRUCTIONS</t>
  </si>
  <si>
    <t>1.</t>
  </si>
  <si>
    <t>This form of annual report is prepared in conformity with the Uniform System of Accounts prescribed</t>
  </si>
  <si>
    <t>for municipal electric utilities by the Public Service Commission, State of New York, in Case 8312, as</t>
  </si>
  <si>
    <t xml:space="preserve">provided in the statutes of the said State, and except as otherwise indicated, all accounting words and </t>
  </si>
  <si>
    <t>phrases, herein are to be interpreted in accordance with the said classification.</t>
  </si>
  <si>
    <t>2.</t>
  </si>
  <si>
    <t>The respondent should make its annual report on this form in duplicate and file the original copy,</t>
  </si>
  <si>
    <t>duly verified, in the office of the Public Service Commission, retaining the other copy in its files.</t>
  </si>
  <si>
    <t>Additional copies shall be filed if required by the Commission.</t>
  </si>
  <si>
    <t>3.</t>
  </si>
  <si>
    <t>Every annual report should be complete and reference to former years or to other reports should</t>
  </si>
  <si>
    <t>not be made to take the place of required entries except as otherwise authorized.</t>
  </si>
  <si>
    <t>4.</t>
  </si>
  <si>
    <t xml:space="preserve">This report form is designed to cover the fiscal year ended May 31.  If the respondent makes a report for  </t>
  </si>
  <si>
    <t>any other period, that period must be clearly stated on the front cover and elsewhere throughout the report</t>
  </si>
  <si>
    <t>where the period covered is shown.</t>
  </si>
  <si>
    <t>5.</t>
  </si>
  <si>
    <t>Whenever the term respondent is used, it shall be understood to mean the reporting utility.</t>
  </si>
  <si>
    <t>6.</t>
  </si>
  <si>
    <t>Submit to the Commission with this report a copy of the latest annual report of the lighting department to</t>
  </si>
  <si>
    <t>to the municipal board.  If such report is not available , state that fact.</t>
  </si>
  <si>
    <t>Inserts, if any, should be appropriately identified with the schedules to which they relate.</t>
  </si>
  <si>
    <t xml:space="preserve">  8. Cents are to be omitted on all schedules except where they apply to averages and figures per unit</t>
  </si>
  <si>
    <t>where cents are important.  The amounts shown on all supporting schedules shall agree with the item</t>
  </si>
  <si>
    <t>in the statement they support.</t>
  </si>
  <si>
    <t>NYSPSC 195-98</t>
  </si>
  <si>
    <t>LIST OF SCHEDULES</t>
  </si>
  <si>
    <t>Reference</t>
  </si>
  <si>
    <t>Old</t>
  </si>
  <si>
    <t>Old NYPA</t>
  </si>
  <si>
    <t>Title of Schedule</t>
  </si>
  <si>
    <t>Page No. *</t>
  </si>
  <si>
    <t>PSC Page</t>
  </si>
  <si>
    <t>Page-Sched</t>
  </si>
  <si>
    <t>Remarks</t>
  </si>
  <si>
    <t>(a)</t>
  </si>
  <si>
    <t>(b)</t>
  </si>
  <si>
    <t>(c)</t>
  </si>
  <si>
    <t>(d)</t>
  </si>
  <si>
    <t>(e)</t>
  </si>
  <si>
    <t>General Information and</t>
  </si>
  <si>
    <t>Financial Statements</t>
  </si>
  <si>
    <t>101</t>
  </si>
  <si>
    <t>1a</t>
  </si>
  <si>
    <t>1-various</t>
  </si>
  <si>
    <t>Commissioners, Officers. and Other Key Employees</t>
  </si>
  <si>
    <t>102</t>
  </si>
  <si>
    <t>1-106&amp;107</t>
  </si>
  <si>
    <t>Important Changes During the Year</t>
  </si>
  <si>
    <t>103</t>
  </si>
  <si>
    <t>23-127</t>
  </si>
  <si>
    <t>Comparative Balance Sheet</t>
  </si>
  <si>
    <t>104-105</t>
  </si>
  <si>
    <t>2&amp;3-101</t>
  </si>
  <si>
    <t>Comparative Income Statement</t>
  </si>
  <si>
    <t>106</t>
  </si>
  <si>
    <t>11-112</t>
  </si>
  <si>
    <t>Surplus Account</t>
  </si>
  <si>
    <t>11-113</t>
  </si>
  <si>
    <t>Statement of Cash Flows</t>
  </si>
  <si>
    <t>107</t>
  </si>
  <si>
    <t>---</t>
  </si>
  <si>
    <t>Balance Sheet Supporting Schedules (Assets</t>
  </si>
  <si>
    <t>and Other Debits)</t>
  </si>
  <si>
    <t>Operating Property - Electric</t>
  </si>
  <si>
    <t>200-201</t>
  </si>
  <si>
    <t>4-102</t>
  </si>
  <si>
    <t>Operating Property - Other Departments</t>
  </si>
  <si>
    <t>Depreciation Rates and Reserve Balances</t>
  </si>
  <si>
    <t>Construction Work in Progress</t>
  </si>
  <si>
    <t>202</t>
  </si>
  <si>
    <t>Other Property</t>
  </si>
  <si>
    <t>Investments</t>
  </si>
  <si>
    <t>203</t>
  </si>
  <si>
    <t>5-103</t>
  </si>
  <si>
    <t>Depreciation Funds</t>
  </si>
  <si>
    <t>204</t>
  </si>
  <si>
    <t>5-104</t>
  </si>
  <si>
    <t>Miscellaneous Balance sheet Items - Debits</t>
  </si>
  <si>
    <t>Receivables from Operating Municipality</t>
  </si>
  <si>
    <t>205</t>
  </si>
  <si>
    <t>7-107</t>
  </si>
  <si>
    <t>Notes Receivable</t>
  </si>
  <si>
    <t>Accounts Receivable</t>
  </si>
  <si>
    <t>Balance Sheet Supporting Schedules (Liabilities</t>
  </si>
  <si>
    <t>Other Credits)</t>
  </si>
  <si>
    <t>Notes Payable</t>
  </si>
  <si>
    <t>6-105A</t>
  </si>
  <si>
    <t>Payables to Operating Municipality</t>
  </si>
  <si>
    <t>Reserve for Uncollectible Accounts</t>
  </si>
  <si>
    <t>Long Term Debt</t>
  </si>
  <si>
    <t>251-252</t>
  </si>
  <si>
    <t>6-105</t>
  </si>
  <si>
    <t>Miscellaneous Reserves and Unadjusted Credits</t>
  </si>
  <si>
    <t>253</t>
  </si>
  <si>
    <t>8-109</t>
  </si>
  <si>
    <t>Contributions - Operating Municipality</t>
  </si>
  <si>
    <t>8-110</t>
  </si>
  <si>
    <t>Income Account Supporting Schedules</t>
  </si>
  <si>
    <t>Operating Revenues - Electric</t>
  </si>
  <si>
    <t>16-119</t>
  </si>
  <si>
    <t>Sales by Service Classifications - Electric</t>
  </si>
  <si>
    <t>301-303</t>
  </si>
  <si>
    <t>28-29</t>
  </si>
  <si>
    <t>20-125</t>
  </si>
  <si>
    <t>Sales by Municipalities - Electric</t>
  </si>
  <si>
    <t>19-124</t>
  </si>
  <si>
    <t>Electricity Sold to or Purchased from Others for</t>
  </si>
  <si>
    <t xml:space="preserve">   Redistribution</t>
  </si>
  <si>
    <t>Fuel Consumed - Electric</t>
  </si>
  <si>
    <t>Operating Expenses - Electric</t>
  </si>
  <si>
    <t xml:space="preserve">          Revenue Increase (Decrease)  </t>
  </si>
  <si>
    <t>ROR, Ln 114 / Ln 116</t>
  </si>
  <si>
    <t>Calculation of the Retention Factor:</t>
  </si>
  <si>
    <t>Factor</t>
  </si>
  <si>
    <t>Proof</t>
  </si>
  <si>
    <t>Sales Revenues</t>
  </si>
  <si>
    <t xml:space="preserve">- Revenue Taxes </t>
  </si>
  <si>
    <t>- Uncollectibles</t>
  </si>
  <si>
    <t>ROR, Ln 18/Ln 1</t>
  </si>
  <si>
    <t xml:space="preserve">   Sub-Total</t>
  </si>
  <si>
    <t>ROR, Ln123-Total Ln124=&gt;Ln127</t>
  </si>
  <si>
    <t>Federal Income Tax @ 35%</t>
  </si>
  <si>
    <t xml:space="preserve">  Retention Factor</t>
  </si>
  <si>
    <t>ROR, Ln 128 - Ln 130</t>
  </si>
  <si>
    <t>Page 6</t>
  </si>
  <si>
    <t>Detail of Revenues and Expenses</t>
  </si>
  <si>
    <t xml:space="preserve">Pg 300, Ln 2 (d) </t>
  </si>
  <si>
    <t xml:space="preserve">Pg 300, Ln 3 (d) </t>
  </si>
  <si>
    <t xml:space="preserve">Pg 300, Ln 4 (d) </t>
  </si>
  <si>
    <t>Public Street Lighting - Operating Muni.</t>
  </si>
  <si>
    <t xml:space="preserve">Pg 300, Ln 5 (d) </t>
  </si>
  <si>
    <t xml:space="preserve">Pg 300, Ln 6 (d) </t>
  </si>
  <si>
    <t xml:space="preserve">Pg 300, Ln 7 (d) </t>
  </si>
  <si>
    <t xml:space="preserve">Pg 300, Ln 8 (d) </t>
  </si>
  <si>
    <t xml:space="preserve">Pg 300, Ln 10 (d) </t>
  </si>
  <si>
    <t xml:space="preserve">Pg 300, Ln 11 (d) </t>
  </si>
  <si>
    <t>Discounts not taken (Late Charges)</t>
  </si>
  <si>
    <t>Pg 300, Ln 12 (e)</t>
  </si>
  <si>
    <t xml:space="preserve">               Retail Sales</t>
  </si>
  <si>
    <t>Fuel and Purchased Power</t>
  </si>
  <si>
    <t>Pg 306, Ln 4 (b)</t>
  </si>
  <si>
    <t>Pg 306, Ln 17 (b)</t>
  </si>
  <si>
    <t>Pg 306, Ln 27 (b)</t>
  </si>
  <si>
    <t>Pg 305, Ln 20 (e)</t>
  </si>
  <si>
    <t xml:space="preserve">               Fuel and Purchased Power</t>
  </si>
  <si>
    <t>Other Production Expense</t>
  </si>
  <si>
    <t>Pg 306, Ln 46 (b)</t>
  </si>
  <si>
    <t>Pg 306, Ln 10 (b)</t>
  </si>
  <si>
    <t>Pg 306, Ln 20 (b)</t>
  </si>
  <si>
    <t>Pg 306, Ln 32 (b)</t>
  </si>
  <si>
    <t>Other cost components not broken out for ROR Study:</t>
  </si>
  <si>
    <t>Wages and Salaries</t>
  </si>
  <si>
    <t>Transportation</t>
  </si>
  <si>
    <t>Pg 306, Ln 11, 21, 34 (b)</t>
  </si>
  <si>
    <t xml:space="preserve">               Other Production Expense</t>
  </si>
  <si>
    <t>Transmission Expense</t>
  </si>
  <si>
    <t>Pg 306, Ln 56 (b)</t>
  </si>
  <si>
    <t>Pg 306, Ln 53 (b)</t>
  </si>
  <si>
    <t>Pg 306, Ln 54, (b)</t>
  </si>
  <si>
    <t xml:space="preserve">               Transmission Expense</t>
  </si>
  <si>
    <t>Total Maintenance of Poles, Towers and Fixtures</t>
  </si>
  <si>
    <t>Pg 306, Ln 62 (b)</t>
  </si>
  <si>
    <t>Depreciation of Poles, Towers and Fixtures</t>
  </si>
  <si>
    <t>Pg 306, Ln 60 (b)</t>
  </si>
  <si>
    <t xml:space="preserve">               Maintenance of Poles, Towers and Fixtures</t>
  </si>
  <si>
    <t>Page 7</t>
  </si>
  <si>
    <t>Pg 307, Ln 23 (b)</t>
  </si>
  <si>
    <t>Pg 307, Ln 20 (b)</t>
  </si>
  <si>
    <t>Pg 307, Ln 21 (b)</t>
  </si>
  <si>
    <t xml:space="preserve">               Distribution Expense</t>
  </si>
  <si>
    <t>Total Street Lighting and Signal System Expenses</t>
  </si>
  <si>
    <t>Pg 307, Ln 32 (b)</t>
  </si>
  <si>
    <t>Depreciation of Str Lighting and Sig Sys Equip</t>
  </si>
  <si>
    <t>Pg 307, Ln 29 (b)</t>
  </si>
  <si>
    <t>Pg 307, Ln 30 (b)</t>
  </si>
  <si>
    <t xml:space="preserve">               Street Lighting and Signal System Expenses</t>
  </si>
  <si>
    <t>Customer Accounting and Collection Expense</t>
  </si>
  <si>
    <t>Total Customer Accounting and Collection Expense</t>
  </si>
  <si>
    <t>Pg 307, Ln 38 (b)</t>
  </si>
  <si>
    <t>Pg 307, Ln 36 (b)</t>
  </si>
  <si>
    <t>Page 8</t>
  </si>
  <si>
    <t>Total Selling Expenses</t>
  </si>
  <si>
    <t>Pg 307, Ln 44 (b)</t>
  </si>
  <si>
    <t>Pg 307, Ln 42 (b)</t>
  </si>
  <si>
    <t>Total Adminstrative and General Expenses</t>
  </si>
  <si>
    <t>Pg 307, Ln 64 (b)</t>
  </si>
  <si>
    <t>Pg 307, Ln 54 (b)</t>
  </si>
  <si>
    <t>Pg 307, Ln 56 (b)</t>
  </si>
  <si>
    <t>Pg 307, Ln 58 (b)</t>
  </si>
  <si>
    <t>Pg 307, Ln 52 (b)</t>
  </si>
  <si>
    <t>Management Services</t>
  </si>
  <si>
    <t>Pg 307, Ln 48 (b)</t>
  </si>
  <si>
    <t>Insurance</t>
  </si>
  <si>
    <t>Pg 307, Ln 49 (b)</t>
  </si>
  <si>
    <t>Injuries and Damages</t>
  </si>
  <si>
    <t>Regulatory Commission Expenses</t>
  </si>
  <si>
    <t>Pg 307, Ln 50 (b)</t>
  </si>
  <si>
    <t>Page 9</t>
  </si>
  <si>
    <t>Detail of Cost Components</t>
  </si>
  <si>
    <t>Depreciation Expense</t>
  </si>
  <si>
    <t>6.  If the respondent has pledged any of its long-term debt</t>
  </si>
  <si>
    <t>9.  Give particulars (details) concerning any long-term debt</t>
  </si>
  <si>
    <t>concerning long-term debt included in Accounts 231, Bonds, 232,</t>
  </si>
  <si>
    <t>the treatment of unamortized debt expense, premium or discount</t>
  </si>
  <si>
    <t>securities give particulars (details) in a footnote</t>
  </si>
  <si>
    <t>authorized by a regulatory commission but not yet issued</t>
  </si>
  <si>
    <t>Long Term Equipment Obligations, and 233, Miscellaneous</t>
  </si>
  <si>
    <t>associated with issues redeemed during the year.</t>
  </si>
  <si>
    <t>Long-Term Debt.</t>
  </si>
  <si>
    <t>7.  If the respondent has any long-term debt securities</t>
  </si>
  <si>
    <t>4.  Identify separate indisposed amounts applicable to</t>
  </si>
  <si>
    <t xml:space="preserve">which have been nominally issued and are nominally  </t>
  </si>
  <si>
    <t>2.  For column (d) the total expenses should be listed first</t>
  </si>
  <si>
    <t>issues which were redeemed in prior years.</t>
  </si>
  <si>
    <t xml:space="preserve">outstanding at end of year, describe such securities in </t>
  </si>
  <si>
    <t>for each issuance, then the amount of premium (in parentheses)</t>
  </si>
  <si>
    <t>a footnote.</t>
  </si>
  <si>
    <t>or discount.  Indicate the premium or discount with a notation,</t>
  </si>
  <si>
    <t>5.  Explain any debits and credits other than amortiza-</t>
  </si>
  <si>
    <t xml:space="preserve">such as (P) or (D).  The expenses, premium or discount should </t>
  </si>
  <si>
    <t xml:space="preserve">tion debited to Account 453, Amortization of Debt </t>
  </si>
  <si>
    <t>8.  If interest expense was incurred during the year on</t>
  </si>
  <si>
    <t>not be netted.</t>
  </si>
  <si>
    <t xml:space="preserve">Discount and Expense, or credited to Account 454, </t>
  </si>
  <si>
    <t>any obligations retired or reacquired before end of year,</t>
  </si>
  <si>
    <t>Release of Premium on Debt - Credit.</t>
  </si>
  <si>
    <t>include such interest expense in column (i).  Explain in a</t>
  </si>
  <si>
    <t>footnote any difference between the total of column (i) and</t>
  </si>
  <si>
    <t xml:space="preserve">the total of Account 451, Interest on Long-Term Debt. </t>
  </si>
  <si>
    <t>AMORTIZATION PERIOD</t>
  </si>
  <si>
    <t>Outstanding</t>
  </si>
  <si>
    <t xml:space="preserve">   Interest during Year</t>
  </si>
  <si>
    <t>Interest at End of Year</t>
  </si>
  <si>
    <t>Purpose for</t>
  </si>
  <si>
    <t>Principal</t>
  </si>
  <si>
    <t>Total Expense</t>
  </si>
  <si>
    <t>Nominal Date</t>
  </si>
  <si>
    <t>(Total amount</t>
  </si>
  <si>
    <t xml:space="preserve">Current </t>
  </si>
  <si>
    <t>which issue was</t>
  </si>
  <si>
    <t>Amount of</t>
  </si>
  <si>
    <t>Premium or</t>
  </si>
  <si>
    <t>of Issue</t>
  </si>
  <si>
    <t>Date From</t>
  </si>
  <si>
    <t>Date To</t>
  </si>
  <si>
    <t>outstanding</t>
  </si>
  <si>
    <t xml:space="preserve">Matured </t>
  </si>
  <si>
    <t xml:space="preserve">Accrued </t>
  </si>
  <si>
    <t xml:space="preserve">                                     Description of Obligation</t>
  </si>
  <si>
    <t>authorized</t>
  </si>
  <si>
    <t>Debt Issued</t>
  </si>
  <si>
    <t>Discount</t>
  </si>
  <si>
    <t>without reduction</t>
  </si>
  <si>
    <t>but not</t>
  </si>
  <si>
    <t>for amounts held</t>
  </si>
  <si>
    <t>Unpaid</t>
  </si>
  <si>
    <t>Due</t>
  </si>
  <si>
    <t>by respondent)</t>
  </si>
  <si>
    <t>(i)</t>
  </si>
  <si>
    <t>(k)</t>
  </si>
  <si>
    <t>(l)</t>
  </si>
  <si>
    <t>(m)</t>
  </si>
  <si>
    <t>(n)</t>
  </si>
  <si>
    <t>Bonds (Account 231)</t>
  </si>
  <si>
    <t xml:space="preserve">                    Bonds (Account 231)</t>
  </si>
  <si>
    <t>Equipment Obligations - Long Term (Account 232)</t>
  </si>
  <si>
    <t>26</t>
  </si>
  <si>
    <t>27</t>
  </si>
  <si>
    <t>28</t>
  </si>
  <si>
    <t xml:space="preserve">                    Equipment Obligations - Long Term (Account 232)</t>
  </si>
  <si>
    <t>29</t>
  </si>
  <si>
    <t>Miscellaneous Long Term Debt (Account 233)</t>
  </si>
  <si>
    <t>30</t>
  </si>
  <si>
    <t xml:space="preserve">                    Miscellaneous Long Term Debt (Account 233)</t>
  </si>
  <si>
    <t>Page 251</t>
  </si>
  <si>
    <t>Page 252</t>
  </si>
  <si>
    <t>OTHER RESERVES AND UNADJUSTED CREDITS (Accounts 264, 265, 267 and 272)</t>
  </si>
  <si>
    <t>Income, Ln 18</t>
  </si>
  <si>
    <t>Ln 21 - Lns22&gt;30</t>
  </si>
  <si>
    <t xml:space="preserve">  3. Report in column (c) a monthly breakdown of the Non-</t>
  </si>
  <si>
    <t>the system defined as the difference between columns (b) and (c).</t>
  </si>
  <si>
    <t xml:space="preserve">  Requirements Sales for Resale reported on line 24.  Include in</t>
  </si>
  <si>
    <t>5.  Report in columns (e) and (f) the specified information for each</t>
  </si>
  <si>
    <t xml:space="preserve">  the monthly amounts any energy losses associated with the</t>
  </si>
  <si>
    <t>monthly peak load reported in column (d).</t>
  </si>
  <si>
    <t>Name of System:</t>
  </si>
  <si>
    <t>Monthly Non-Requirements</t>
  </si>
  <si>
    <t>MONTHLY PEAK</t>
  </si>
  <si>
    <t>Total Monthly Energy</t>
  </si>
  <si>
    <t>Sales for Resale</t>
  </si>
  <si>
    <t>Kilowatts</t>
  </si>
  <si>
    <t>Day of Month</t>
  </si>
  <si>
    <t>Hour</t>
  </si>
  <si>
    <t>&amp; Associated Losses</t>
  </si>
  <si>
    <t>(See Instruction 4)</t>
  </si>
  <si>
    <t>October</t>
  </si>
  <si>
    <t>December</t>
  </si>
  <si>
    <t>Page 400</t>
  </si>
  <si>
    <t xml:space="preserve">GENERATING PLANT STATISTICS </t>
  </si>
  <si>
    <t>GENERATING PLANT STATISTICS (Continued)</t>
  </si>
  <si>
    <t xml:space="preserve">  1.  List plants appropriately under subheadings for steam,</t>
  </si>
  <si>
    <t>3.  If any plant is equipped with combinations of steam, hydro,</t>
  </si>
  <si>
    <t xml:space="preserve">  hydro, nuclear, internal combustion and gas turbine plants.</t>
  </si>
  <si>
    <t>internal combustion or gas turbine equipment, report each as a</t>
  </si>
  <si>
    <t xml:space="preserve">  2.  If net peak demand for 60 minutes is not available, give</t>
  </si>
  <si>
    <t>separate plant.  However, if the exhaust heat from the gas turbine</t>
  </si>
  <si>
    <t xml:space="preserve">  that which is available, specifying period.</t>
  </si>
  <si>
    <t>is utilized in a steam turbine regenerative feed water cycle, or for</t>
  </si>
  <si>
    <t>preheated combustion air in a boiler, report as one plant.</t>
  </si>
  <si>
    <t>Installed</t>
  </si>
  <si>
    <t>Net</t>
  </si>
  <si>
    <t>Plant</t>
  </si>
  <si>
    <t>Production Expenses</t>
  </si>
  <si>
    <t>Capacity-</t>
  </si>
  <si>
    <t>Peak</t>
  </si>
  <si>
    <t>Generation</t>
  </si>
  <si>
    <t>Cost</t>
  </si>
  <si>
    <t>Kind</t>
  </si>
  <si>
    <t>Fuel Cost</t>
  </si>
  <si>
    <t>Name of Plant</t>
  </si>
  <si>
    <t>Orig.</t>
  </si>
  <si>
    <t>Name Plate</t>
  </si>
  <si>
    <t>Demand</t>
  </si>
  <si>
    <t>Excluding</t>
  </si>
  <si>
    <t>Cost of Plant</t>
  </si>
  <si>
    <t>Per MW</t>
  </si>
  <si>
    <t>Operation</t>
  </si>
  <si>
    <t>of</t>
  </si>
  <si>
    <t>(In cents</t>
  </si>
  <si>
    <t>Const.</t>
  </si>
  <si>
    <t>Rating</t>
  </si>
  <si>
    <t>KW</t>
  </si>
  <si>
    <t>Inst</t>
  </si>
  <si>
    <t>Exc'l. Fuel</t>
  </si>
  <si>
    <t>Maintenance</t>
  </si>
  <si>
    <t>per million</t>
  </si>
  <si>
    <t>(in KW)</t>
  </si>
  <si>
    <t>(60 Min.)</t>
  </si>
  <si>
    <t>Use</t>
  </si>
  <si>
    <t>Capacity</t>
  </si>
  <si>
    <t>Btu)</t>
  </si>
  <si>
    <t>BOILER EQUIPMENT AT GENERATING PLANTS</t>
  </si>
  <si>
    <t>BOILER EQUIPMENT AT GENERATING PLANTS (Continued)</t>
  </si>
  <si>
    <t xml:space="preserve">  1.  Show the particulars called for concerning the boiler equipment owned by or leased by respondent at generating plants at the </t>
  </si>
  <si>
    <t xml:space="preserve">    2.  If any equipment was out of service at the end of the year, state that fact in a footnote, designating the equipment out of service</t>
  </si>
  <si>
    <t>end of the year., classifying the boiler equipment by plant.  Give in a footnote the character of construction.</t>
  </si>
  <si>
    <t xml:space="preserve">     and the date when operation was discontinued.</t>
  </si>
  <si>
    <t>Type</t>
  </si>
  <si>
    <t>Working</t>
  </si>
  <si>
    <t>Evaporative</t>
  </si>
  <si>
    <t>Nominal</t>
  </si>
  <si>
    <t>Name of Maker</t>
  </si>
  <si>
    <t>Pressure</t>
  </si>
  <si>
    <t>hp per</t>
  </si>
  <si>
    <t>Footnotes</t>
  </si>
  <si>
    <t>Boiler</t>
  </si>
  <si>
    <t>(lbs per sq in)</t>
  </si>
  <si>
    <t>(M lbs water/hr)</t>
  </si>
  <si>
    <t>Boilers</t>
  </si>
  <si>
    <t>Horsepower</t>
  </si>
  <si>
    <t>Page 401</t>
  </si>
  <si>
    <t>Page 402</t>
  </si>
  <si>
    <t>TRANSMISSION LINE STATISTICS</t>
  </si>
  <si>
    <t xml:space="preserve">  1. Report information concerning transmission lines, cost of lines,</t>
  </si>
  <si>
    <t>the remainder of the line.</t>
  </si>
  <si>
    <t xml:space="preserve">  and expenses for year.  List each transmission line having nominal</t>
  </si>
  <si>
    <t>4.  Report in column (f) the total pole miles of each</t>
  </si>
  <si>
    <t xml:space="preserve">  voltage of 132 kilovolts or greater.  Report transmission lines below</t>
  </si>
  <si>
    <t>transmission line.  In the case of underground lines, report</t>
  </si>
  <si>
    <t xml:space="preserve">  these voltages in group totals only for each voltage.</t>
  </si>
  <si>
    <t>circuit miles.</t>
  </si>
  <si>
    <t xml:space="preserve">  2.  Transmission lines include all lines covered by the definition</t>
  </si>
  <si>
    <t>5.  Designate any transmission line or portion thereof for which</t>
  </si>
  <si>
    <t xml:space="preserve">  of transmission system plant as given in the Uniform System of</t>
  </si>
  <si>
    <t>the respondent is not the sole owner.  If such property is leased</t>
  </si>
  <si>
    <t xml:space="preserve">  Accounts.</t>
  </si>
  <si>
    <t>from another company, give name of lessor, date and terms of</t>
  </si>
  <si>
    <t xml:space="preserve">  3.  Indicate whether the type of supporting structure reported in</t>
  </si>
  <si>
    <t>lease, and amount of rent for year.</t>
  </si>
  <si>
    <t xml:space="preserve">  column (e) is: (1) single pole, wood or steel; (2) H-frame, wood, or steel</t>
  </si>
  <si>
    <t>6.  Designate any transmission line leased to another company</t>
  </si>
  <si>
    <t xml:space="preserve">  poles; (3) tower; or (4) underground construction.  If a transmission</t>
  </si>
  <si>
    <t>and give name of lessee, date and terms of lease, annual rent for</t>
  </si>
  <si>
    <t xml:space="preserve">  line has more than one type of supporting structure, indicate</t>
  </si>
  <si>
    <t>year, and how determined.</t>
  </si>
  <si>
    <t xml:space="preserve">  the mileage of each type of construction by the use of brackets</t>
  </si>
  <si>
    <t xml:space="preserve">  and extra lines.  Minor portions of a transmission line of a</t>
  </si>
  <si>
    <t xml:space="preserve">  different type of construction need not be distinguished from</t>
  </si>
  <si>
    <t>Voltage (KV)</t>
  </si>
  <si>
    <t>Designation</t>
  </si>
  <si>
    <t>(Indicate where other than</t>
  </si>
  <si>
    <t>Type of</t>
  </si>
  <si>
    <t>Length of</t>
  </si>
  <si>
    <t xml:space="preserve">Number </t>
  </si>
  <si>
    <t>Size of</t>
  </si>
  <si>
    <t>60 cycle, 3 phase)</t>
  </si>
  <si>
    <t>Supporting</t>
  </si>
  <si>
    <t xml:space="preserve">Pole or Circuit </t>
  </si>
  <si>
    <t>of Circuits</t>
  </si>
  <si>
    <t>Conductor</t>
  </si>
  <si>
    <t>Operating</t>
  </si>
  <si>
    <t>Designed</t>
  </si>
  <si>
    <t>Structure</t>
  </si>
  <si>
    <t>Miles</t>
  </si>
  <si>
    <t>and Material</t>
  </si>
  <si>
    <t>SUBSTATIONS</t>
  </si>
  <si>
    <t xml:space="preserve">  1.  Report below the information called for concerning</t>
  </si>
  <si>
    <t xml:space="preserve">  5.  Designate substations or major items of equipment leased</t>
  </si>
  <si>
    <t xml:space="preserve">  substations of the respondent as of the end of the</t>
  </si>
  <si>
    <t>from others, jointly owned with others, or operated otherwise</t>
  </si>
  <si>
    <t xml:space="preserve">  year.</t>
  </si>
  <si>
    <t>than by reason of sole ownership by the respondent.  For</t>
  </si>
  <si>
    <t xml:space="preserve">  2.  Substations which serve only one industrial or street</t>
  </si>
  <si>
    <t>Kwh Sold</t>
  </si>
  <si>
    <t>Base</t>
  </si>
  <si>
    <t>PPAC Factor</t>
  </si>
  <si>
    <t>PPAC was</t>
  </si>
  <si>
    <t>Rendered</t>
  </si>
  <si>
    <t>Revenues</t>
  </si>
  <si>
    <t>per kwh</t>
  </si>
  <si>
    <t>Applied</t>
  </si>
  <si>
    <t xml:space="preserve">     2.    Contract sales within each month, not charged under a filed tariff, may be combined under a</t>
  </si>
  <si>
    <t>;</t>
  </si>
  <si>
    <t>general heading " Contract Sales"; all current delivered to the operating municipality should be combined under "Sales to Operating Municipality" :</t>
  </si>
  <si>
    <t xml:space="preserve">sales to other municipalities for street lighting purposes or under special arrangements should be grouped under " Sales to Other Municipalities". </t>
  </si>
  <si>
    <t>Amounts of revenue should be reported on the same basis as entries in column (f) of page 300 and amounts receivable on other than a monthly basis</t>
  </si>
  <si>
    <t>may be allocated on equal amounts to the months where applicable.</t>
  </si>
  <si>
    <t xml:space="preserve">     3.    Below line thirteen show the manner in which the sales under the service classification or contracts were  distributed to the </t>
  </si>
  <si>
    <t>revenue accounts.</t>
  </si>
  <si>
    <t xml:space="preserve">     4.    The Kwh shown in this schedule shall be measured by consumers' meters or in the case of sales not metered, estimated at the point </t>
  </si>
  <si>
    <t xml:space="preserve">of delivery to the customer , or in the case of street lighting for which the utility furnishes the conductors, at the lamp. </t>
  </si>
  <si>
    <t xml:space="preserve">      5.    Show below by months the following information with respect to the Purchased Power Adjustment Clause (PPAC);</t>
  </si>
  <si>
    <t xml:space="preserve">a) PPAC factor per kwh as shown on monthly statements; (b) total kwh to the PPAC factor was applied; (c) revenues generated from the </t>
  </si>
  <si>
    <t xml:space="preserve">TOTALS </t>
  </si>
  <si>
    <t>application of the PPAC.</t>
  </si>
  <si>
    <t xml:space="preserve">      6.    In footnotes provide the following; Base Purchased Power Cost(s) and the period for which effective.</t>
  </si>
  <si>
    <t>TOTALS FOR THE YEAR</t>
  </si>
  <si>
    <t>Number of</t>
  </si>
  <si>
    <t>June</t>
  </si>
  <si>
    <t>July</t>
  </si>
  <si>
    <t>August</t>
  </si>
  <si>
    <t>September</t>
  </si>
  <si>
    <t xml:space="preserve">October </t>
  </si>
  <si>
    <t>November</t>
  </si>
  <si>
    <t xml:space="preserve">December </t>
  </si>
  <si>
    <t>January</t>
  </si>
  <si>
    <t>February</t>
  </si>
  <si>
    <t>March</t>
  </si>
  <si>
    <t>April</t>
  </si>
  <si>
    <t>May</t>
  </si>
  <si>
    <t>Account 601</t>
  </si>
  <si>
    <t>Account 602</t>
  </si>
  <si>
    <t>Account 603</t>
  </si>
  <si>
    <t>Account 604</t>
  </si>
  <si>
    <t>Account 605</t>
  </si>
  <si>
    <t>Account 606</t>
  </si>
  <si>
    <t>Account 607</t>
  </si>
  <si>
    <t>Account 608</t>
  </si>
  <si>
    <t>Account 609</t>
  </si>
  <si>
    <t>Account 610</t>
  </si>
  <si>
    <t xml:space="preserve">NYSPSC 195-98 </t>
  </si>
  <si>
    <t>Page 301</t>
  </si>
  <si>
    <t>Page 302</t>
  </si>
  <si>
    <t>Page 303</t>
  </si>
  <si>
    <t>Page 303a</t>
  </si>
  <si>
    <t>Page 303B</t>
  </si>
  <si>
    <t>Page 303C</t>
  </si>
  <si>
    <t>SALES BY MUNICIPALITIES - ELECTRIC</t>
  </si>
  <si>
    <t xml:space="preserve">1.  Show the requested information concerning each city, village, or town in which respondent rendered service during the year and state for each </t>
  </si>
  <si>
    <t xml:space="preserve">operating revenue account the number of consumers at the end of the year, the sales in Kwh and the revenues during the year. </t>
  </si>
  <si>
    <t>Designation of Municipality</t>
  </si>
  <si>
    <t xml:space="preserve">     Capital Grants Received from Other Governments</t>
  </si>
  <si>
    <t xml:space="preserve">     Proceeds from Sales of Assets</t>
  </si>
  <si>
    <t xml:space="preserve">               Net Cash Provided/(Used) by Capital and Related Financing Activities:</t>
  </si>
  <si>
    <t>Cash Flows from Investing Activities:</t>
  </si>
  <si>
    <t xml:space="preserve">     Purchase of Investments</t>
  </si>
  <si>
    <t xml:space="preserve">     Sale of Investments</t>
  </si>
  <si>
    <t xml:space="preserve">     Interest Income</t>
  </si>
  <si>
    <t xml:space="preserve">               Net Cash Provided/(Used) by Investing Activities:</t>
  </si>
  <si>
    <t>Net Increase(Decrease) in Cash and Cash Equivalents</t>
  </si>
  <si>
    <t>Cash and Cash Equivalents at Beginning of Year</t>
  </si>
  <si>
    <t>Cash and Cash Equivalents at End of Year</t>
  </si>
  <si>
    <t>Reconciliation of Operating Income to Net Cash</t>
  </si>
  <si>
    <t>Operating Income (Loss)</t>
  </si>
  <si>
    <t>Adjustments to Reconcile Operating Income to Net Cash Provided/(Used)</t>
  </si>
  <si>
    <t>from Operations:</t>
  </si>
  <si>
    <t xml:space="preserve">     Depreciation</t>
  </si>
  <si>
    <t xml:space="preserve">     Increase/Decrease in Assets Other than Cash and Cash Equivalents</t>
  </si>
  <si>
    <t xml:space="preserve">     Increase/Decrease in Liabilities Other than Cash and Cash Equivalents</t>
  </si>
  <si>
    <t xml:space="preserve">     Other Reconciling Items:</t>
  </si>
  <si>
    <t>Net Cash Provided/(Used) by Operating Activities</t>
  </si>
  <si>
    <t>Page 107</t>
  </si>
  <si>
    <t xml:space="preserve">    </t>
  </si>
  <si>
    <t>OPERATING PROPERTY</t>
  </si>
  <si>
    <t>OPERATING PROPERTY (Continued)</t>
  </si>
  <si>
    <t>1. Show below the required information regarding electric operating property accounts for the year.</t>
  </si>
  <si>
    <t>3.  "Adjustments during the year" should be interpreted to mean entries, if any, made in operating property</t>
  </si>
  <si>
    <t xml:space="preserve">      accounts not to record current transactions but as modification of entries made in prior accounting periods.</t>
  </si>
  <si>
    <t xml:space="preserve">2. Transfers in column (e) should be restricted to entries made during the year to reflect changes in use of plant </t>
  </si>
  <si>
    <t xml:space="preserve">      under circumstances which do not call for retirement accounting.  This includes the transfer of plant from one </t>
  </si>
  <si>
    <t>4.  In an attached memorandum explain all entries in column (f).</t>
  </si>
  <si>
    <t xml:space="preserve">      class of utility to another, or between plant accounts within the electric department.  Include in this column and </t>
  </si>
  <si>
    <t xml:space="preserve">      clearly indicate as such transfers from subdivisions of accounts temporarily carried for plant in process </t>
  </si>
  <si>
    <t>5.  In column (i) enter the annual depreciation rate for the continuing property account listed in column (h).</t>
  </si>
  <si>
    <t xml:space="preserve">      of reclassification. </t>
  </si>
  <si>
    <t>6.  I column (j) enter the year end balance in the 261 account for the continuing property account listed in column (h).</t>
  </si>
  <si>
    <t>Acct.</t>
  </si>
  <si>
    <t>Depreciation Reserve</t>
  </si>
  <si>
    <t>Account</t>
  </si>
  <si>
    <t>Beginning of Year</t>
  </si>
  <si>
    <t>Additions</t>
  </si>
  <si>
    <t>Retirements</t>
  </si>
  <si>
    <t>Transfers</t>
  </si>
  <si>
    <t>Adjustments</t>
  </si>
  <si>
    <t>Curr Ann</t>
  </si>
  <si>
    <t>Accr Res</t>
  </si>
  <si>
    <t>(f)</t>
  </si>
  <si>
    <t>(g)</t>
  </si>
  <si>
    <t>(h)</t>
  </si>
  <si>
    <t>Rate - % (i)</t>
  </si>
  <si>
    <t>(j)</t>
  </si>
  <si>
    <t>I am familiar with the preparation of the foregoing report know generally the contents thereof.  The said report which</t>
  </si>
  <si>
    <t xml:space="preserve">                                            (Here insert exact identification of the sections and pages comprising this report)</t>
  </si>
  <si>
    <t xml:space="preserve"> .......................................................................................................................................................................................</t>
  </si>
  <si>
    <t>is true and correct to the best of my knowledge and belief.   As to matters not actually stated upon my knowledge,</t>
  </si>
  <si>
    <t>the sources of my information and the grounds for my belief are as follows: ...............................................................................</t>
  </si>
  <si>
    <t xml:space="preserve"> ......................................................................................................................................................................................</t>
  </si>
  <si>
    <t xml:space="preserve">..............................................................                </t>
  </si>
  <si>
    <t xml:space="preserve">Signature                                        </t>
  </si>
  <si>
    <t xml:space="preserve">Subscribed and sworn to before me a </t>
  </si>
  <si>
    <t>...................................................</t>
  </si>
  <si>
    <t xml:space="preserve">   [ use an im-</t>
  </si>
  <si>
    <t xml:space="preserve">       L.S.                   ..............................................................................</t>
  </si>
  <si>
    <t xml:space="preserve">  pression seal ]                                     (Signature of officer authorized to administer oaths)</t>
  </si>
  <si>
    <t>(This space for use of the Public Service Commission)</t>
  </si>
  <si>
    <t>Computed    ...............      ............</t>
  </si>
  <si>
    <t>Examined    ...............      ............</t>
  </si>
  <si>
    <t>Reviewed    ...............       ............</t>
  </si>
  <si>
    <t>NYPSC 182-79</t>
  </si>
  <si>
    <t>Accounts Receivable (Account 125)</t>
  </si>
  <si>
    <t>Miscellaneous Deductions from Income (Account 460)</t>
  </si>
  <si>
    <t>Amortization Reserves (Account 262)</t>
  </si>
  <si>
    <t>Miscellaneous Interest Deductions (Account 452)</t>
  </si>
  <si>
    <t>Miscellaneous Investments (Account 114)</t>
  </si>
  <si>
    <t>Balance Sheet</t>
  </si>
  <si>
    <t>Boiler Equipment</t>
  </si>
  <si>
    <t>Miscellaneous Special Deposits (Account 117)</t>
  </si>
  <si>
    <t>Cash Flow Statement</t>
  </si>
  <si>
    <t>Miscellaneous Unadjusted Credits (Account 272)</t>
  </si>
  <si>
    <t>Changes During the Year</t>
  </si>
  <si>
    <t>Charges to Other Departments of Operating Municipality</t>
  </si>
  <si>
    <t>Commissioners, Officer and Employees Information and Compensation</t>
  </si>
  <si>
    <t>Notes Payable (Account 243)</t>
  </si>
  <si>
    <t>Construction Work in Progress (Account 110)</t>
  </si>
  <si>
    <t>Contractual Appropriation of Income (Account 459)</t>
  </si>
  <si>
    <t>Operating Expenses</t>
  </si>
  <si>
    <t>Contributions to Operating Municipality (Account 280)</t>
  </si>
  <si>
    <t>Operating Property</t>
  </si>
  <si>
    <t>Depreciation Funds (Account 116)</t>
  </si>
  <si>
    <t>Operating Property - Undistributed</t>
  </si>
  <si>
    <t>Depreciation Reserves (Account 261)</t>
  </si>
  <si>
    <t>Operating Revenues (Account 401)</t>
  </si>
  <si>
    <t>Other Notes Receivable (Account 126)</t>
  </si>
  <si>
    <t>Other Property (Accounts 109 and 112)</t>
  </si>
  <si>
    <t xml:space="preserve">Electric Distribution Meters </t>
  </si>
  <si>
    <t>Outside Professional and Consulting Services</t>
  </si>
  <si>
    <t xml:space="preserve">Electric Energy Account </t>
  </si>
  <si>
    <t>Equipment Obligations  Long Term (Account 232)</t>
  </si>
  <si>
    <t>Payables to Operating Municipality (Account 241)</t>
  </si>
  <si>
    <t>Purchases for Redistribution</t>
  </si>
  <si>
    <t xml:space="preserve">Fuel Consumed </t>
  </si>
  <si>
    <t>Receivables from Operating Municipality (Account 124)</t>
  </si>
  <si>
    <t>General Municipal Information</t>
  </si>
  <si>
    <t>Reserve for Uncollectible Accounts (Account 266)</t>
  </si>
  <si>
    <t>Generating Plant</t>
  </si>
  <si>
    <t>Sales by Municipality</t>
  </si>
  <si>
    <t xml:space="preserve">Income Account </t>
  </si>
  <si>
    <t>Sales by Service Classification</t>
  </si>
  <si>
    <t>Injuries and Damages Reserve (Account 265)</t>
  </si>
  <si>
    <t>Sales for Redistribution</t>
  </si>
  <si>
    <t>Sinking Fund (Account 115)</t>
  </si>
  <si>
    <t>Special Deposits (Account 129)</t>
  </si>
  <si>
    <t>Line Transformers</t>
  </si>
  <si>
    <t>Loans to Municipality (Account 113)</t>
  </si>
  <si>
    <t>Meters in Service Test Results</t>
  </si>
  <si>
    <t>Miscellaneous Amortization (Account 456)</t>
  </si>
  <si>
    <t>Transmission Lines</t>
  </si>
  <si>
    <t>NYPSC195-98</t>
  </si>
  <si>
    <t>Page 1</t>
  </si>
  <si>
    <t>Rate of Return Study</t>
  </si>
  <si>
    <t>Income Statement</t>
  </si>
  <si>
    <t>For the Historic Year ended</t>
  </si>
  <si>
    <t>Year After</t>
  </si>
  <si>
    <t>Fiscal</t>
  </si>
  <si>
    <t>Adjusted</t>
  </si>
  <si>
    <t>Revenue</t>
  </si>
  <si>
    <t xml:space="preserve">Reference (Page, Column, Row) </t>
  </si>
  <si>
    <t>Change</t>
  </si>
  <si>
    <t>Retail Sales</t>
  </si>
  <si>
    <t>INCOME, Ln 11</t>
  </si>
  <si>
    <t>Pg 300, Ln 9 (f)</t>
  </si>
  <si>
    <t>Other Electric Revenues</t>
  </si>
  <si>
    <t>Pg 300, Ln 20 (f)</t>
  </si>
  <si>
    <t>Total Sales</t>
  </si>
  <si>
    <t>ROR, Total Ln 1=&gt;Ln 3</t>
  </si>
  <si>
    <t>INCOME, Ln 14, 15, 16</t>
  </si>
  <si>
    <t>Purchased Power</t>
  </si>
  <si>
    <t>INCOME, Ln 17</t>
  </si>
  <si>
    <t>Other Production Expenses</t>
  </si>
  <si>
    <t>INCOME, Ln 32</t>
  </si>
  <si>
    <t>Transmission Expenses</t>
  </si>
  <si>
    <t>INCOME, Ln 43</t>
  </si>
  <si>
    <t>Maintenance of Poles, Towers and Fixtures</t>
  </si>
  <si>
    <t>INCOME, Ln 54</t>
  </si>
  <si>
    <t>Distribution Expense</t>
  </si>
  <si>
    <t>INCOME, Ln 64</t>
  </si>
  <si>
    <t>Street Lighting and Signal System Expenses</t>
  </si>
  <si>
    <t>INCOME, Ln 75</t>
  </si>
  <si>
    <t>Customer Accounting &amp; Collection Expenses</t>
  </si>
  <si>
    <t>INCOME, Ln 85</t>
  </si>
  <si>
    <t>Selling Expenses</t>
  </si>
  <si>
    <t>INCOME, Ln 94</t>
  </si>
  <si>
    <t>Administrative and General Expenses</t>
  </si>
  <si>
    <t>INCOME, Ln 111</t>
  </si>
  <si>
    <t>Depreciation</t>
  </si>
  <si>
    <t>INCOME, Ln 119</t>
  </si>
  <si>
    <t>16A</t>
  </si>
  <si>
    <t>Rents</t>
  </si>
  <si>
    <t>INCOME, Ln 162</t>
  </si>
  <si>
    <t>Other Taxes</t>
  </si>
  <si>
    <t>Pg 106, Ln 4 (c)</t>
  </si>
  <si>
    <t>Uncollectibles</t>
  </si>
  <si>
    <t>Pg 106, Ln 5 (c)</t>
  </si>
  <si>
    <t>Other: (Detail)</t>
  </si>
  <si>
    <t>Total O&amp;M</t>
  </si>
  <si>
    <t>ROR, Total Ln 6=&gt;Ln 21</t>
  </si>
  <si>
    <t>Net Operating Revenue</t>
  </si>
  <si>
    <t>ROR, Ln 4 minus Ln 22</t>
  </si>
  <si>
    <t>Other Income</t>
  </si>
  <si>
    <t>Pg 106, Ln 12, 22 (c)</t>
  </si>
  <si>
    <t>Utility Operating Income</t>
  </si>
  <si>
    <t>ROR, Ln 24 plus Ln 26</t>
  </si>
  <si>
    <t>Rate Base</t>
  </si>
  <si>
    <t>ROR, Ln 56</t>
  </si>
  <si>
    <t>Rate of Return</t>
  </si>
  <si>
    <t>ROR, Ln 28/Ln 30</t>
  </si>
  <si>
    <t>Return on Surplus</t>
  </si>
  <si>
    <t>ROR, Ln 79, 91 (c)</t>
  </si>
  <si>
    <t>Page 2</t>
  </si>
  <si>
    <t>Utility Plant in Service</t>
  </si>
  <si>
    <t>RB, Ln 5 (c)</t>
  </si>
  <si>
    <t>RB, Ln 8 (c)</t>
  </si>
  <si>
    <t xml:space="preserve">          Total Utility Plant</t>
  </si>
  <si>
    <t>ROR, Ln 35 plus Ln 36</t>
  </si>
  <si>
    <t>Accumulated Provision for Depre and Amort</t>
  </si>
  <si>
    <t>RB, Ln 14 (c)</t>
  </si>
  <si>
    <t>Contributions for Extensions</t>
  </si>
  <si>
    <t>RB, Ln 17 (c)</t>
  </si>
  <si>
    <t xml:space="preserve">          Net Utility Plant</t>
  </si>
  <si>
    <t>ROR, Total Ln 37, Ln 39, Ln 41</t>
  </si>
  <si>
    <t>Materials and Supplies</t>
  </si>
  <si>
    <t>RB, Ln 21 (c)</t>
  </si>
  <si>
    <t>Prepayments</t>
  </si>
  <si>
    <t>RB, Ln 24 (c)</t>
  </si>
  <si>
    <t>Cash Working Capital</t>
  </si>
  <si>
    <t>ROR, Ln 74</t>
  </si>
  <si>
    <t xml:space="preserve">          Rate Base</t>
  </si>
  <si>
    <t>ROR, Total Ln 43=&gt;Ln 54</t>
  </si>
  <si>
    <t>Page 3</t>
  </si>
  <si>
    <t>For the Rate Year ended</t>
  </si>
  <si>
    <t>Total Operating Expenses</t>
  </si>
  <si>
    <t>ROR, Ln 22</t>
  </si>
  <si>
    <t>Deduct:</t>
  </si>
  <si>
    <t>ROR, Ln 6</t>
  </si>
  <si>
    <t>N/A</t>
  </si>
  <si>
    <t>ROR, Ln 7</t>
  </si>
  <si>
    <t>ROR, Ln16</t>
  </si>
  <si>
    <t>ROR, Ln17</t>
  </si>
  <si>
    <t>ROR, Ln18</t>
  </si>
  <si>
    <t xml:space="preserve">               Adjusted Amount</t>
  </si>
  <si>
    <t>ROR, Ln 58 minus Ln 61=&gt;Ln 67</t>
  </si>
  <si>
    <t>Working Capital - Operating Expenses @ 1/8</t>
  </si>
  <si>
    <t>ROR, Ln 68/8</t>
  </si>
  <si>
    <t>Working Capital - Fuel @ 1/12</t>
  </si>
  <si>
    <t>Total Cash Working Capital</t>
  </si>
  <si>
    <t>ROR, Total Ln 70, Ln 72</t>
  </si>
  <si>
    <t>Page 4</t>
  </si>
  <si>
    <t>Per</t>
  </si>
  <si>
    <t>Rate</t>
  </si>
  <si>
    <t>Fiscal Year</t>
  </si>
  <si>
    <t>Cent</t>
  </si>
  <si>
    <t>of Return</t>
  </si>
  <si>
    <t>Long-Term Debt</t>
  </si>
  <si>
    <t>CAPITAL, Ln 11 (c) (e)</t>
  </si>
  <si>
    <t>Customer Deposits</t>
  </si>
  <si>
    <t>CAPITAL, Ln 14 (c) (e)</t>
  </si>
  <si>
    <t>Net Surplus</t>
  </si>
  <si>
    <t>CAPITAL, Ln 23 (c) (FORMULA)</t>
  </si>
  <si>
    <t>Adjusted Fiscal Year</t>
  </si>
  <si>
    <t>Forecasted  Fiscal Year</t>
  </si>
  <si>
    <t>Input amount, cost rates</t>
  </si>
  <si>
    <t>Page 5</t>
  </si>
  <si>
    <t>Revenue Change</t>
  </si>
  <si>
    <t>ROR, Ln 30 (e)</t>
  </si>
  <si>
    <t>ROR, Ln 32 (e)</t>
  </si>
  <si>
    <t>Required Operating Income</t>
  </si>
  <si>
    <t>ROR, Ln 106 * Ln 108</t>
  </si>
  <si>
    <t>Adjusted Operating Income</t>
  </si>
  <si>
    <t>ROR, Ln 28 (c)</t>
  </si>
  <si>
    <t>Deficiency (Surplus)</t>
  </si>
  <si>
    <t>ROR, Ln 110 -  Ln 112</t>
  </si>
  <si>
    <t>Retention Factor</t>
  </si>
  <si>
    <t>ROR , Ln 132</t>
  </si>
  <si>
    <t>Give particulars of any notes pledged or discounted, also of any collateral held as guarantee of payment of any note or account.</t>
  </si>
  <si>
    <t>Activity</t>
  </si>
  <si>
    <t>Interest Revenue</t>
  </si>
  <si>
    <t>Beginning</t>
  </si>
  <si>
    <t>Contra</t>
  </si>
  <si>
    <t>End of</t>
  </si>
  <si>
    <t>Particulars</t>
  </si>
  <si>
    <t>of Year</t>
  </si>
  <si>
    <t>Debits</t>
  </si>
  <si>
    <t>Credits</t>
  </si>
  <si>
    <t xml:space="preserve"> No.</t>
  </si>
  <si>
    <t>Total (Account 124)</t>
  </si>
  <si>
    <t>Other Notes Receivable</t>
  </si>
  <si>
    <t>Totals (Account 126)</t>
  </si>
  <si>
    <t>ACCOUNTS RECEIVABLE (Account 125)</t>
  </si>
  <si>
    <t>Report particulars of accounts receivable.</t>
  </si>
  <si>
    <t>LINE</t>
  </si>
  <si>
    <t>NO.</t>
  </si>
  <si>
    <t xml:space="preserve">(b)  </t>
  </si>
  <si>
    <t xml:space="preserve">(c)  </t>
  </si>
  <si>
    <t>Accounts Receivable (Account 125):</t>
  </si>
  <si>
    <t xml:space="preserve">  General Customers</t>
  </si>
  <si>
    <t xml:space="preserve">  Merchandising and Jobbing</t>
  </si>
  <si>
    <t xml:space="preserve">  Public Authorities (other than the operating municipality)</t>
  </si>
  <si>
    <t xml:space="preserve">  Officers and Employees</t>
  </si>
  <si>
    <t xml:space="preserve">  Operating Municipality</t>
  </si>
  <si>
    <t xml:space="preserve">  Other (Detail)</t>
  </si>
  <si>
    <t>Totals (Accounts 125)</t>
  </si>
  <si>
    <t>Page 205</t>
  </si>
  <si>
    <t xml:space="preserve">PAYABLES TO OPERATING MUNICIPALITY (Account 241) AND </t>
  </si>
  <si>
    <t>NOTES PAYABLE (Account 243)</t>
  </si>
  <si>
    <t>Report particulars of payables from operating municipality and notes payable.</t>
  </si>
  <si>
    <t>For payables to operating municipality, include the date of maturity for all items which have a specific date; for those payables</t>
  </si>
  <si>
    <t>on demand, insert the work "demand", and for open accounts , insert the word "open".</t>
  </si>
  <si>
    <t>Include in columns (g)and (h) the amount of any interest expense during the year on notes or accounts that were accrued and paid, respectively.</t>
  </si>
  <si>
    <t>Interest Expense</t>
  </si>
  <si>
    <t>Paid</t>
  </si>
  <si>
    <t>Totals (Account 243)</t>
  </si>
  <si>
    <t xml:space="preserve"> RESERVE FOR UNCOLLECTIBLE ACCOUNTS (Account 266)</t>
  </si>
  <si>
    <t>1.  Report below the information called for concerning this accumulated provision.</t>
  </si>
  <si>
    <t>2.  Explain any important adjustments of subaccounts.</t>
  </si>
  <si>
    <t>3.  Entries with respect to commissioners, officers and employees shall not include items for utility services.</t>
  </si>
  <si>
    <t>Merchandising,</t>
  </si>
  <si>
    <t>Officers</t>
  </si>
  <si>
    <t>General</t>
  </si>
  <si>
    <t>and</t>
  </si>
  <si>
    <t>Customers</t>
  </si>
  <si>
    <t>Jobbing</t>
  </si>
  <si>
    <t>Employees</t>
  </si>
  <si>
    <t>Other</t>
  </si>
  <si>
    <t xml:space="preserve">(d)  </t>
  </si>
  <si>
    <t xml:space="preserve">(e)  </t>
  </si>
  <si>
    <t xml:space="preserve">(f)  </t>
  </si>
  <si>
    <t>Balance Beginning of Year</t>
  </si>
  <si>
    <t>Prov. for Uncollectibles for Year</t>
  </si>
  <si>
    <t>Accounts Written Off</t>
  </si>
  <si>
    <t>Collection of Accounts Written Off</t>
  </si>
  <si>
    <t xml:space="preserve">Adjustments (Explain)                                          </t>
  </si>
  <si>
    <t>Balance End of Year</t>
  </si>
  <si>
    <t>4. Summarize the collection and write-off practices applied to overdue customers' accounts.</t>
  </si>
  <si>
    <t>Page 250</t>
  </si>
  <si>
    <t>LONG-TERM DEBT (Accounts 231, 232, and 233)</t>
  </si>
  <si>
    <t xml:space="preserve">   1.  Report by balance sheet account the particulars </t>
  </si>
  <si>
    <t xml:space="preserve">3.  Furnish in a footnote particulars regarding </t>
  </si>
  <si>
    <t>ELECTRICITY PURCHASED AND SALES TO OTHER DISTRIBUTORS</t>
  </si>
  <si>
    <t>any kind or individual (other than for services as an employee or for payments made for medical and related services) amounting to</t>
  </si>
  <si>
    <t>more than $25,000 or more.</t>
  </si>
  <si>
    <t xml:space="preserve">   (a) name of person or organization rendering services in alphabetical order,</t>
  </si>
  <si>
    <t xml:space="preserve">   (b) description of services received during year and project to which services relate,</t>
  </si>
  <si>
    <t xml:space="preserve">   (c) basis of charges,</t>
  </si>
  <si>
    <t xml:space="preserve">   (d) total charges for the year detailing utility account.</t>
  </si>
  <si>
    <t>2.  Designate with an asterisk other departments of operating municipality.</t>
  </si>
  <si>
    <t>Name of Person or Organization</t>
  </si>
  <si>
    <t>Description of  Services</t>
  </si>
  <si>
    <t>Basis of Charges</t>
  </si>
  <si>
    <t>Accounts</t>
  </si>
  <si>
    <t>Page 350</t>
  </si>
  <si>
    <t>ELECTRIC ENERGY ACCOUNT</t>
  </si>
  <si>
    <t xml:space="preserve">  Report below the information called for concerning the disposition of electric energy generated, purchased, exchanged</t>
  </si>
  <si>
    <t xml:space="preserve">  and wheeled during the year.</t>
  </si>
  <si>
    <t>Kilowatthours</t>
  </si>
  <si>
    <t>SOURCES OF ENERGY</t>
  </si>
  <si>
    <t>DISPOSITION OF ENERGY</t>
  </si>
  <si>
    <t>Generation (Excluding Station Use):</t>
  </si>
  <si>
    <t>Sales to Ultimate Consumers</t>
  </si>
  <si>
    <t xml:space="preserve">    Steam</t>
  </si>
  <si>
    <t>(Including Interdepartmental Sales)</t>
  </si>
  <si>
    <t xml:space="preserve">    Hydro - Conventional</t>
  </si>
  <si>
    <t>Requirements Sales for Resale</t>
  </si>
  <si>
    <t xml:space="preserve">    Hydro - Pumped Storage</t>
  </si>
  <si>
    <t xml:space="preserve">    Other</t>
  </si>
  <si>
    <t>Non-Requirements Sales for Resale</t>
  </si>
  <si>
    <t xml:space="preserve">      Less Energy for Pumping</t>
  </si>
  <si>
    <t>Energy Furnished Without Charge</t>
  </si>
  <si>
    <t xml:space="preserve">         Net Generation (Enter Total</t>
  </si>
  <si>
    <t>Energy Used by the Company (Electric</t>
  </si>
  <si>
    <t xml:space="preserve">         of lines 3 through 8)</t>
  </si>
  <si>
    <t>Department Only, Excluding Station Use)</t>
  </si>
  <si>
    <t>Total Energy Losses</t>
  </si>
  <si>
    <t>Interchange</t>
  </si>
  <si>
    <t>TOTAL (Enter Total of Lines 22</t>
  </si>
  <si>
    <t xml:space="preserve">    Received</t>
  </si>
  <si>
    <t>Through 27)(MUST EQUAL LINE 20)</t>
  </si>
  <si>
    <t xml:space="preserve">    Delivered</t>
  </si>
  <si>
    <t xml:space="preserve">      Net Exchanges (Line 12 minus line 13)</t>
  </si>
  <si>
    <t>Transmission for Other (Wheeling)</t>
  </si>
  <si>
    <t xml:space="preserve">      Net Transmission for Other</t>
  </si>
  <si>
    <t xml:space="preserve">         (Line 16 minus line 17)</t>
  </si>
  <si>
    <t>Transmission by Other Losses</t>
  </si>
  <si>
    <t>TOTAL (Enter Total of lines 9,</t>
  </si>
  <si>
    <t>10, 14, 18 and 19)</t>
  </si>
  <si>
    <t>MONTHLY PEAKS AND OUTPUT</t>
  </si>
  <si>
    <t xml:space="preserve">  1. If the respondent has two or more power systems which are</t>
  </si>
  <si>
    <t>sales so that the total of line 41 exceeds the amount on line 24</t>
  </si>
  <si>
    <t xml:space="preserve">  not physically integrated, furnish the required information for</t>
  </si>
  <si>
    <t>by the amount of losses incurred (or estimated) in making</t>
  </si>
  <si>
    <t xml:space="preserve">  each non-integrated system.</t>
  </si>
  <si>
    <t>the Non-Requirements Sales for Resale.</t>
  </si>
  <si>
    <t xml:space="preserve">  2. Report in column (b) the system's energy output for each</t>
  </si>
  <si>
    <t>4. Report in column (d) the system's monthly maximum kilowatt</t>
  </si>
  <si>
    <t xml:space="preserve">  month such that the total on line 41 matches the total on line 20.</t>
  </si>
  <si>
    <t>load (60-minute integration) associated with the net energy for</t>
  </si>
  <si>
    <t xml:space="preserve">The file has been saved as muniar.xls.  The pages/schedules are separated by </t>
  </si>
  <si>
    <t xml:space="preserve">As stated above, the name of the file is muniar.xls.  It is recommended that you call up </t>
  </si>
  <si>
    <t xml:space="preserve">company.  You should maintain the original file (muniar.xls) on a disk for use next year. </t>
  </si>
  <si>
    <t>person who has significant supervisory or policy making responsibilities.</t>
  </si>
  <si>
    <t xml:space="preserve">Indicate with an asterisk (*) in column (a) those individuals who were members of the governing board </t>
  </si>
  <si>
    <t>body of the municipal electric system.</t>
  </si>
  <si>
    <t>Term Expired</t>
  </si>
  <si>
    <t>Salary</t>
  </si>
  <si>
    <t>Line</t>
  </si>
  <si>
    <t>or Current</t>
  </si>
  <si>
    <t>Portion</t>
  </si>
  <si>
    <t>No.</t>
  </si>
  <si>
    <t>Name of Person</t>
  </si>
  <si>
    <t>Title of Position</t>
  </si>
  <si>
    <t>Term Will</t>
  </si>
  <si>
    <t>Total</t>
  </si>
  <si>
    <t>Allocated to</t>
  </si>
  <si>
    <t>Expire</t>
  </si>
  <si>
    <t>Electric Dept.</t>
  </si>
  <si>
    <t>1</t>
  </si>
  <si>
    <t>2</t>
  </si>
  <si>
    <t>3</t>
  </si>
  <si>
    <t>4</t>
  </si>
  <si>
    <t>5</t>
  </si>
  <si>
    <t>6</t>
  </si>
  <si>
    <t>7</t>
  </si>
  <si>
    <t>8</t>
  </si>
  <si>
    <t>9</t>
  </si>
  <si>
    <t>10</t>
  </si>
  <si>
    <t>11</t>
  </si>
  <si>
    <t>12</t>
  </si>
  <si>
    <t>13</t>
  </si>
  <si>
    <t>14</t>
  </si>
  <si>
    <t>15</t>
  </si>
  <si>
    <t>16</t>
  </si>
  <si>
    <t>17</t>
  </si>
  <si>
    <t>18</t>
  </si>
  <si>
    <t>19</t>
  </si>
  <si>
    <t>20</t>
  </si>
  <si>
    <t>21</t>
  </si>
  <si>
    <t>22</t>
  </si>
  <si>
    <t>23</t>
  </si>
  <si>
    <t>24</t>
  </si>
  <si>
    <t>25</t>
  </si>
  <si>
    <t xml:space="preserve"> NOTES:   Provide an estimate of the salary and wages allocated to the electric department which are charged to </t>
  </si>
  <si>
    <t xml:space="preserve">   capital accounts.  Provide the basis for such allocation. </t>
  </si>
  <si>
    <t>NYPSC 195-98</t>
  </si>
  <si>
    <t>Page 102</t>
  </si>
  <si>
    <t>IMPORTANT CHANGES DURING THE YEAR</t>
  </si>
  <si>
    <t xml:space="preserve">   Give particulars (details) concerning the matters indicated</t>
  </si>
  <si>
    <t xml:space="preserve">  </t>
  </si>
  <si>
    <t xml:space="preserve">   4.  Important extension or reduction of transmission or</t>
  </si>
  <si>
    <t>below.  Make the statements explicit and precise, and number</t>
  </si>
  <si>
    <t xml:space="preserve">distribution system:  State territory added or relinquished and </t>
  </si>
  <si>
    <t>them in accordance with the inquiries.  Each inquiry should be</t>
  </si>
  <si>
    <t>date operations began or ceased and give reference to Com-</t>
  </si>
  <si>
    <t>answered.  Enter "none", "not applicable," or "NA" where ap-</t>
  </si>
  <si>
    <t>mission authorization, if any was required.  State also the ap-</t>
  </si>
  <si>
    <t>plicable.  If information which answers an inquiry is given</t>
  </si>
  <si>
    <t>proximate number of customers added or lost and approximate</t>
  </si>
  <si>
    <t>elsewhere in the report, make a reference to the schedule in</t>
  </si>
  <si>
    <t>annual revenues of each class of service.</t>
  </si>
  <si>
    <t>which it appears.</t>
  </si>
  <si>
    <t xml:space="preserve">   1.  Changes in and important additions to franchise rights:</t>
  </si>
  <si>
    <t xml:space="preserve">   5.  State the estimated annual effect and nature of any im-</t>
  </si>
  <si>
    <t>Describe the actual consideration given therefor and state from</t>
  </si>
  <si>
    <t>portant wage scale changes during the year.</t>
  </si>
  <si>
    <t>whom the franchise rights were acquired.  If acquired without</t>
  </si>
  <si>
    <t>the payment of consideration, state that fact.</t>
  </si>
  <si>
    <t xml:space="preserve">   6.  State briefly the status of any materially important legal</t>
  </si>
  <si>
    <t>proceedings pending at the end of the year, and the results of</t>
  </si>
  <si>
    <t xml:space="preserve">   2.  Purchase or sale of an operating unit or system:  Give a </t>
  </si>
  <si>
    <t>any such proceedings culminated during the year.</t>
  </si>
  <si>
    <t>brief description of the property, and of the transactions relating</t>
  </si>
  <si>
    <t>thereto, and reference to Commission authorization, if any was</t>
  </si>
  <si>
    <t xml:space="preserve">   7.  Describe briefly any materially important event or</t>
  </si>
  <si>
    <t>required.  Give date journal entries called for by the Uniform</t>
  </si>
  <si>
    <t>transactions of the respondent not disclosed elsewhere</t>
  </si>
  <si>
    <t>System of Accounts were submitted to the Commission.</t>
  </si>
  <si>
    <t>in this report.</t>
  </si>
  <si>
    <t xml:space="preserve">   3.  Obligations incurred as a result of issuance of securities</t>
  </si>
  <si>
    <t>or assumption of liabilities or guarantees including issuance of</t>
  </si>
  <si>
    <t>short-term debt and commercial paper having a maturity of one</t>
  </si>
  <si>
    <t>year or less.</t>
  </si>
  <si>
    <t>Page 103</t>
  </si>
  <si>
    <t>COMPARATIVE BALANCE SHEET (ASSETS AND OTHER DEBITS)</t>
  </si>
  <si>
    <t>COMPARATIVE BALANCE SHEET (LIABILITIES AND OTHER CREDITS)</t>
  </si>
  <si>
    <t>Ref.</t>
  </si>
  <si>
    <t>Balance at</t>
  </si>
  <si>
    <t>Increase</t>
  </si>
  <si>
    <t>Title of Account_x0014_</t>
  </si>
  <si>
    <t>Page No.</t>
  </si>
  <si>
    <t>Beg. of Year</t>
  </si>
  <si>
    <t>End of Year</t>
  </si>
  <si>
    <t>(Decrease)</t>
  </si>
  <si>
    <t>(a)_x0014_</t>
  </si>
  <si>
    <t>FIXED ASSETS</t>
  </si>
  <si>
    <t>LONG-TERM DEBT</t>
  </si>
  <si>
    <t>Operating Property - Electric (101)</t>
  </si>
  <si>
    <t>Bonds (231)</t>
  </si>
  <si>
    <t>Operating Property - Other Operations (102-108)</t>
  </si>
  <si>
    <t>Equipment Obligations - Long Term (232)</t>
  </si>
  <si>
    <t>Operating Property - General (109)</t>
  </si>
  <si>
    <t>Miscellaneous Long Term Debt (233)</t>
  </si>
  <si>
    <t>Construction Work in Progress (110)</t>
  </si>
  <si>
    <t xml:space="preserve">          Total Long-Term Debt</t>
  </si>
  <si>
    <t>Non-Operating Property (112)</t>
  </si>
  <si>
    <t>CURRENT AND ACCRUED LIABILITIES</t>
  </si>
  <si>
    <t xml:space="preserve">          Total Fixed Assets</t>
  </si>
  <si>
    <t>Payables to Operating Municipality (241)</t>
  </si>
  <si>
    <t>INVESTMENTS</t>
  </si>
  <si>
    <t>Accounts Payable (242)</t>
  </si>
  <si>
    <t>Loans to Operating Municipality (113)</t>
  </si>
  <si>
    <t>Notes Payable (243)</t>
  </si>
  <si>
    <t>Miscellaneous Investments (114)</t>
  </si>
  <si>
    <t>Customer Deposits (244)</t>
  </si>
  <si>
    <t>Sinking Funds (115)</t>
  </si>
  <si>
    <t>Matured Interest (245)</t>
  </si>
  <si>
    <t>Depreciation Funds (116)</t>
  </si>
  <si>
    <t>Matured Long-Term Debt (246)</t>
  </si>
  <si>
    <t>Miscellaneous Special Funds (117)</t>
  </si>
  <si>
    <t>Taxes Accrued (248)</t>
  </si>
  <si>
    <t xml:space="preserve">          Total Investments </t>
  </si>
  <si>
    <t>Interest Accrued (249)</t>
  </si>
  <si>
    <t>CURRENT ASSETS</t>
  </si>
  <si>
    <t>Advanced Billing and Payments (251)</t>
  </si>
  <si>
    <t>Cash (121)</t>
  </si>
  <si>
    <t>Miscellaneous Current Liabilities (252)</t>
  </si>
  <si>
    <t>Working Funds (122)</t>
  </si>
  <si>
    <t xml:space="preserve">          Total  Current  Liabilities</t>
  </si>
  <si>
    <t>Materials and Supplies (123)</t>
  </si>
  <si>
    <t>RESERVES</t>
  </si>
  <si>
    <t>Receivables from Operating Municipality (124)</t>
  </si>
  <si>
    <t>Depreciation Reserves (261)</t>
  </si>
  <si>
    <t>Accounts Receivable (125)</t>
  </si>
  <si>
    <t>Amortization Reserves (262)</t>
  </si>
  <si>
    <t>Notes Receivable (126)</t>
  </si>
  <si>
    <t>Contributions for Extensions (263)</t>
  </si>
  <si>
    <t>Interest and Dividends Receivable (127)</t>
  </si>
  <si>
    <t>Insurance Reserve (264)</t>
  </si>
  <si>
    <t>Prepayments (128)</t>
  </si>
  <si>
    <t>Injuries and Damages Reserve (265)</t>
  </si>
  <si>
    <t>Special Deposits (129)</t>
  </si>
  <si>
    <t>Reserve for Uncollectible Accounts (266)</t>
  </si>
  <si>
    <t>Miscellaneous Current Assets (131)</t>
  </si>
  <si>
    <t>Miscellaneous Reserves (267)</t>
  </si>
  <si>
    <t xml:space="preserve">          Total Current  Assets </t>
  </si>
  <si>
    <t xml:space="preserve">          Total Operating Reserves</t>
  </si>
  <si>
    <t>DEFERRED DEBITS</t>
  </si>
  <si>
    <t>DEFERRED CREDITS</t>
  </si>
  <si>
    <t>Unamortized Debt Discount and Expense (141)</t>
  </si>
  <si>
    <t>Unamortized Premium on Debt (271)</t>
  </si>
  <si>
    <t>Suspense to be Amortized (143)</t>
  </si>
  <si>
    <t>Miscellaneous Unadjusted Credits (272)</t>
  </si>
  <si>
    <t>Clearing Accounts (144)</t>
  </si>
  <si>
    <t xml:space="preserve">          Total Deferred Credits</t>
  </si>
  <si>
    <t>Miscellaneous Suspense (145)</t>
  </si>
  <si>
    <t>SURPLUS</t>
  </si>
  <si>
    <t>Regulatory Commission Expense (146)</t>
  </si>
  <si>
    <t>Contributions - Operating Municipality (280)</t>
  </si>
  <si>
    <t xml:space="preserve">          Total Deferred Debits</t>
  </si>
  <si>
    <t>Surplus (281)</t>
  </si>
  <si>
    <t>COMPANY SECURITIES OWNED</t>
  </si>
  <si>
    <t xml:space="preserve">          Total Surplus</t>
  </si>
  <si>
    <t>Reacquired Securities (151)</t>
  </si>
  <si>
    <t xml:space="preserve">          Total  Liabilities and Other Credits</t>
  </si>
  <si>
    <t>DEFICIT</t>
  </si>
  <si>
    <t>Deficit (161)</t>
  </si>
  <si>
    <t xml:space="preserve">          Total  Assets and Other Debits</t>
  </si>
  <si>
    <t>In a footnote, describe all contingent assets and contingent liabilities of the utility plant at the end of the year.  If none,</t>
  </si>
  <si>
    <t>state that fact.</t>
  </si>
  <si>
    <t>Page 104</t>
  </si>
  <si>
    <t>Page 105</t>
  </si>
  <si>
    <t>COMPARATIVE INCOME AND SURPLUS ACCOUNT</t>
  </si>
  <si>
    <t>Page</t>
  </si>
  <si>
    <t>Current</t>
  </si>
  <si>
    <t>Last</t>
  </si>
  <si>
    <t>Acct</t>
  </si>
  <si>
    <t>Item</t>
  </si>
  <si>
    <t>Year</t>
  </si>
  <si>
    <t>ELECTRIC OPERATIONS</t>
  </si>
  <si>
    <t>Taxes - Electric</t>
  </si>
  <si>
    <t>Uncollectible Revenues - Electric</t>
  </si>
  <si>
    <t xml:space="preserve">          Net Operating Revenue - Electric</t>
  </si>
  <si>
    <t>OTHER OPERATIONS</t>
  </si>
  <si>
    <t>Operating Revenues - Other</t>
  </si>
  <si>
    <t>Operating Expenses - Other</t>
  </si>
  <si>
    <t>Taxes - Other</t>
  </si>
  <si>
    <t>Uncollectible Revenues - Other</t>
  </si>
  <si>
    <t xml:space="preserve">          Net Operating Revenue - Other</t>
  </si>
  <si>
    <t xml:space="preserve">                    Total Net Operating Revenue</t>
  </si>
  <si>
    <t>LEASED PROPERTY</t>
  </si>
  <si>
    <t>Rent from Lease of Electric Plant - Credit</t>
  </si>
  <si>
    <t>Deductions from Rent Revenues - Electric</t>
  </si>
  <si>
    <t>Rent for Lease of Electric Plant - Debit</t>
  </si>
  <si>
    <t xml:space="preserve">          Net Return or Expense - Leased Property - Electric</t>
  </si>
  <si>
    <t>Rent from Lease of Other Plant - Credit</t>
  </si>
  <si>
    <t>3.  Entries in column (b) may be based on estimates.  Entries in columns (c) and (d) should not include services.</t>
  </si>
  <si>
    <t xml:space="preserve"> 4.  Show hereunder a brief general statement in description of the distribution system.  Indicate particularly the range of operating voltages</t>
  </si>
  <si>
    <t xml:space="preserve">      and the sizes of wire generally used for different purposes (primaries, secondary, services, etc.) and under differing circumstances.</t>
  </si>
  <si>
    <t xml:space="preserve">      Show also the approximate percentages of network system, of rural lines, of direct current facilities, and of alternating current service</t>
  </si>
  <si>
    <t xml:space="preserve">      rendered at other than a 60-cycle frequency.  Identify exceptions to customary practices (i.e. the last two items in the preceding</t>
  </si>
  <si>
    <t xml:space="preserve">      sentence) with applicable distribution areas.</t>
  </si>
  <si>
    <t>Street and Highway Lighting</t>
  </si>
  <si>
    <t>Miles of Conductor</t>
  </si>
  <si>
    <t xml:space="preserve">Miles of </t>
  </si>
  <si>
    <t>Number of Services</t>
  </si>
  <si>
    <t>Connected</t>
  </si>
  <si>
    <t>Distribution Area</t>
  </si>
  <si>
    <t>Voltage</t>
  </si>
  <si>
    <t>Overhead</t>
  </si>
  <si>
    <t>Underground</t>
  </si>
  <si>
    <t>Duct</t>
  </si>
  <si>
    <t>Meters</t>
  </si>
  <si>
    <t>Lights</t>
  </si>
  <si>
    <t/>
  </si>
  <si>
    <t>TOTALS</t>
  </si>
  <si>
    <t>404</t>
  </si>
  <si>
    <t>ELECTRIC DISTRIBUTION METERS AND LINE TRANSFORMERS</t>
  </si>
  <si>
    <t>under a lease, give name of lessor, date and period of lease,</t>
  </si>
  <si>
    <t xml:space="preserve">  distribution watt-hour meters and line transformers.</t>
  </si>
  <si>
    <t>and annual rent.  If 500 or more meters or line transformers</t>
  </si>
  <si>
    <t xml:space="preserve">  2.  Include watt-hour demand distribution meters, but not</t>
  </si>
  <si>
    <t>are held other than by reason of sole ownership or lease,</t>
  </si>
  <si>
    <t xml:space="preserve">  external demand meters.</t>
  </si>
  <si>
    <t xml:space="preserve">give name of co-owner or other parties, explain basis of </t>
  </si>
  <si>
    <t xml:space="preserve">  3.  Show in a footnote the number of distribution watt-hour</t>
  </si>
  <si>
    <t xml:space="preserve">accounting for expenses between the parties, and state </t>
  </si>
  <si>
    <t xml:space="preserve">  meters or line transformers held by the respondent under</t>
  </si>
  <si>
    <t xml:space="preserve">amounts and accounts affected in respondent's books </t>
  </si>
  <si>
    <t xml:space="preserve">  lease from others, jointly owned with others, or held</t>
  </si>
  <si>
    <t>of account.</t>
  </si>
  <si>
    <t xml:space="preserve">  otherwise than by reason of sole ownership by the respon-</t>
  </si>
  <si>
    <t xml:space="preserve">  dent.  If 500 or more meters or line transformers are held</t>
  </si>
  <si>
    <t>LINE TRANSFORMERS</t>
  </si>
  <si>
    <t>Watt-Hour</t>
  </si>
  <si>
    <t>Total Capacity (In MVa)</t>
  </si>
  <si>
    <t xml:space="preserve">  Number at Beginning of Year</t>
  </si>
  <si>
    <t xml:space="preserve">  Additions During Year</t>
  </si>
  <si>
    <t xml:space="preserve">   Purchases</t>
  </si>
  <si>
    <t xml:space="preserve">   Associated with Utility Plant Acquired</t>
  </si>
  <si>
    <t xml:space="preserve">     TOTAL Additions (Enter Total of Lines</t>
  </si>
  <si>
    <t xml:space="preserve">          3 and 4)</t>
  </si>
  <si>
    <t xml:space="preserve">  Reductions During Year</t>
  </si>
  <si>
    <t xml:space="preserve">   Retirements</t>
  </si>
  <si>
    <t xml:space="preserve">   Associated with Utility Plant Sold</t>
  </si>
  <si>
    <t xml:space="preserve">     TOTAL Reductions (Enter Total of Lines 7</t>
  </si>
  <si>
    <t xml:space="preserve">          and 8)</t>
  </si>
  <si>
    <t xml:space="preserve">            Number at End of Year (Lines 1 + 5 - 9)</t>
  </si>
  <si>
    <t xml:space="preserve">  In Stock</t>
  </si>
  <si>
    <t xml:space="preserve">  Locked Meters on Customers' Premises</t>
  </si>
  <si>
    <t>Supervision and Labor</t>
  </si>
  <si>
    <t>x</t>
  </si>
  <si>
    <t>702.</t>
  </si>
  <si>
    <t>Power Plant Supplies and Expense</t>
  </si>
  <si>
    <t>702.1</t>
  </si>
  <si>
    <t>Fuel</t>
  </si>
  <si>
    <t>702.2</t>
  </si>
  <si>
    <t>Water</t>
  </si>
  <si>
    <t>702.3</t>
  </si>
  <si>
    <t>Miscellaneous Supplies and Expense</t>
  </si>
  <si>
    <t>703.</t>
  </si>
  <si>
    <t>Repairs to Power Plant</t>
  </si>
  <si>
    <t>704.</t>
  </si>
  <si>
    <t>Steam from Other Sources</t>
  </si>
  <si>
    <t>705.</t>
  </si>
  <si>
    <t>Steam Transferred - Cr</t>
  </si>
  <si>
    <t>706.</t>
  </si>
  <si>
    <t>Depreciation of Power Plant</t>
  </si>
  <si>
    <t>707.</t>
  </si>
  <si>
    <t>Production Rents</t>
  </si>
  <si>
    <t>Total Electric Generation - Steam Power</t>
  </si>
  <si>
    <t>708.</t>
  </si>
  <si>
    <t>709.</t>
  </si>
  <si>
    <t>709.1</t>
  </si>
  <si>
    <t>Water for Power</t>
  </si>
  <si>
    <t>709.3</t>
  </si>
  <si>
    <t>Miscellaneous Supplies and Expenses</t>
  </si>
  <si>
    <t>710.</t>
  </si>
  <si>
    <t xml:space="preserve">Repairs to Power Plant </t>
  </si>
  <si>
    <t>711.</t>
  </si>
  <si>
    <t>712.</t>
  </si>
  <si>
    <t>Total Electric Generation-Hydraulic Power</t>
  </si>
  <si>
    <t>713.</t>
  </si>
  <si>
    <t>714.</t>
  </si>
  <si>
    <t>Power Plant Supplies and Expenses</t>
  </si>
  <si>
    <t>714.1</t>
  </si>
  <si>
    <t>Engine Fuel</t>
  </si>
  <si>
    <t>714.3</t>
  </si>
  <si>
    <t>715.</t>
  </si>
  <si>
    <t>716.</t>
  </si>
  <si>
    <t>Gas for Power</t>
  </si>
  <si>
    <t>717.</t>
  </si>
  <si>
    <t>718.</t>
  </si>
  <si>
    <t>Total Electric Generating Int. Comb. Engine Power</t>
  </si>
  <si>
    <t>721.</t>
  </si>
  <si>
    <t>Electricity Purchased</t>
  </si>
  <si>
    <t>722.</t>
  </si>
  <si>
    <t>Purchased Electricity Expense</t>
  </si>
  <si>
    <t>726.</t>
  </si>
  <si>
    <t xml:space="preserve">Production Expense Transferred - Cr. </t>
  </si>
  <si>
    <t>729.</t>
  </si>
  <si>
    <t xml:space="preserve">Duplicate Production Charges - Cr. </t>
  </si>
  <si>
    <t>Total Other Production Expense</t>
  </si>
  <si>
    <t>Total Production Expense</t>
  </si>
  <si>
    <t>731.</t>
  </si>
  <si>
    <t>Transmission System Operation</t>
  </si>
  <si>
    <t>731.1</t>
  </si>
  <si>
    <t>Transmission Supervision &amp; Eng.</t>
  </si>
  <si>
    <t>731.2</t>
  </si>
  <si>
    <t>Operation of Transmission Substations</t>
  </si>
  <si>
    <t>731.4</t>
  </si>
  <si>
    <t xml:space="preserve">Operation of Transmission System </t>
  </si>
  <si>
    <t>732.</t>
  </si>
  <si>
    <t xml:space="preserve">Repairs to Transmission System </t>
  </si>
  <si>
    <t>733.</t>
  </si>
  <si>
    <t>Depreciation of Transmission Property</t>
  </si>
  <si>
    <t>734.</t>
  </si>
  <si>
    <t>Transmission Rents</t>
  </si>
  <si>
    <t>Total Transmission Expense</t>
  </si>
  <si>
    <t>736.</t>
  </si>
  <si>
    <t>Repairs to Poles, Towers and Fixtures</t>
  </si>
  <si>
    <t>737.</t>
  </si>
  <si>
    <t>Repairs to Underground Conduits</t>
  </si>
  <si>
    <t>738.</t>
  </si>
  <si>
    <t>Depreciation of Poles, Towers, Fixtures &amp; Conduits</t>
  </si>
  <si>
    <t>Total Maint. Poles, Towers, Fixtures &amp; Conduits</t>
  </si>
  <si>
    <t>Total acct. 701 to 738 carried forward</t>
  </si>
  <si>
    <t>Page 306</t>
  </si>
  <si>
    <t>OPERATING EXPENSES - ELECTRIC (Continued)</t>
  </si>
  <si>
    <t>Account 701 to 738 Carried forward</t>
  </si>
  <si>
    <t>741.</t>
  </si>
  <si>
    <t>Distribution System Operation</t>
  </si>
  <si>
    <t>741.1</t>
  </si>
  <si>
    <t>Distribution Super. and Engineering</t>
  </si>
  <si>
    <t>741.2</t>
  </si>
  <si>
    <t>Operation of Distribution Substations</t>
  </si>
  <si>
    <t>741.3</t>
  </si>
  <si>
    <t>Operation of Storage Batteries</t>
  </si>
  <si>
    <t>741.4</t>
  </si>
  <si>
    <t>Operation of Distribution Lines</t>
  </si>
  <si>
    <t>741.5</t>
  </si>
  <si>
    <t>Operation of Consumers' Meters</t>
  </si>
  <si>
    <t>741.6</t>
  </si>
  <si>
    <t>Service on Consumers Premises</t>
  </si>
  <si>
    <t>742.</t>
  </si>
  <si>
    <t>Repairs to Distribution System</t>
  </si>
  <si>
    <t>742.1</t>
  </si>
  <si>
    <t>Repairs to Distribution Structure and Equipment</t>
  </si>
  <si>
    <t>742.4</t>
  </si>
  <si>
    <t xml:space="preserve">Repairs to Overhead Distribution Cond. </t>
  </si>
  <si>
    <t>742.5</t>
  </si>
  <si>
    <t xml:space="preserve">Repairs to Underground Dist. Cond. </t>
  </si>
  <si>
    <t>742.6</t>
  </si>
  <si>
    <t>Repairs to Line Transformers</t>
  </si>
  <si>
    <t>742.7</t>
  </si>
  <si>
    <t>Repairs to Services</t>
  </si>
  <si>
    <t>742.8</t>
  </si>
  <si>
    <t>Test and Repairing Consumers' Meters</t>
  </si>
  <si>
    <t>742.9</t>
  </si>
  <si>
    <t>Repairs to Other Property on Cons. Premises</t>
  </si>
  <si>
    <t>743.</t>
  </si>
  <si>
    <t>Depreciation of Distribution Property</t>
  </si>
  <si>
    <t>744.</t>
  </si>
  <si>
    <t>Distribution Rents</t>
  </si>
  <si>
    <t>Total Distribution Expense</t>
  </si>
  <si>
    <t>751.</t>
  </si>
  <si>
    <t>Street Lighting &amp; Signal System Operation</t>
  </si>
  <si>
    <t>751.1</t>
  </si>
  <si>
    <t>Street Lighting &amp; Sign Syst Super and Engr.</t>
  </si>
  <si>
    <t>751.2</t>
  </si>
  <si>
    <t>Operation of Street Lighting &amp; Sig System</t>
  </si>
  <si>
    <t>752.</t>
  </si>
  <si>
    <t>Repairs to Street Lighting &amp; Sig Sys Equipment</t>
  </si>
  <si>
    <t>753.</t>
  </si>
  <si>
    <t>Depreciation of Street Lighting &amp; Sig Sys Equip</t>
  </si>
  <si>
    <t>754.</t>
  </si>
  <si>
    <t>Street Lighting &amp; Signal System Rents</t>
  </si>
  <si>
    <t>Total Street Lighting &amp; Signal System Expense</t>
  </si>
  <si>
    <t>761.</t>
  </si>
  <si>
    <t>Consumer Accounting and Collection Labor &amp; Sup</t>
  </si>
  <si>
    <t>764.</t>
  </si>
  <si>
    <t>Consumer Accounting and Collection Rents</t>
  </si>
  <si>
    <t>Total Customer Accounting &amp; Collection Expense</t>
  </si>
  <si>
    <t>771.</t>
  </si>
  <si>
    <t>Sales Labor and Supplies</t>
  </si>
  <si>
    <t>772.</t>
  </si>
  <si>
    <t>Appliance Selling and Jobbing</t>
  </si>
  <si>
    <t>774.</t>
  </si>
  <si>
    <t>Sales Department Rents</t>
  </si>
  <si>
    <t>Total Sales Expense</t>
  </si>
  <si>
    <t>781.</t>
  </si>
  <si>
    <t>General Office Salaries and Expense</t>
  </si>
  <si>
    <t>782.</t>
  </si>
  <si>
    <t>Management Service</t>
  </si>
  <si>
    <t>783.</t>
  </si>
  <si>
    <t>Insurance, Injuries and Damages</t>
  </si>
  <si>
    <t>784.</t>
  </si>
  <si>
    <t>Regulatory Commission Expense</t>
  </si>
  <si>
    <t>785.</t>
  </si>
  <si>
    <t>Other General Expense</t>
  </si>
  <si>
    <t>786.</t>
  </si>
  <si>
    <t>General Rents</t>
  </si>
  <si>
    <t>787.</t>
  </si>
  <si>
    <t>Repairs to General Property</t>
  </si>
  <si>
    <t>788.</t>
  </si>
  <si>
    <t>Depreciation of General Property</t>
  </si>
  <si>
    <t>789.</t>
  </si>
  <si>
    <t>Deferred Retirement Losses</t>
  </si>
  <si>
    <t>790.</t>
  </si>
  <si>
    <t>Amortization of Intangible Property</t>
  </si>
  <si>
    <t>791.</t>
  </si>
  <si>
    <t>Franchise Requirements</t>
  </si>
  <si>
    <t>792.</t>
  </si>
  <si>
    <t xml:space="preserve">Miscellaneous Expenses Transferred - Cr. </t>
  </si>
  <si>
    <t>793.</t>
  </si>
  <si>
    <t>Duplicate Miscellaneous Charges Transferred - Cr.</t>
  </si>
  <si>
    <t>Total Admin. and General Expenses</t>
  </si>
  <si>
    <t>Total Operating Expense - Electric</t>
  </si>
  <si>
    <t>Page 307</t>
  </si>
  <si>
    <t>DEPRECIATION AND AMORTIZATION RESERVES (ACCOUNT 261 and 262)</t>
  </si>
  <si>
    <t xml:space="preserve">1. Show below the requested analysis of balances carried at any time during the year in account 261. </t>
  </si>
  <si>
    <t>2. In columns (f) thru (i), give like analysis of the balances carried in account 262 Amortization Reserves.</t>
  </si>
  <si>
    <t>3. Append a statement to explain any amounts appearing on lines 19 and 20.</t>
  </si>
  <si>
    <t>Depreciation Reserves</t>
  </si>
  <si>
    <t>Amortization Reserve</t>
  </si>
  <si>
    <t>Other Departments</t>
  </si>
  <si>
    <t xml:space="preserve">Other Departments </t>
  </si>
  <si>
    <t xml:space="preserve">Electric </t>
  </si>
  <si>
    <t>(Specify)</t>
  </si>
  <si>
    <t xml:space="preserve">Line </t>
  </si>
  <si>
    <t>Department</t>
  </si>
  <si>
    <t>Balance at beginning of year</t>
  </si>
  <si>
    <t>Accruals for the year charged to:</t>
  </si>
  <si>
    <t xml:space="preserve">     Operating Expenses (except account 790)</t>
  </si>
  <si>
    <t xml:space="preserve">     Amortization of tangible Property (790)</t>
  </si>
  <si>
    <t xml:space="preserve">     Clearing Accounts</t>
  </si>
  <si>
    <t xml:space="preserve">     Deductions from Rent Rev. ( 432 and 435)</t>
  </si>
  <si>
    <t xml:space="preserve">     Miscellaneous Debits to Surplus (934)</t>
  </si>
  <si>
    <t xml:space="preserve">     Other Accounts (specify)</t>
  </si>
  <si>
    <t>Total accruals</t>
  </si>
  <si>
    <t>Net Charges for Property retired</t>
  </si>
  <si>
    <t xml:space="preserve">     Book cost of Retirements</t>
  </si>
  <si>
    <t xml:space="preserve">     Cost of Removal</t>
  </si>
  <si>
    <t xml:space="preserve">     Salvage, Insurance etc., recovered</t>
  </si>
  <si>
    <t xml:space="preserve">          Net </t>
  </si>
  <si>
    <t>Other Credits</t>
  </si>
  <si>
    <t>Other Debits</t>
  </si>
  <si>
    <t>Balance at End of Year</t>
  </si>
  <si>
    <t>Page 308</t>
  </si>
  <si>
    <t>MISCELLANEOUS INTEREST DEDUCTIONS (Account 452)</t>
  </si>
  <si>
    <t>1.  Show the requested information concerning interest deductions includible in account 452, Miscellaneous Interest Deductions, e.g., Interest on Consumers' Deposits.</t>
  </si>
  <si>
    <t xml:space="preserve">Amount to </t>
  </si>
  <si>
    <t>Period of time covered</t>
  </si>
  <si>
    <t>Rate %</t>
  </si>
  <si>
    <t xml:space="preserve">Total amount </t>
  </si>
  <si>
    <t>Name of Creditor and Description of Debt</t>
  </si>
  <si>
    <t>Which Interest Applies</t>
  </si>
  <si>
    <t>From</t>
  </si>
  <si>
    <t>To</t>
  </si>
  <si>
    <t>per annum</t>
  </si>
  <si>
    <t>of interest</t>
  </si>
  <si>
    <t xml:space="preserve">Total </t>
  </si>
  <si>
    <t>OTHER DEDUCTIONS FROM INCOME (Accounts 456,459 and 460)</t>
  </si>
  <si>
    <t>1. Show the requested information concerning items chargeable to accounts 456, Miscellaneous Amortization, Account 459, Contractual Appropriations of Income,</t>
  </si>
  <si>
    <t>and Account 460, Miscellaneous Deductions from Income.</t>
  </si>
  <si>
    <t>Description and Purpose of deduction</t>
  </si>
  <si>
    <t xml:space="preserve">Charged to </t>
  </si>
  <si>
    <t>Account 456</t>
  </si>
  <si>
    <t>Account 459</t>
  </si>
  <si>
    <t>Account 460</t>
  </si>
  <si>
    <t>Page 309</t>
  </si>
  <si>
    <t>ANALYSIS OF CHARGES TO OTHER DEPARTMENTS OF OPERATING MUNICIPALITY</t>
  </si>
  <si>
    <t xml:space="preserve">1.  Show below all items which during the year were charged by the </t>
  </si>
  <si>
    <t xml:space="preserve">3.  In column (c) show for each item the basis upon which was </t>
  </si>
  <si>
    <t>electric department to other departments of the operating municipality.</t>
  </si>
  <si>
    <t xml:space="preserve">determined the amount charged to other departments of  the </t>
  </si>
  <si>
    <t xml:space="preserve">municipality and in columns ( d) and (e) the amount so </t>
  </si>
  <si>
    <t>2.  Items should be classified according to their nature and should</t>
  </si>
  <si>
    <t xml:space="preserve">charged, subdivided between amounts which are subject to </t>
  </si>
  <si>
    <t xml:space="preserve">be shown in the following order and lettered to correspond to the </t>
  </si>
  <si>
    <t xml:space="preserve">current settlement and amounts representing contributions </t>
  </si>
  <si>
    <t>subdivisions indicated.</t>
  </si>
  <si>
    <t>and includible in account 280. In columns ( f) to (i) show for</t>
  </si>
  <si>
    <t xml:space="preserve">     a. Contributions of cash, material and supplies, equipment or real</t>
  </si>
  <si>
    <t xml:space="preserve">each charge the distribution of credits to accounts of the </t>
  </si>
  <si>
    <t xml:space="preserve">          property , subdivided according to the nature of the items. </t>
  </si>
  <si>
    <t>electric department.</t>
  </si>
  <si>
    <t xml:space="preserve">     b.  Salaries of executives, subdivided by title of positions.</t>
  </si>
  <si>
    <t xml:space="preserve">     c.  Wages, subdivided by class of labor. </t>
  </si>
  <si>
    <t xml:space="preserve">4.  Payroll charges which are distributed to other </t>
  </si>
  <si>
    <r>
      <t xml:space="preserve">If the Annual Report is filed confidentially, a redacted and unredacted report should be filed.  Upon completion, the Excel or Lotus version should be e-mailed to secretary@dps.ny.gov and christopher.simon@dps.ny.gov.  The verification page should be printed, signed by the authorized company representative, notarized and mailed to the Secretary at 3 Empire State Plaza, Albany, New York 12223.  Do </t>
    </r>
    <r>
      <rPr>
        <u/>
        <sz val="12"/>
        <rFont val="Arial"/>
        <family val="2"/>
      </rPr>
      <t>not</t>
    </r>
    <r>
      <rPr>
        <sz val="12"/>
        <rFont val="Arial"/>
        <family val="2"/>
      </rPr>
      <t xml:space="preserve"> file the entire form in paper version, only the verification page.  If your company does not have the capability to e-mail the annual report, please mail the completed CD’s with the signed verification page.</t>
    </r>
  </si>
  <si>
    <t>Town of Massena Electric Department</t>
  </si>
  <si>
    <t>71 E. Hatfied St.</t>
  </si>
  <si>
    <t>Massena, NY 13662</t>
  </si>
  <si>
    <t>James Shaw*</t>
  </si>
  <si>
    <t>Chairman of Board</t>
  </si>
  <si>
    <t>NONE</t>
  </si>
  <si>
    <t>Richard Blais*</t>
  </si>
  <si>
    <t>Vice President</t>
  </si>
  <si>
    <t>Rene Hart*</t>
  </si>
  <si>
    <t>Board Member</t>
  </si>
  <si>
    <t>Richard Maginn*</t>
  </si>
  <si>
    <t>Andrew McMahon</t>
  </si>
  <si>
    <t>Superintendent</t>
  </si>
  <si>
    <t>ALL</t>
  </si>
  <si>
    <t>Jeffrey M. Dobbins</t>
  </si>
  <si>
    <t>Treasurer</t>
  </si>
  <si>
    <t>Lori Pryce</t>
  </si>
  <si>
    <t>Deputy Treasurer</t>
  </si>
  <si>
    <t>Dale Raymo</t>
  </si>
  <si>
    <t>Deputy Superintendent</t>
  </si>
  <si>
    <t>2 - Meter Technician A</t>
  </si>
  <si>
    <t>Store Keeper</t>
  </si>
  <si>
    <t>Maintenance Custodian</t>
  </si>
  <si>
    <t>4 - Sr. Clerks</t>
  </si>
  <si>
    <t>2 - Chief Linemen</t>
  </si>
  <si>
    <t>1 NONE</t>
  </si>
  <si>
    <t>2 NONE</t>
  </si>
  <si>
    <t>4 NONE</t>
  </si>
  <si>
    <t>6 NONE</t>
  </si>
  <si>
    <t>7 NONE</t>
  </si>
  <si>
    <t>3 NONE</t>
  </si>
  <si>
    <t>Return of Suplus from Energy Efficiency Fund</t>
  </si>
  <si>
    <t>Installed Solar Panels, Geothermal Heating &amp; LED Lighting</t>
  </si>
  <si>
    <t>N. Y. Power Authority</t>
  </si>
  <si>
    <t>Long Sault Inc. - Wheeling</t>
  </si>
  <si>
    <t>N. Y. Municipal Power Agency</t>
  </si>
  <si>
    <t>INCOME, Ln 109</t>
  </si>
  <si>
    <t>Jeffrey M. Dobbins, Treasurer (315) 764-0253</t>
  </si>
  <si>
    <t>71 EAST HATFIELD ST., P.O. BOX 209, MASSENA, NY  13662</t>
  </si>
  <si>
    <t>Article 14-A General Municipal Law</t>
  </si>
  <si>
    <t>Massena Electric Utility Board - (5) Members</t>
  </si>
  <si>
    <t>No generation capability</t>
  </si>
  <si>
    <t>Hydro power is purchased from the New York Power Authority</t>
  </si>
  <si>
    <t>Peaking Power purchased from New York Municipal Power Agency (Starting - 11/1/02)</t>
  </si>
  <si>
    <t>Yes, a portion of the towns of Louisville, Brasher, Stockholm and Norfolk</t>
  </si>
  <si>
    <t>Georgette Davis, Town Clerk</t>
  </si>
  <si>
    <t xml:space="preserve">Line 29 - A/C 143 and Line 20 A/C 262: Suspense to be Amortized is the excess of the purchase price over depreciated original cost of </t>
  </si>
  <si>
    <t xml:space="preserve">operating properties from Niagara Mohawk Power Corp. upon acquisition of the utility on 5/8/81. </t>
  </si>
  <si>
    <t>Line 16 - A/C 252 Misc. Current Liabilities is in recognition of "Post-retirement Liability" for Health Insurance Premiums in future years for</t>
  </si>
  <si>
    <t xml:space="preserve">Line 25 - A/C 267 Misc. Reserves is in recognition of an Energy Efficiency Reserve established in 2011. </t>
  </si>
  <si>
    <t xml:space="preserve">Line 9 - A/C 243 reflects the hybrid bucket truck acquired in January 2011 and financed with a $203,938 note payable from NYPA at </t>
  </si>
  <si>
    <t xml:space="preserve">         Contract Appropriations - PSC Assessment</t>
  </si>
  <si>
    <t xml:space="preserve">         Uncollectible Revenue</t>
  </si>
  <si>
    <t xml:space="preserve">         Property Taxes included in the determination of Operating Income</t>
  </si>
  <si>
    <t>Misc. Projects</t>
  </si>
  <si>
    <t>MBIA/Class - Interest Time Deposits</t>
  </si>
  <si>
    <t>First Niagara - Public Money Market</t>
  </si>
  <si>
    <t>Key Bank - Public Money Market</t>
  </si>
  <si>
    <t>Liability &amp; Casualty Reserve Fund</t>
  </si>
  <si>
    <t>Key Bank Cash - Checking Acct.</t>
  </si>
  <si>
    <t>KeyBank - Public Money Market Acct.</t>
  </si>
  <si>
    <t>Energy Efficiency Reserve Fund</t>
  </si>
  <si>
    <t>Community Cash - Checking Acct.</t>
  </si>
  <si>
    <t>Post Retire. Health Ins. Reserve Fund</t>
  </si>
  <si>
    <t>MBIA - CLASS Acct.</t>
  </si>
  <si>
    <t>First Niagara- Public Money Market</t>
  </si>
  <si>
    <t>Community - Public Money Market</t>
  </si>
  <si>
    <t>Cost in excess of the purchase price over depreciated original cost of operating properties</t>
  </si>
  <si>
    <t>purchased from Niagara Mohawk Power Corp. upon acquisition of the Utiltiy on 5/8/81</t>
  </si>
  <si>
    <t>600's</t>
  </si>
  <si>
    <t>Hybrid Bucket Truck</t>
  </si>
  <si>
    <t>NYPA 0% Interest Loan</t>
  </si>
  <si>
    <t>Energy Efficiencty Reserve</t>
  </si>
  <si>
    <t>121&amp;117.4&amp;</t>
  </si>
  <si>
    <t>Linecrew labor to install Christmas decorations</t>
  </si>
  <si>
    <t>and various banners during the year.</t>
  </si>
  <si>
    <t xml:space="preserve">Massena Electric is on a monthly cycle billing - 8 cycles per month.  Meters are read geographically with about  2 cycles billed per week for all classes of consumers.  The average number </t>
  </si>
  <si>
    <t>of days between meter readings and billing dates is 4 days.  The average number of days between the billing dates and the due date after which discounts are forfeited is 25 days.</t>
  </si>
  <si>
    <t>INDUSTRIAL</t>
  </si>
  <si>
    <t>SAME AS</t>
  </si>
  <si>
    <t>KWH'S SOLD</t>
  </si>
  <si>
    <t>A/C 603</t>
  </si>
  <si>
    <t>SECURITY LIGHTING</t>
  </si>
  <si>
    <t>A/C 610</t>
  </si>
  <si>
    <t>PUBLIC ST. LIGHTING</t>
  </si>
  <si>
    <t>A/C 605</t>
  </si>
  <si>
    <t>RESIDENTIAL</t>
  </si>
  <si>
    <t>A/C 601</t>
  </si>
  <si>
    <t>COMM. WITHOUT DEMAND</t>
  </si>
  <si>
    <t>A/C 602</t>
  </si>
  <si>
    <t>COMM. WITH DEMAND</t>
  </si>
  <si>
    <t>A/C 602.1</t>
  </si>
  <si>
    <t>COMMERCIAL NON-METERED</t>
  </si>
  <si>
    <t>LEAF 28 TARIFF</t>
  </si>
  <si>
    <t>A/C 602.2</t>
  </si>
  <si>
    <t>OPERATING MUNICIPALITY</t>
  </si>
  <si>
    <t>A/C 604</t>
  </si>
  <si>
    <t>A/C 606</t>
  </si>
  <si>
    <t>#1 Town of Massena</t>
  </si>
  <si>
    <t>#2 Town of Massena in Village of Massena</t>
  </si>
  <si>
    <t>#3 Town of Louisville in Village of Massena</t>
  </si>
  <si>
    <t>#4 Town of Louisville</t>
  </si>
  <si>
    <t>#5 Town of Brasher</t>
  </si>
  <si>
    <t>#6 Town of Stockholm</t>
  </si>
  <si>
    <t>#7 Town of Norfolk</t>
  </si>
  <si>
    <t>Interest on Consumers Deposits</t>
  </si>
  <si>
    <t>Various</t>
  </si>
  <si>
    <t>General PSC Assessment</t>
  </si>
  <si>
    <t>Public Street Lighting</t>
  </si>
  <si>
    <t xml:space="preserve">General </t>
  </si>
  <si>
    <t>Filed Rates</t>
  </si>
  <si>
    <t xml:space="preserve">Other Electrical Service </t>
  </si>
  <si>
    <t>Duncan, Weinberg, Genzer &amp; Pembrook, P.C.</t>
  </si>
  <si>
    <t>Legal Services</t>
  </si>
  <si>
    <t>Hourly Rate &amp; Travel Exp.</t>
  </si>
  <si>
    <t>Pease and Gustafson, LLP</t>
  </si>
  <si>
    <t xml:space="preserve">Alcoa </t>
  </si>
  <si>
    <t>Grasse</t>
  </si>
  <si>
    <t>Switch</t>
  </si>
  <si>
    <t>River Sub.</t>
  </si>
  <si>
    <t>115Kv</t>
  </si>
  <si>
    <t>(1) Wood</t>
  </si>
  <si>
    <t>477 MCM</t>
  </si>
  <si>
    <t>E. Hatfield</t>
  </si>
  <si>
    <t>Sub.</t>
  </si>
  <si>
    <t>23Kv</t>
  </si>
  <si>
    <t>336.4 BACSR</t>
  </si>
  <si>
    <t>Grasse River</t>
  </si>
  <si>
    <t>Transmission</t>
  </si>
  <si>
    <t>Center Street, Massena</t>
  </si>
  <si>
    <t>Unattended</t>
  </si>
  <si>
    <t>Massena Village</t>
  </si>
  <si>
    <t>Distribution</t>
  </si>
  <si>
    <t>Hatfield</t>
  </si>
  <si>
    <t>E. Hatfield St., Massena</t>
  </si>
  <si>
    <t>Cliff Engstrom</t>
  </si>
  <si>
    <t>Haverstock Rd., Massena</t>
  </si>
  <si>
    <t>Village of Massena</t>
  </si>
  <si>
    <t>Town of Massena</t>
  </si>
  <si>
    <t>Town of Louisville</t>
  </si>
  <si>
    <t>Town of Norfolk</t>
  </si>
  <si>
    <t>Town of Brasher</t>
  </si>
  <si>
    <t>Town of Stockholm</t>
  </si>
  <si>
    <t>75% Village of Massena</t>
  </si>
  <si>
    <t>8.3Kv</t>
  </si>
  <si>
    <t>Balance of System</t>
  </si>
  <si>
    <t>24Kv</t>
  </si>
  <si>
    <t>Sizes of Wire</t>
  </si>
  <si>
    <t>Primary                 336.4 BASCR</t>
  </si>
  <si>
    <t xml:space="preserve">                                    I/O BASCR</t>
  </si>
  <si>
    <t xml:space="preserve">Secondary                 I/O Triplex             </t>
  </si>
  <si>
    <t xml:space="preserve">                                    4/O Triplex</t>
  </si>
  <si>
    <t xml:space="preserve">                                        2 Triplex</t>
  </si>
  <si>
    <t>Services                    I/O Triplex</t>
  </si>
  <si>
    <t xml:space="preserve">                                        4 Triplex</t>
  </si>
  <si>
    <t xml:space="preserve">                                   4/O Quad - 3 phase</t>
  </si>
  <si>
    <t xml:space="preserve">                                    I/O Quad - 3 phase</t>
  </si>
  <si>
    <t xml:space="preserve">                                    336.4 QVAR - 3 phase</t>
  </si>
  <si>
    <t>Itron CISR - Form 2S</t>
  </si>
  <si>
    <t xml:space="preserve">ProbeWell MT1 </t>
  </si>
  <si>
    <t>Purchased new in 2007</t>
  </si>
  <si>
    <t>State of ............New York.....................................)</t>
  </si>
  <si>
    <t>County of ..........St. Lawernce ....................................)</t>
  </si>
  <si>
    <r>
      <t>...................</t>
    </r>
    <r>
      <rPr>
        <sz val="11"/>
        <color indexed="12"/>
        <rFont val="Arial"/>
        <family val="2"/>
      </rPr>
      <t>Andrew J. McMahon</t>
    </r>
    <r>
      <rPr>
        <sz val="10"/>
        <color indexed="12"/>
        <rFont val="Arial"/>
        <family val="2"/>
      </rPr>
      <t xml:space="preserve">...............................................................................................................makes oath and    </t>
    </r>
  </si>
  <si>
    <r>
      <t>consists of ..........</t>
    </r>
    <r>
      <rPr>
        <sz val="11"/>
        <color indexed="12"/>
        <rFont val="Arial"/>
        <family val="2"/>
      </rPr>
      <t>pages 101-405</t>
    </r>
    <r>
      <rPr>
        <sz val="10"/>
        <color indexed="12"/>
        <rFont val="Arial"/>
        <family val="2"/>
      </rPr>
      <t>...........................................................................................................</t>
    </r>
  </si>
  <si>
    <r>
      <t>says:   I am the .....</t>
    </r>
    <r>
      <rPr>
        <sz val="11"/>
        <color indexed="12"/>
        <rFont val="Arial"/>
        <family val="2"/>
      </rPr>
      <t>Superintenden</t>
    </r>
    <r>
      <rPr>
        <sz val="10"/>
        <color indexed="12"/>
        <rFont val="Arial"/>
        <family val="2"/>
      </rPr>
      <t>t............................... of ..............</t>
    </r>
    <r>
      <rPr>
        <sz val="11"/>
        <color indexed="12"/>
        <rFont val="Arial"/>
        <family val="2"/>
      </rPr>
      <t>Massena Electric Department</t>
    </r>
    <r>
      <rPr>
        <sz val="10"/>
        <color indexed="12"/>
        <rFont val="Arial"/>
        <family val="2"/>
      </rPr>
      <t>..................................................</t>
    </r>
  </si>
  <si>
    <t>ROR, (Ln 61+ Ln 62)/12</t>
  </si>
  <si>
    <t>2 - Part Time Summer Help</t>
  </si>
  <si>
    <t>John Bogosian*</t>
  </si>
  <si>
    <t>Bollam, Sheedy, Torani &amp; Co., LLP</t>
  </si>
  <si>
    <t>Audit Services</t>
  </si>
  <si>
    <t>18a Annual Assessment</t>
  </si>
  <si>
    <t>5 - 1st Class Linemen</t>
  </si>
  <si>
    <t>1 - Linemen Apprentice</t>
  </si>
  <si>
    <t>Year Ending December 31, 2014</t>
  </si>
  <si>
    <t>5 NONE</t>
  </si>
  <si>
    <t>W/O No. 15153 c/o Cook &amp; Wells Streets - install poles</t>
  </si>
  <si>
    <t>W/O No. 15102 Whitzel Blvd - remove old poles &amp; wire</t>
  </si>
  <si>
    <t>0% interest.  Payments are made monthly to NYPA.  The note was paid in full during March 2014.</t>
  </si>
  <si>
    <t>current and post retirement employees ($1,383,612 and $1,326,117 at December 31, 2014 and 2013, respectively) and</t>
  </si>
  <si>
    <t>"Sick Time Liability" for future payment to employees of earned sick time at retirement ($227,508 and $206,844 at December 31, 2014</t>
  </si>
  <si>
    <t>and 2013, respectively).</t>
  </si>
  <si>
    <t xml:space="preserve">Balance 1/1/14 Cash Checking Acct.                                             </t>
  </si>
  <si>
    <t xml:space="preserve">Balance 1/1/14 MBIA - CLASS Acct                                                 </t>
  </si>
  <si>
    <t xml:space="preserve">Balance 1/1/14 Key Public Money Market Acct                                                 </t>
  </si>
  <si>
    <t>2014 Interest Received on MBIA CLASS Acct.</t>
  </si>
  <si>
    <t>2014 Interest Received on Key Public Money Market Acct</t>
  </si>
  <si>
    <t>2014 Purchases - Building Renovations, Vehicles</t>
  </si>
  <si>
    <t>2014 Contribution from Operating Fund</t>
  </si>
  <si>
    <t>Balance 12/31/14 Cash Checking Acct.                                           $   642,674</t>
  </si>
  <si>
    <t>Balance 12/31/14 MBIA - CLASS Acct                                                   11,862</t>
  </si>
  <si>
    <t>Base Purchased Power Costs per KWH, 1/1/14 - 12/31/14 - $.016403</t>
  </si>
  <si>
    <t>Actual 2014 Payroll Records show $139,197 charged to capital accounts.</t>
  </si>
  <si>
    <t>Calibrated Feb 2014</t>
  </si>
  <si>
    <t>Balance 12/31/14 Key Public Money Market Acct                                  756,231</t>
  </si>
  <si>
    <t>this ..............  day of ................................... 20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</si>
</sst>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0_)"/>
    <numFmt numFmtId="165" formatCode="mm/dd/yy_)"/>
    <numFmt numFmtId="166" formatCode="#,##0.00000_);\(#,##0.00000\)"/>
    <numFmt numFmtId="167" formatCode="0.00_)"/>
    <numFmt numFmtId="168" formatCode="0.0%"/>
    <numFmt numFmtId="169" formatCode="0.0000_)"/>
    <numFmt numFmtId="170" formatCode="0.0000%"/>
    <numFmt numFmtId="171" formatCode="0.000000"/>
    <numFmt numFmtId="172" formatCode="#,##0.000000_);\(#,##0.000000\)"/>
    <numFmt numFmtId="173" formatCode="mm/dd/yy;@"/>
    <numFmt numFmtId="174" formatCode="_(* #,##0.000_);_(* \(#,##0.000\);_(* &quot;-&quot;??_);_(@_)"/>
    <numFmt numFmtId="175" formatCode="mm/dd/yy"/>
  </numFmts>
  <fonts count="56">
    <font>
      <sz val="12"/>
      <name val="Arial"/>
    </font>
    <font>
      <sz val="11"/>
      <color theme="1"/>
      <name val="Arial"/>
      <family val="2"/>
    </font>
    <font>
      <sz val="10"/>
      <name val="Arial"/>
      <family val="2"/>
    </font>
    <font>
      <b/>
      <u/>
      <sz val="12"/>
      <name val="Arial MT"/>
    </font>
    <font>
      <u/>
      <sz val="12"/>
      <name val="Arial"/>
      <family val="2"/>
    </font>
    <font>
      <b/>
      <sz val="12"/>
      <name val="Arial MT"/>
    </font>
    <font>
      <b/>
      <sz val="12"/>
      <color indexed="8"/>
      <name val="Arial"/>
      <family val="2"/>
    </font>
    <font>
      <b/>
      <sz val="12"/>
      <name val="Arial"/>
      <family val="2"/>
    </font>
    <font>
      <sz val="10"/>
      <color indexed="12"/>
      <name val="Courier"/>
      <family val="3"/>
    </font>
    <font>
      <sz val="12"/>
      <color indexed="12"/>
      <name val="Arial"/>
      <family val="2"/>
    </font>
    <font>
      <b/>
      <sz val="9"/>
      <name val="Arial MT"/>
    </font>
    <font>
      <b/>
      <sz val="24"/>
      <name val="Arial MT"/>
    </font>
    <font>
      <b/>
      <sz val="24"/>
      <color indexed="8"/>
      <name val="Arial MT"/>
    </font>
    <font>
      <b/>
      <sz val="32"/>
      <name val="Arial MT"/>
    </font>
    <font>
      <b/>
      <sz val="14"/>
      <name val="Arial MT"/>
    </font>
    <font>
      <b/>
      <sz val="18"/>
      <name val="Arial"/>
      <family val="2"/>
    </font>
    <font>
      <sz val="10"/>
      <name val="Arial MT"/>
    </font>
    <font>
      <b/>
      <sz val="10"/>
      <name val="Arial MT"/>
    </font>
    <font>
      <b/>
      <sz val="12"/>
      <color indexed="8"/>
      <name val="Arial MT"/>
    </font>
    <font>
      <sz val="8"/>
      <name val="Arial MT"/>
    </font>
    <font>
      <sz val="14"/>
      <name val="Arial"/>
      <family val="2"/>
    </font>
    <font>
      <sz val="10"/>
      <color indexed="8"/>
      <name val="Arial MT"/>
    </font>
    <font>
      <b/>
      <sz val="10"/>
      <color indexed="8"/>
      <name val="Arial MT"/>
    </font>
    <font>
      <b/>
      <sz val="18"/>
      <color indexed="8"/>
      <name val="Arial MT"/>
    </font>
    <font>
      <b/>
      <sz val="18"/>
      <name val="Arial MT"/>
    </font>
    <font>
      <sz val="12"/>
      <name val="Arial MT"/>
    </font>
    <font>
      <b/>
      <sz val="10"/>
      <name val="Arial"/>
      <family val="2"/>
    </font>
    <font>
      <sz val="18"/>
      <name val="Arial"/>
      <family val="2"/>
    </font>
    <font>
      <i/>
      <sz val="12"/>
      <name val="Arial"/>
      <family val="2"/>
    </font>
    <font>
      <b/>
      <sz val="12"/>
      <color indexed="12"/>
      <name val="Arial MT"/>
    </font>
    <font>
      <sz val="12"/>
      <color indexed="8"/>
      <name val="Arial"/>
      <family val="2"/>
    </font>
    <font>
      <sz val="10"/>
      <color indexed="8"/>
      <name val="Arial"/>
      <family val="2"/>
    </font>
    <font>
      <sz val="12"/>
      <color indexed="23"/>
      <name val="Arial"/>
      <family val="2"/>
    </font>
    <font>
      <sz val="11"/>
      <color indexed="8"/>
      <name val="Arial"/>
      <family val="2"/>
    </font>
    <font>
      <sz val="11"/>
      <name val="Arial"/>
      <family val="2"/>
    </font>
    <font>
      <b/>
      <sz val="11"/>
      <name val="Arial"/>
      <family val="2"/>
    </font>
    <font>
      <b/>
      <sz val="14"/>
      <name val="Arial"/>
      <family val="2"/>
    </font>
    <font>
      <u/>
      <sz val="12"/>
      <color indexed="12"/>
      <name val="Arial"/>
      <family val="2"/>
    </font>
    <font>
      <b/>
      <u/>
      <sz val="12"/>
      <color indexed="8"/>
      <name val="Arial"/>
      <family val="2"/>
    </font>
    <font>
      <b/>
      <sz val="10"/>
      <color indexed="8"/>
      <name val="Arial"/>
      <family val="2"/>
    </font>
    <font>
      <sz val="14"/>
      <color indexed="8"/>
      <name val="Arial"/>
      <family val="2"/>
    </font>
    <font>
      <sz val="9"/>
      <name val="Arial"/>
      <family val="2"/>
    </font>
    <font>
      <sz val="10"/>
      <color indexed="12"/>
      <name val="Arial"/>
      <family val="2"/>
    </font>
    <font>
      <b/>
      <sz val="8"/>
      <name val="Arial"/>
      <family val="2"/>
    </font>
    <font>
      <sz val="8"/>
      <name val="Arial"/>
      <family val="2"/>
    </font>
    <font>
      <sz val="11"/>
      <color indexed="12"/>
      <name val="Arial"/>
      <family val="2"/>
    </font>
    <font>
      <sz val="9"/>
      <color indexed="12"/>
      <name val="Arial"/>
      <family val="2"/>
    </font>
    <font>
      <sz val="8"/>
      <color indexed="12"/>
      <name val="Arial"/>
      <family val="2"/>
    </font>
    <font>
      <b/>
      <u/>
      <sz val="12"/>
      <name val="Arial"/>
      <family val="2"/>
    </font>
    <font>
      <u/>
      <sz val="12"/>
      <name val="Arial MT"/>
    </font>
    <font>
      <sz val="12"/>
      <color indexed="12"/>
      <name val="Arial"/>
      <family val="2"/>
    </font>
    <font>
      <sz val="12"/>
      <name val="Arial"/>
      <family val="2"/>
    </font>
    <font>
      <sz val="12"/>
      <name val="Arial"/>
      <family val="2"/>
    </font>
    <font>
      <sz val="10"/>
      <color indexed="8"/>
      <name val="Arial"/>
      <family val="2"/>
    </font>
    <font>
      <sz val="10"/>
      <color indexed="12"/>
      <name val="Arial"/>
      <family val="2"/>
    </font>
    <font>
      <sz val="11"/>
      <color indexed="12"/>
      <name val="Arial"/>
      <family val="2"/>
    </font>
  </fonts>
  <fills count="8">
    <fill>
      <patternFill patternType="none"/>
    </fill>
    <fill>
      <patternFill patternType="gray125"/>
    </fill>
    <fill>
      <patternFill patternType="solid">
        <fgColor indexed="22"/>
      </patternFill>
    </fill>
    <fill>
      <patternFill patternType="solid">
        <fgColor indexed="12"/>
        <bgColor indexed="12"/>
      </patternFill>
    </fill>
    <fill>
      <patternFill patternType="solid">
        <fgColor indexed="22"/>
        <bgColor indexed="22"/>
      </patternFill>
    </fill>
    <fill>
      <patternFill patternType="solid">
        <fgColor indexed="9"/>
        <bgColor indexed="9"/>
      </patternFill>
    </fill>
    <fill>
      <patternFill patternType="lightGray">
        <fgColor indexed="22"/>
      </patternFill>
    </fill>
    <fill>
      <patternFill patternType="darkHorizontal">
        <fgColor indexed="8"/>
      </patternFill>
    </fill>
  </fills>
  <borders count="91">
    <border>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top/>
      <bottom style="medium">
        <color indexed="8"/>
      </bottom>
      <diagonal/>
    </border>
    <border>
      <left/>
      <right/>
      <top/>
      <bottom style="hair">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medium">
        <color indexed="8"/>
      </right>
      <top style="thin">
        <color indexed="8"/>
      </top>
      <bottom/>
      <diagonal/>
    </border>
    <border>
      <left/>
      <right style="thin">
        <color indexed="8"/>
      </right>
      <top/>
      <bottom/>
      <diagonal/>
    </border>
    <border>
      <left style="thin">
        <color indexed="8"/>
      </left>
      <right style="thin">
        <color indexed="8"/>
      </right>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bottom style="thin">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right style="thin">
        <color indexed="64"/>
      </right>
      <top/>
      <bottom/>
      <diagonal/>
    </border>
    <border>
      <left style="thin">
        <color indexed="8"/>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bottom/>
      <diagonal/>
    </border>
    <border>
      <left style="thin">
        <color indexed="8"/>
      </left>
      <right style="medium">
        <color indexed="8"/>
      </right>
      <top/>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top style="thin">
        <color indexed="8"/>
      </top>
      <bottom style="thin">
        <color indexed="8"/>
      </bottom>
      <diagonal/>
    </border>
    <border>
      <left style="thin">
        <color indexed="8"/>
      </left>
      <right/>
      <top/>
      <bottom style="medium">
        <color indexed="8"/>
      </bottom>
      <diagonal/>
    </border>
    <border>
      <left style="thin">
        <color indexed="8"/>
      </left>
      <right style="medium">
        <color indexed="8"/>
      </right>
      <top/>
      <bottom style="medium">
        <color indexed="8"/>
      </bottom>
      <diagonal/>
    </border>
    <border>
      <left style="medium">
        <color indexed="8"/>
      </left>
      <right style="thin">
        <color indexed="8"/>
      </right>
      <top/>
      <bottom style="medium">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right style="medium">
        <color indexed="8"/>
      </right>
      <top style="thin">
        <color indexed="8"/>
      </top>
      <bottom style="medium">
        <color indexed="8"/>
      </bottom>
      <diagonal/>
    </border>
    <border>
      <left/>
      <right/>
      <top style="thin">
        <color indexed="8"/>
      </top>
      <bottom style="thin">
        <color indexed="8"/>
      </bottom>
      <diagonal/>
    </border>
    <border>
      <left/>
      <right/>
      <top style="thin">
        <color indexed="8"/>
      </top>
      <bottom style="medium">
        <color indexed="8"/>
      </bottom>
      <diagonal/>
    </border>
    <border>
      <left style="medium">
        <color indexed="8"/>
      </left>
      <right/>
      <top style="thin">
        <color indexed="8"/>
      </top>
      <bottom style="medium">
        <color indexed="8"/>
      </bottom>
      <diagonal/>
    </border>
    <border>
      <left style="medium">
        <color indexed="8"/>
      </left>
      <right/>
      <top style="double">
        <color indexed="8"/>
      </top>
      <bottom style="thin">
        <color indexed="8"/>
      </bottom>
      <diagonal/>
    </border>
    <border>
      <left/>
      <right/>
      <top style="double">
        <color indexed="8"/>
      </top>
      <bottom style="thin">
        <color indexed="8"/>
      </bottom>
      <diagonal/>
    </border>
    <border>
      <left style="thin">
        <color indexed="8"/>
      </left>
      <right style="medium">
        <color indexed="8"/>
      </right>
      <top style="double">
        <color indexed="8"/>
      </top>
      <bottom/>
      <diagonal/>
    </border>
    <border>
      <left/>
      <right style="medium">
        <color indexed="8"/>
      </right>
      <top style="thin">
        <color indexed="8"/>
      </top>
      <bottom style="thin">
        <color indexed="8"/>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medium">
        <color indexed="8"/>
      </right>
      <top style="double">
        <color indexed="8"/>
      </top>
      <bottom style="double">
        <color indexed="8"/>
      </bottom>
      <diagonal/>
    </border>
    <border>
      <left style="thin">
        <color indexed="8"/>
      </left>
      <right/>
      <top style="double">
        <color indexed="8"/>
      </top>
      <bottom style="thin">
        <color indexed="8"/>
      </bottom>
      <diagonal/>
    </border>
    <border>
      <left/>
      <right style="medium">
        <color indexed="8"/>
      </right>
      <top style="double">
        <color indexed="8"/>
      </top>
      <bottom style="thin">
        <color indexed="8"/>
      </bottom>
      <diagonal/>
    </border>
    <border>
      <left style="medium">
        <color indexed="8"/>
      </left>
      <right/>
      <top style="double">
        <color indexed="8"/>
      </top>
      <bottom style="double">
        <color indexed="8"/>
      </bottom>
      <diagonal/>
    </border>
    <border>
      <left/>
      <right style="thin">
        <color indexed="8"/>
      </right>
      <top style="double">
        <color indexed="8"/>
      </top>
      <bottom style="double">
        <color indexed="8"/>
      </bottom>
      <diagonal/>
    </border>
    <border>
      <left style="double">
        <color indexed="8"/>
      </left>
      <right/>
      <top style="double">
        <color indexed="8"/>
      </top>
      <bottom style="double">
        <color indexed="8"/>
      </bottom>
      <diagonal/>
    </border>
    <border>
      <left style="thin">
        <color indexed="8"/>
      </left>
      <right style="medium">
        <color indexed="8"/>
      </right>
      <top style="double">
        <color indexed="8"/>
      </top>
      <bottom style="double">
        <color indexed="8"/>
      </bottom>
      <diagonal/>
    </border>
    <border>
      <left style="medium">
        <color indexed="8"/>
      </left>
      <right/>
      <top style="double">
        <color indexed="8"/>
      </top>
      <bottom/>
      <diagonal/>
    </border>
    <border>
      <left/>
      <right style="thin">
        <color indexed="8"/>
      </right>
      <top style="double">
        <color indexed="8"/>
      </top>
      <bottom/>
      <diagonal/>
    </border>
    <border>
      <left/>
      <right/>
      <top style="double">
        <color indexed="8"/>
      </top>
      <bottom/>
      <diagonal/>
    </border>
    <border>
      <left style="thin">
        <color indexed="8"/>
      </left>
      <right style="thin">
        <color indexed="8"/>
      </right>
      <top style="double">
        <color indexed="8"/>
      </top>
      <bottom/>
      <diagonal/>
    </border>
    <border>
      <left style="double">
        <color indexed="8"/>
      </left>
      <right/>
      <top style="double">
        <color indexed="8"/>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thin">
        <color indexed="8"/>
      </left>
      <right/>
      <top style="double">
        <color indexed="8"/>
      </top>
      <bottom/>
      <diagonal/>
    </border>
    <border>
      <left/>
      <right style="medium">
        <color indexed="8"/>
      </right>
      <top style="double">
        <color indexed="8"/>
      </top>
      <bottom/>
      <diagonal/>
    </border>
    <border>
      <left style="double">
        <color indexed="8"/>
      </left>
      <right style="thin">
        <color indexed="8"/>
      </right>
      <top style="thin">
        <color indexed="8"/>
      </top>
      <bottom style="thin">
        <color indexed="8"/>
      </bottom>
      <diagonal/>
    </border>
    <border>
      <left style="medium">
        <color indexed="8"/>
      </left>
      <right style="thin">
        <color indexed="8"/>
      </right>
      <top style="double">
        <color indexed="8"/>
      </top>
      <bottom/>
      <diagonal/>
    </border>
    <border>
      <left style="thin">
        <color indexed="8"/>
      </left>
      <right style="thin">
        <color indexed="8"/>
      </right>
      <top/>
      <bottom style="double">
        <color indexed="8"/>
      </bottom>
      <diagonal/>
    </border>
    <border>
      <left style="thin">
        <color indexed="8"/>
      </left>
      <right style="medium">
        <color indexed="8"/>
      </right>
      <top/>
      <bottom style="double">
        <color indexed="8"/>
      </bottom>
      <diagonal/>
    </border>
    <border>
      <left/>
      <right style="thin">
        <color indexed="8"/>
      </right>
      <top/>
      <bottom style="double">
        <color indexed="8"/>
      </bottom>
      <diagonal/>
    </border>
    <border>
      <left/>
      <right style="medium">
        <color indexed="8"/>
      </right>
      <top/>
      <bottom style="double">
        <color indexed="8"/>
      </bottom>
      <diagonal/>
    </border>
    <border>
      <left style="medium">
        <color indexed="8"/>
      </left>
      <right style="medium">
        <color indexed="8"/>
      </right>
      <top style="medium">
        <color indexed="8"/>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top/>
      <bottom style="double">
        <color indexed="8"/>
      </bottom>
      <diagonal/>
    </border>
    <border>
      <left/>
      <right/>
      <top/>
      <bottom style="double">
        <color indexed="8"/>
      </bottom>
      <diagonal/>
    </border>
    <border>
      <left/>
      <right/>
      <top style="thin">
        <color indexed="8"/>
      </top>
      <bottom style="double">
        <color indexed="8"/>
      </bottom>
      <diagonal/>
    </border>
    <border>
      <left/>
      <right/>
      <top style="hair">
        <color indexed="8"/>
      </top>
      <bottom style="hair">
        <color indexed="8"/>
      </bottom>
      <diagonal/>
    </border>
    <border>
      <left style="medium">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s>
  <cellStyleXfs count="7">
    <xf numFmtId="0" fontId="0" fillId="0" borderId="0"/>
    <xf numFmtId="43" fontId="2" fillId="0" borderId="0" applyFont="0" applyFill="0" applyBorder="0" applyAlignment="0" applyProtection="0"/>
    <xf numFmtId="44" fontId="52" fillId="0" borderId="0" applyFont="0" applyFill="0" applyBorder="0" applyAlignment="0" applyProtection="0"/>
    <xf numFmtId="0" fontId="51" fillId="0" borderId="0"/>
    <xf numFmtId="44" fontId="2" fillId="0" borderId="0" applyFont="0" applyFill="0" applyBorder="0" applyAlignment="0" applyProtection="0"/>
    <xf numFmtId="9" fontId="2" fillId="0" borderId="0" applyFont="0" applyFill="0" applyBorder="0" applyAlignment="0" applyProtection="0"/>
    <xf numFmtId="0" fontId="1" fillId="0" borderId="0"/>
  </cellStyleXfs>
  <cellXfs count="1391">
    <xf numFmtId="0" fontId="0" fillId="0" borderId="0" xfId="0"/>
    <xf numFmtId="0" fontId="3" fillId="0" borderId="0" xfId="0" applyFont="1" applyAlignment="1" applyProtection="1">
      <alignment horizontal="centerContinuous"/>
    </xf>
    <xf numFmtId="0" fontId="0" fillId="0" borderId="0" xfId="0" applyAlignment="1" applyProtection="1">
      <alignment horizontal="centerContinuous"/>
    </xf>
    <xf numFmtId="0" fontId="4" fillId="0" borderId="0" xfId="0" applyFont="1" applyAlignment="1" applyProtection="1">
      <alignment horizontal="centerContinuous"/>
    </xf>
    <xf numFmtId="0" fontId="5" fillId="0" borderId="0" xfId="0" applyFont="1" applyProtection="1"/>
    <xf numFmtId="0" fontId="5" fillId="0" borderId="0" xfId="0" applyFont="1" applyAlignment="1" applyProtection="1">
      <alignment horizontal="centerContinuous"/>
    </xf>
    <xf numFmtId="0" fontId="5" fillId="3" borderId="0" xfId="0" applyFont="1" applyFill="1" applyAlignment="1" applyProtection="1">
      <alignment horizontal="centerContinuous"/>
    </xf>
    <xf numFmtId="0" fontId="0" fillId="3" borderId="0" xfId="0" applyFill="1" applyAlignment="1" applyProtection="1">
      <alignment horizontal="centerContinuous"/>
    </xf>
    <xf numFmtId="0" fontId="0" fillId="0" borderId="0" xfId="0" applyProtection="1"/>
    <xf numFmtId="0" fontId="3" fillId="0" borderId="0" xfId="0" applyFont="1" applyProtection="1"/>
    <xf numFmtId="0" fontId="6" fillId="0" borderId="0" xfId="0" applyFont="1" applyProtection="1"/>
    <xf numFmtId="0" fontId="7" fillId="0" borderId="0" xfId="0" applyFont="1"/>
    <xf numFmtId="0" fontId="8" fillId="0" borderId="0" xfId="0" applyFont="1" applyProtection="1">
      <protection locked="0"/>
    </xf>
    <xf numFmtId="0" fontId="9" fillId="0" borderId="0" xfId="0" applyFont="1" applyProtection="1">
      <protection locked="0"/>
    </xf>
    <xf numFmtId="0" fontId="0" fillId="4" borderId="1" xfId="0" applyFill="1" applyBorder="1" applyProtection="1"/>
    <xf numFmtId="0" fontId="0" fillId="4" borderId="2" xfId="0" applyFill="1" applyBorder="1" applyProtection="1"/>
    <xf numFmtId="0" fontId="10" fillId="4" borderId="2" xfId="0" applyFont="1" applyFill="1" applyBorder="1" applyAlignment="1" applyProtection="1">
      <alignment horizontal="left"/>
    </xf>
    <xf numFmtId="0" fontId="7" fillId="4" borderId="2" xfId="0" applyFont="1" applyFill="1" applyBorder="1" applyProtection="1"/>
    <xf numFmtId="0" fontId="0" fillId="4" borderId="3" xfId="0" applyFill="1" applyBorder="1" applyProtection="1"/>
    <xf numFmtId="0" fontId="0" fillId="4" borderId="4" xfId="0" applyFill="1" applyBorder="1" applyProtection="1"/>
    <xf numFmtId="0" fontId="0" fillId="4" borderId="0" xfId="0" applyFill="1" applyProtection="1"/>
    <xf numFmtId="0" fontId="0" fillId="4" borderId="5" xfId="0" applyFill="1" applyBorder="1" applyProtection="1"/>
    <xf numFmtId="0" fontId="11" fillId="4" borderId="4" xfId="0" applyFont="1" applyFill="1" applyBorder="1" applyAlignment="1" applyProtection="1">
      <alignment horizontal="centerContinuous" vertical="center"/>
    </xf>
    <xf numFmtId="0" fontId="0" fillId="4" borderId="0" xfId="0" applyFill="1" applyAlignment="1" applyProtection="1">
      <alignment horizontal="centerContinuous"/>
    </xf>
    <xf numFmtId="0" fontId="0" fillId="4" borderId="5" xfId="0" applyFill="1" applyBorder="1" applyAlignment="1" applyProtection="1">
      <alignment horizontal="centerContinuous"/>
    </xf>
    <xf numFmtId="0" fontId="12" fillId="4" borderId="4" xfId="0" applyFont="1" applyFill="1" applyBorder="1" applyAlignment="1" applyProtection="1">
      <alignment horizontal="centerContinuous" vertical="center"/>
    </xf>
    <xf numFmtId="0" fontId="13" fillId="4" borderId="4" xfId="0" applyFont="1" applyFill="1" applyBorder="1" applyAlignment="1" applyProtection="1">
      <alignment horizontal="centerContinuous" vertical="center"/>
    </xf>
    <xf numFmtId="0" fontId="11" fillId="4" borderId="0" xfId="0" applyFont="1" applyFill="1" applyAlignment="1" applyProtection="1">
      <alignment horizontal="centerContinuous"/>
    </xf>
    <xf numFmtId="0" fontId="11" fillId="4" borderId="5" xfId="0" applyFont="1" applyFill="1" applyBorder="1" applyAlignment="1" applyProtection="1">
      <alignment horizontal="centerContinuous"/>
    </xf>
    <xf numFmtId="0" fontId="14" fillId="4" borderId="4" xfId="0" applyFont="1" applyFill="1" applyBorder="1" applyAlignment="1" applyProtection="1">
      <alignment horizontal="centerContinuous"/>
    </xf>
    <xf numFmtId="0" fontId="15" fillId="4" borderId="4" xfId="0" applyFont="1" applyFill="1" applyBorder="1" applyAlignment="1" applyProtection="1">
      <alignment horizontal="centerContinuous"/>
    </xf>
    <xf numFmtId="0" fontId="15" fillId="4" borderId="0" xfId="0" applyFont="1" applyFill="1" applyAlignment="1" applyProtection="1">
      <alignment horizontal="centerContinuous"/>
    </xf>
    <xf numFmtId="0" fontId="15" fillId="4" borderId="5" xfId="0" applyFont="1" applyFill="1" applyBorder="1" applyAlignment="1" applyProtection="1">
      <alignment horizontal="centerContinuous"/>
    </xf>
    <xf numFmtId="0" fontId="16" fillId="4" borderId="4" xfId="0" applyFont="1" applyFill="1" applyBorder="1" applyProtection="1"/>
    <xf numFmtId="0" fontId="17" fillId="4" borderId="2" xfId="0" applyFont="1" applyFill="1" applyBorder="1" applyAlignment="1" applyProtection="1">
      <alignment horizontal="centerContinuous"/>
    </xf>
    <xf numFmtId="0" fontId="18" fillId="4" borderId="2" xfId="0" applyFont="1" applyFill="1" applyBorder="1" applyAlignment="1" applyProtection="1">
      <alignment horizontal="centerContinuous"/>
    </xf>
    <xf numFmtId="0" fontId="17" fillId="4" borderId="4" xfId="0" applyFont="1" applyFill="1" applyBorder="1" applyAlignment="1" applyProtection="1">
      <alignment horizontal="centerContinuous"/>
    </xf>
    <xf numFmtId="0" fontId="19" fillId="4" borderId="0" xfId="0" applyFont="1" applyFill="1" applyAlignment="1" applyProtection="1">
      <alignment horizontal="centerContinuous"/>
    </xf>
    <xf numFmtId="0" fontId="19" fillId="4" borderId="5" xfId="0" applyFont="1" applyFill="1" applyBorder="1" applyAlignment="1" applyProtection="1">
      <alignment horizontal="centerContinuous"/>
    </xf>
    <xf numFmtId="0" fontId="20" fillId="4" borderId="6" xfId="0" applyFont="1" applyFill="1" applyBorder="1" applyAlignment="1" applyProtection="1">
      <alignment horizontal="centerContinuous"/>
    </xf>
    <xf numFmtId="0" fontId="0" fillId="4" borderId="6" xfId="0" applyFill="1" applyBorder="1" applyAlignment="1" applyProtection="1">
      <alignment horizontal="centerContinuous"/>
    </xf>
    <xf numFmtId="0" fontId="21" fillId="4" borderId="4" xfId="0" applyFont="1" applyFill="1" applyBorder="1" applyProtection="1"/>
    <xf numFmtId="0" fontId="22" fillId="4" borderId="0" xfId="0" applyFont="1" applyFill="1" applyAlignment="1" applyProtection="1">
      <alignment horizontal="centerContinuous"/>
    </xf>
    <xf numFmtId="0" fontId="0" fillId="4" borderId="0" xfId="0" applyFill="1" applyAlignment="1" applyProtection="1">
      <alignment horizontal="right"/>
    </xf>
    <xf numFmtId="0" fontId="14" fillId="4" borderId="0" xfId="0" applyFont="1" applyFill="1" applyAlignment="1" applyProtection="1">
      <alignment horizontal="centerContinuous"/>
    </xf>
    <xf numFmtId="0" fontId="23" fillId="4" borderId="4" xfId="0" applyFont="1" applyFill="1" applyBorder="1" applyAlignment="1" applyProtection="1">
      <alignment horizontal="centerContinuous"/>
    </xf>
    <xf numFmtId="0" fontId="23" fillId="4" borderId="0" xfId="0" applyFont="1" applyFill="1" applyAlignment="1" applyProtection="1">
      <alignment horizontal="centerContinuous"/>
    </xf>
    <xf numFmtId="0" fontId="24" fillId="4" borderId="0" xfId="0" applyFont="1" applyFill="1" applyAlignment="1" applyProtection="1">
      <alignment horizontal="centerContinuous"/>
    </xf>
    <xf numFmtId="0" fontId="4" fillId="4" borderId="0" xfId="0" applyFont="1" applyFill="1" applyAlignment="1" applyProtection="1">
      <alignment horizontal="centerContinuous"/>
    </xf>
    <xf numFmtId="0" fontId="25" fillId="4" borderId="0" xfId="0" applyFont="1" applyFill="1" applyProtection="1"/>
    <xf numFmtId="0" fontId="17" fillId="4" borderId="7" xfId="0" applyFont="1" applyFill="1" applyBorder="1" applyAlignment="1" applyProtection="1">
      <alignment horizontal="centerContinuous"/>
    </xf>
    <xf numFmtId="0" fontId="0" fillId="4" borderId="7" xfId="0" applyFill="1" applyBorder="1" applyAlignment="1" applyProtection="1">
      <alignment horizontal="centerContinuous"/>
    </xf>
    <xf numFmtId="0" fontId="0" fillId="4" borderId="8" xfId="0" applyFill="1" applyBorder="1" applyProtection="1"/>
    <xf numFmtId="0" fontId="0" fillId="4" borderId="6" xfId="0" applyFill="1" applyBorder="1" applyProtection="1"/>
    <xf numFmtId="0" fontId="0" fillId="4" borderId="9" xfId="0" applyFill="1" applyBorder="1" applyProtection="1"/>
    <xf numFmtId="0" fontId="16" fillId="5" borderId="0" xfId="0" applyFont="1" applyFill="1" applyAlignment="1" applyProtection="1">
      <alignment horizontal="left"/>
    </xf>
    <xf numFmtId="0" fontId="0" fillId="5" borderId="0" xfId="0" applyFill="1" applyProtection="1"/>
    <xf numFmtId="0" fontId="0" fillId="0" borderId="1" xfId="0"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4" xfId="0" applyBorder="1" applyAlignment="1" applyProtection="1">
      <alignment horizontal="centerContinuous"/>
    </xf>
    <xf numFmtId="0" fontId="0" fillId="0" borderId="5" xfId="0" applyBorder="1" applyAlignment="1" applyProtection="1">
      <alignment horizontal="centerContinuous"/>
    </xf>
    <xf numFmtId="0" fontId="0" fillId="0" borderId="8" xfId="0" applyBorder="1" applyProtection="1"/>
    <xf numFmtId="0" fontId="0" fillId="0" borderId="6" xfId="0" applyBorder="1" applyProtection="1"/>
    <xf numFmtId="0" fontId="0" fillId="0" borderId="9" xfId="0" applyBorder="1" applyProtection="1"/>
    <xf numFmtId="0" fontId="2" fillId="0" borderId="0" xfId="0" applyFont="1" applyAlignment="1" applyProtection="1">
      <alignment horizontal="centerContinuous"/>
    </xf>
    <xf numFmtId="0" fontId="2" fillId="0" borderId="0" xfId="0" applyFont="1" applyProtection="1"/>
    <xf numFmtId="0" fontId="2" fillId="0" borderId="1" xfId="0" applyFont="1" applyBorder="1" applyProtection="1"/>
    <xf numFmtId="0" fontId="0" fillId="0" borderId="2" xfId="0" applyFont="1" applyBorder="1" applyProtection="1"/>
    <xf numFmtId="0" fontId="2" fillId="0" borderId="3" xfId="0" applyFont="1" applyBorder="1" applyProtection="1"/>
    <xf numFmtId="0" fontId="2" fillId="0" borderId="4" xfId="0" applyFont="1" applyBorder="1" applyProtection="1"/>
    <xf numFmtId="0" fontId="0" fillId="0" borderId="0" xfId="0" applyFont="1" applyProtection="1"/>
    <xf numFmtId="0" fontId="2" fillId="0" borderId="5" xfId="0" applyFont="1" applyBorder="1" applyProtection="1"/>
    <xf numFmtId="0" fontId="26" fillId="0" borderId="4" xfId="0" applyFont="1" applyBorder="1" applyAlignment="1" applyProtection="1">
      <alignment horizontal="centerContinuous"/>
    </xf>
    <xf numFmtId="0" fontId="0" fillId="0" borderId="0" xfId="0" applyFont="1" applyAlignment="1" applyProtection="1">
      <alignment horizontal="centerContinuous"/>
    </xf>
    <xf numFmtId="0" fontId="27" fillId="0" borderId="0" xfId="0" applyFont="1" applyAlignment="1" applyProtection="1">
      <alignment horizontal="centerContinuous"/>
    </xf>
    <xf numFmtId="0" fontId="2" fillId="0" borderId="5" xfId="0" applyFont="1" applyBorder="1" applyAlignment="1" applyProtection="1">
      <alignment horizontal="centerContinuous"/>
    </xf>
    <xf numFmtId="0" fontId="0" fillId="0" borderId="0" xfId="0" applyFont="1" applyAlignment="1" applyProtection="1">
      <alignment horizontal="left"/>
    </xf>
    <xf numFmtId="0" fontId="0" fillId="0" borderId="0" xfId="0" applyFont="1" applyAlignment="1" applyProtection="1">
      <alignment horizontal="center"/>
    </xf>
    <xf numFmtId="0" fontId="2" fillId="0" borderId="4" xfId="0" applyFont="1" applyBorder="1" applyAlignment="1" applyProtection="1">
      <alignment horizontal="left"/>
    </xf>
    <xf numFmtId="0" fontId="0" fillId="0" borderId="0" xfId="0" applyFont="1" applyAlignment="1" applyProtection="1"/>
    <xf numFmtId="0" fontId="0" fillId="0" borderId="0" xfId="0" applyAlignment="1" applyProtection="1">
      <alignment horizontal="left"/>
    </xf>
    <xf numFmtId="0" fontId="2" fillId="0" borderId="8" xfId="0" applyFont="1" applyBorder="1" applyProtection="1"/>
    <xf numFmtId="0" fontId="2" fillId="0" borderId="6" xfId="0" applyFont="1" applyBorder="1" applyProtection="1"/>
    <xf numFmtId="0" fontId="2" fillId="0" borderId="9" xfId="0" applyFont="1" applyBorder="1" applyProtection="1"/>
    <xf numFmtId="0" fontId="2" fillId="0" borderId="0" xfId="0" applyFont="1" applyAlignment="1" applyProtection="1">
      <alignment horizontal="right"/>
    </xf>
    <xf numFmtId="0" fontId="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7" fillId="0" borderId="0" xfId="0" applyFont="1" applyAlignment="1">
      <alignment horizontal="centerContinuous"/>
    </xf>
    <xf numFmtId="0" fontId="7" fillId="0" borderId="5" xfId="0" applyFont="1" applyBorder="1" applyAlignment="1">
      <alignment horizontal="centerContinuous"/>
    </xf>
    <xf numFmtId="0" fontId="0" fillId="0" borderId="4" xfId="0" applyFont="1" applyBorder="1"/>
    <xf numFmtId="0" fontId="0" fillId="0" borderId="0" xfId="0" applyFont="1"/>
    <xf numFmtId="0" fontId="0" fillId="0" borderId="5" xfId="0" applyFont="1" applyBorder="1"/>
    <xf numFmtId="0" fontId="0" fillId="0" borderId="10" xfId="0" applyFont="1" applyBorder="1"/>
    <xf numFmtId="0" fontId="28" fillId="0" borderId="11" xfId="0" applyFont="1" applyBorder="1" applyAlignment="1">
      <alignment horizontal="center"/>
    </xf>
    <xf numFmtId="0" fontId="0" fillId="0" borderId="11" xfId="0" applyFont="1" applyBorder="1"/>
    <xf numFmtId="0" fontId="0" fillId="0" borderId="12" xfId="0" applyFont="1" applyBorder="1"/>
    <xf numFmtId="0" fontId="0" fillId="0" borderId="11" xfId="0" applyFont="1" applyBorder="1" applyAlignment="1">
      <alignment horizontal="center"/>
    </xf>
    <xf numFmtId="0" fontId="0" fillId="0" borderId="13" xfId="0" applyFont="1" applyBorder="1" applyAlignment="1">
      <alignment horizontal="center"/>
    </xf>
    <xf numFmtId="0" fontId="0" fillId="0" borderId="14" xfId="0" applyFont="1" applyBorder="1"/>
    <xf numFmtId="0" fontId="0" fillId="0" borderId="0" xfId="0" applyFont="1" applyAlignment="1">
      <alignment horizontal="center"/>
    </xf>
    <xf numFmtId="0" fontId="0" fillId="0" borderId="15" xfId="0" applyFont="1" applyBorder="1"/>
    <xf numFmtId="0" fontId="0" fillId="0" borderId="16" xfId="0" applyFont="1" applyBorder="1" applyAlignment="1">
      <alignment horizontal="center"/>
    </xf>
    <xf numFmtId="0" fontId="0" fillId="0" borderId="5" xfId="0" applyFont="1" applyBorder="1" applyAlignment="1">
      <alignment horizontal="center"/>
    </xf>
    <xf numFmtId="0" fontId="0" fillId="0" borderId="17" xfId="0" applyFont="1" applyBorder="1"/>
    <xf numFmtId="0" fontId="0" fillId="0" borderId="18" xfId="0" applyFont="1" applyBorder="1" applyAlignment="1">
      <alignment horizontal="center"/>
    </xf>
    <xf numFmtId="0" fontId="0" fillId="0" borderId="18" xfId="0" applyFont="1" applyBorder="1"/>
    <xf numFmtId="0" fontId="0" fillId="0" borderId="19" xfId="0" applyFont="1" applyBorder="1"/>
    <xf numFmtId="0" fontId="0" fillId="0" borderId="20" xfId="0" applyFont="1" applyBorder="1" applyAlignment="1">
      <alignment horizontal="center"/>
    </xf>
    <xf numFmtId="0" fontId="0" fillId="0" borderId="21" xfId="0" applyFont="1" applyBorder="1" applyAlignment="1">
      <alignment horizontal="center"/>
    </xf>
    <xf numFmtId="0" fontId="7" fillId="0" borderId="15" xfId="0" applyFont="1" applyBorder="1" applyAlignment="1">
      <alignment horizontal="centerContinuous"/>
    </xf>
    <xf numFmtId="164" fontId="0" fillId="0" borderId="16" xfId="0" applyNumberFormat="1" applyFont="1" applyBorder="1" applyAlignment="1" applyProtection="1">
      <alignment horizontal="center"/>
    </xf>
    <xf numFmtId="164" fontId="0" fillId="0" borderId="4" xfId="0" applyNumberFormat="1" applyFont="1" applyBorder="1" applyAlignment="1" applyProtection="1">
      <alignment horizontal="center"/>
    </xf>
    <xf numFmtId="0" fontId="7" fillId="0" borderId="0" xfId="0" applyFont="1" applyAlignment="1">
      <alignment horizontal="center"/>
    </xf>
    <xf numFmtId="0" fontId="7" fillId="0" borderId="15" xfId="0" applyFont="1" applyBorder="1" applyAlignment="1">
      <alignment horizontal="center"/>
    </xf>
    <xf numFmtId="0" fontId="0" fillId="0" borderId="15" xfId="0" applyBorder="1" applyAlignment="1">
      <alignment horizontal="center"/>
    </xf>
    <xf numFmtId="0" fontId="0" fillId="0" borderId="0" xfId="0" applyFont="1" applyAlignment="1">
      <alignment horizontal="left"/>
    </xf>
    <xf numFmtId="164" fontId="0" fillId="0" borderId="8" xfId="0" applyNumberFormat="1" applyFont="1" applyBorder="1" applyAlignment="1" applyProtection="1">
      <alignment horizontal="center"/>
    </xf>
    <xf numFmtId="0" fontId="0" fillId="0" borderId="6" xfId="0" applyFont="1" applyBorder="1"/>
    <xf numFmtId="0" fontId="0" fillId="0" borderId="22" xfId="0" applyFont="1" applyBorder="1"/>
    <xf numFmtId="164" fontId="0" fillId="0" borderId="23" xfId="0" applyNumberFormat="1" applyFont="1" applyBorder="1" applyAlignment="1" applyProtection="1">
      <alignment horizontal="center"/>
    </xf>
    <xf numFmtId="0" fontId="0" fillId="0" borderId="9" xfId="0" applyFont="1" applyBorder="1"/>
    <xf numFmtId="164" fontId="0" fillId="0" borderId="0" xfId="0" applyNumberFormat="1" applyFont="1" applyAlignment="1" applyProtection="1">
      <alignment horizontal="center"/>
    </xf>
    <xf numFmtId="0" fontId="0" fillId="0" borderId="4" xfId="0" applyFont="1" applyBorder="1" applyAlignment="1">
      <alignment horizontal="center"/>
    </xf>
    <xf numFmtId="0" fontId="0" fillId="0" borderId="0" xfId="0" applyFont="1" applyAlignment="1">
      <alignment horizontal="centerContinuous"/>
    </xf>
    <xf numFmtId="0" fontId="0" fillId="0" borderId="15" xfId="0" applyFont="1" applyBorder="1" applyAlignment="1">
      <alignment horizontal="centerContinuous"/>
    </xf>
    <xf numFmtId="164" fontId="0" fillId="0" borderId="0" xfId="0" applyNumberFormat="1" applyFont="1" applyProtection="1"/>
    <xf numFmtId="0" fontId="0" fillId="0" borderId="23" xfId="0" applyFont="1" applyBorder="1"/>
    <xf numFmtId="0" fontId="2" fillId="0" borderId="0" xfId="0" applyFont="1" applyAlignment="1">
      <alignment horizontal="centerContinuous"/>
    </xf>
    <xf numFmtId="0" fontId="7" fillId="0" borderId="4" xfId="0" applyFont="1" applyBorder="1" applyAlignment="1">
      <alignment horizontal="centerContinuous"/>
    </xf>
    <xf numFmtId="0" fontId="0" fillId="0" borderId="0" xfId="0" applyBorder="1" applyAlignment="1">
      <alignment horizontal="centerContinuous"/>
    </xf>
    <xf numFmtId="0" fontId="0" fillId="0" borderId="5" xfId="0" applyBorder="1" applyAlignment="1">
      <alignment horizontal="centerContinuous"/>
    </xf>
    <xf numFmtId="0" fontId="0" fillId="0" borderId="17" xfId="0" applyBorder="1" applyAlignment="1">
      <alignment horizontal="centerContinuous"/>
    </xf>
    <xf numFmtId="0" fontId="0" fillId="0" borderId="18" xfId="0" applyBorder="1" applyAlignment="1">
      <alignment horizontal="centerContinuous"/>
    </xf>
    <xf numFmtId="0" fontId="0" fillId="0" borderId="21" xfId="0" applyBorder="1" applyAlignment="1">
      <alignment horizontal="centerContinuous"/>
    </xf>
    <xf numFmtId="0" fontId="0" fillId="0" borderId="0" xfId="0" applyBorder="1" applyAlignment="1">
      <alignment horizontal="left"/>
    </xf>
    <xf numFmtId="0" fontId="0" fillId="0" borderId="17" xfId="0" applyBorder="1"/>
    <xf numFmtId="0" fontId="0" fillId="0" borderId="18" xfId="0" applyBorder="1" applyAlignment="1">
      <alignment horizontal="left"/>
    </xf>
    <xf numFmtId="0" fontId="0" fillId="0" borderId="0" xfId="0" applyBorder="1"/>
    <xf numFmtId="0" fontId="0" fillId="0" borderId="8" xfId="0" applyBorder="1"/>
    <xf numFmtId="0" fontId="0" fillId="0" borderId="6" xfId="0" applyBorder="1"/>
    <xf numFmtId="0" fontId="0" fillId="0" borderId="6" xfId="0" applyBorder="1" applyAlignment="1">
      <alignment horizontal="centerContinuous"/>
    </xf>
    <xf numFmtId="0" fontId="0" fillId="0" borderId="9" xfId="0" applyBorder="1" applyAlignment="1">
      <alignment horizontal="centerContinuous"/>
    </xf>
    <xf numFmtId="0" fontId="0" fillId="0" borderId="0" xfId="0" applyAlignment="1">
      <alignment horizontal="centerContinuous"/>
    </xf>
    <xf numFmtId="165" fontId="0" fillId="0" borderId="18" xfId="0" applyNumberFormat="1" applyFont="1" applyBorder="1" applyAlignment="1" applyProtection="1">
      <alignment horizontal="centerContinuous"/>
    </xf>
    <xf numFmtId="0" fontId="0" fillId="0" borderId="1" xfId="0" applyFont="1" applyBorder="1"/>
    <xf numFmtId="0" fontId="0" fillId="0" borderId="2" xfId="0" applyFont="1" applyBorder="1"/>
    <xf numFmtId="0" fontId="0" fillId="0" borderId="3" xfId="0" applyFont="1" applyBorder="1"/>
    <xf numFmtId="0" fontId="0" fillId="0" borderId="5" xfId="0" applyFont="1" applyBorder="1" applyAlignment="1">
      <alignment horizontal="centerContinuous"/>
    </xf>
    <xf numFmtId="0" fontId="0" fillId="0" borderId="4" xfId="0" applyFont="1" applyBorder="1" applyAlignment="1"/>
    <xf numFmtId="0" fontId="0" fillId="0" borderId="0" xfId="0" applyFont="1" applyAlignment="1"/>
    <xf numFmtId="0" fontId="0" fillId="0" borderId="5" xfId="0" applyFont="1" applyBorder="1" applyAlignment="1"/>
    <xf numFmtId="0" fontId="0" fillId="0" borderId="24" xfId="0" applyFont="1" applyBorder="1" applyAlignment="1"/>
    <xf numFmtId="0" fontId="0" fillId="0" borderId="4" xfId="0" applyBorder="1" applyAlignment="1">
      <alignment horizontal="center"/>
    </xf>
    <xf numFmtId="0" fontId="0" fillId="0" borderId="18" xfId="0" applyFont="1" applyBorder="1" applyAlignment="1"/>
    <xf numFmtId="0" fontId="0" fillId="0" borderId="21" xfId="0" applyFont="1" applyBorder="1" applyAlignment="1"/>
    <xf numFmtId="0" fontId="0" fillId="0" borderId="16" xfId="0" applyFont="1" applyBorder="1"/>
    <xf numFmtId="0" fontId="0" fillId="0" borderId="25" xfId="0" applyFont="1" applyBorder="1" applyAlignment="1">
      <alignment horizontal="centerContinuous"/>
    </xf>
    <xf numFmtId="0" fontId="0" fillId="0" borderId="13" xfId="0" applyFont="1" applyBorder="1"/>
    <xf numFmtId="0" fontId="0" fillId="0" borderId="14" xfId="0" applyFont="1" applyBorder="1" applyAlignment="1">
      <alignment horizontal="center"/>
    </xf>
    <xf numFmtId="0" fontId="0" fillId="0" borderId="10" xfId="0" applyFont="1" applyBorder="1" applyAlignment="1">
      <alignment horizontal="center"/>
    </xf>
    <xf numFmtId="0" fontId="9" fillId="0" borderId="13" xfId="0" applyFont="1" applyBorder="1" applyProtection="1">
      <protection locked="0"/>
    </xf>
    <xf numFmtId="0" fontId="0" fillId="0" borderId="26" xfId="0" applyFont="1" applyBorder="1"/>
    <xf numFmtId="5" fontId="9" fillId="0" borderId="13" xfId="0" applyNumberFormat="1" applyFont="1" applyBorder="1" applyProtection="1">
      <protection locked="0"/>
    </xf>
    <xf numFmtId="5" fontId="9" fillId="0" borderId="14" xfId="0" applyNumberFormat="1" applyFont="1" applyBorder="1" applyProtection="1">
      <protection locked="0"/>
    </xf>
    <xf numFmtId="0" fontId="9" fillId="0" borderId="16" xfId="0" applyFont="1" applyBorder="1" applyProtection="1">
      <protection locked="0"/>
    </xf>
    <xf numFmtId="0" fontId="0" fillId="0" borderId="25" xfId="0" applyFont="1" applyBorder="1"/>
    <xf numFmtId="37" fontId="9" fillId="0" borderId="16" xfId="0" applyNumberFormat="1" applyFont="1" applyBorder="1" applyProtection="1">
      <protection locked="0"/>
    </xf>
    <xf numFmtId="37" fontId="9" fillId="0" borderId="5" xfId="0" applyNumberFormat="1" applyFont="1" applyBorder="1" applyProtection="1">
      <protection locked="0"/>
    </xf>
    <xf numFmtId="0" fontId="0" fillId="0" borderId="17" xfId="0" applyFont="1" applyBorder="1" applyAlignment="1">
      <alignment horizontal="center"/>
    </xf>
    <xf numFmtId="0" fontId="9" fillId="0" borderId="20" xfId="0" applyFont="1" applyBorder="1" applyAlignment="1" applyProtection="1">
      <alignment horizontal="center"/>
      <protection locked="0"/>
    </xf>
    <xf numFmtId="0" fontId="0" fillId="4" borderId="18" xfId="0" applyFont="1" applyFill="1" applyBorder="1"/>
    <xf numFmtId="0" fontId="0" fillId="4" borderId="27" xfId="0" applyFont="1" applyFill="1" applyBorder="1"/>
    <xf numFmtId="5" fontId="9" fillId="0" borderId="28" xfId="0" applyNumberFormat="1" applyFont="1" applyBorder="1" applyProtection="1">
      <protection locked="0"/>
    </xf>
    <xf numFmtId="5" fontId="9" fillId="0" borderId="29" xfId="0" applyNumberFormat="1" applyFont="1" applyBorder="1" applyProtection="1">
      <protection locked="0"/>
    </xf>
    <xf numFmtId="0" fontId="29" fillId="0" borderId="0" xfId="0" applyFont="1" applyProtection="1">
      <protection locked="0"/>
    </xf>
    <xf numFmtId="0" fontId="0" fillId="0" borderId="8" xfId="0" applyFont="1" applyBorder="1"/>
    <xf numFmtId="0" fontId="30" fillId="0" borderId="1" xfId="0" applyFont="1" applyBorder="1"/>
    <xf numFmtId="0" fontId="30" fillId="0" borderId="2" xfId="0" applyFont="1" applyBorder="1"/>
    <xf numFmtId="0" fontId="30" fillId="0" borderId="3" xfId="0" applyFont="1" applyBorder="1"/>
    <xf numFmtId="0" fontId="6" fillId="0" borderId="4" xfId="0" applyFont="1" applyBorder="1" applyAlignment="1">
      <alignment horizontal="centerContinuous"/>
    </xf>
    <xf numFmtId="0" fontId="30" fillId="0" borderId="0" xfId="0" applyFont="1" applyAlignment="1">
      <alignment horizontal="centerContinuous"/>
    </xf>
    <xf numFmtId="0" fontId="30" fillId="0" borderId="5" xfId="0" applyFont="1" applyBorder="1" applyAlignment="1">
      <alignment horizontal="centerContinuous"/>
    </xf>
    <xf numFmtId="0" fontId="30" fillId="0" borderId="17" xfId="0" applyFont="1" applyBorder="1" applyAlignment="1">
      <alignment horizontal="centerContinuous"/>
    </xf>
    <xf numFmtId="0" fontId="30" fillId="0" borderId="18" xfId="0" applyFont="1" applyBorder="1" applyAlignment="1">
      <alignment horizontal="centerContinuous"/>
    </xf>
    <xf numFmtId="0" fontId="30" fillId="0" borderId="21" xfId="0" applyFont="1" applyBorder="1" applyAlignment="1">
      <alignment horizontal="centerContinuous"/>
    </xf>
    <xf numFmtId="0" fontId="30" fillId="0" borderId="4" xfId="0" applyFont="1" applyBorder="1"/>
    <xf numFmtId="0" fontId="31" fillId="0" borderId="0" xfId="0" applyFont="1" applyAlignment="1">
      <alignment horizontal="left"/>
    </xf>
    <xf numFmtId="0" fontId="31" fillId="0" borderId="0" xfId="0" applyFont="1" applyAlignment="1">
      <alignment horizontal="centerContinuous"/>
    </xf>
    <xf numFmtId="0" fontId="0" fillId="0" borderId="5" xfId="0" applyBorder="1"/>
    <xf numFmtId="0" fontId="31" fillId="0" borderId="0" xfId="0" applyFont="1"/>
    <xf numFmtId="0" fontId="31" fillId="0" borderId="5" xfId="0" applyFont="1" applyBorder="1" applyAlignment="1">
      <alignment horizontal="centerContinuous"/>
    </xf>
    <xf numFmtId="39" fontId="31" fillId="0" borderId="5" xfId="0" applyNumberFormat="1" applyFont="1" applyBorder="1" applyAlignment="1" applyProtection="1">
      <alignment horizontal="centerContinuous"/>
    </xf>
    <xf numFmtId="37" fontId="31" fillId="0" borderId="0" xfId="0" applyNumberFormat="1" applyFont="1" applyAlignment="1" applyProtection="1">
      <alignment horizontal="centerContinuous"/>
    </xf>
    <xf numFmtId="37" fontId="31" fillId="0" borderId="5" xfId="0" applyNumberFormat="1" applyFont="1" applyBorder="1" applyAlignment="1" applyProtection="1">
      <alignment horizontal="centerContinuous"/>
    </xf>
    <xf numFmtId="37" fontId="31" fillId="0" borderId="0" xfId="0" applyNumberFormat="1" applyFont="1" applyProtection="1"/>
    <xf numFmtId="37" fontId="31" fillId="0" borderId="5" xfId="0" applyNumberFormat="1" applyFont="1" applyBorder="1" applyProtection="1"/>
    <xf numFmtId="0" fontId="30" fillId="0" borderId="17" xfId="0" applyFont="1" applyBorder="1"/>
    <xf numFmtId="0" fontId="31" fillId="0" borderId="18" xfId="0" applyFont="1" applyBorder="1" applyAlignment="1">
      <alignment horizontal="left"/>
    </xf>
    <xf numFmtId="0" fontId="31" fillId="0" borderId="18" xfId="0" applyFont="1" applyBorder="1" applyAlignment="1">
      <alignment horizontal="centerContinuous"/>
    </xf>
    <xf numFmtId="0" fontId="31" fillId="0" borderId="18" xfId="0" applyFont="1" applyBorder="1"/>
    <xf numFmtId="37" fontId="31" fillId="0" borderId="18" xfId="0" applyNumberFormat="1" applyFont="1" applyBorder="1" applyProtection="1"/>
    <xf numFmtId="37" fontId="31" fillId="0" borderId="21" xfId="0" applyNumberFormat="1" applyFont="1" applyBorder="1" applyProtection="1"/>
    <xf numFmtId="0" fontId="30" fillId="0" borderId="0" xfId="0" applyFont="1"/>
    <xf numFmtId="37" fontId="30" fillId="0" borderId="0" xfId="0" applyNumberFormat="1" applyFont="1" applyProtection="1"/>
    <xf numFmtId="37" fontId="30" fillId="0" borderId="5" xfId="0" applyNumberFormat="1" applyFont="1" applyBorder="1" applyProtection="1"/>
    <xf numFmtId="0" fontId="30" fillId="0" borderId="8" xfId="0" applyFont="1" applyBorder="1"/>
    <xf numFmtId="0" fontId="30" fillId="0" borderId="6" xfId="0" applyFont="1" applyBorder="1"/>
    <xf numFmtId="0" fontId="30" fillId="0" borderId="6" xfId="0" applyFont="1" applyBorder="1" applyAlignment="1">
      <alignment horizontal="centerContinuous"/>
    </xf>
    <xf numFmtId="37" fontId="30" fillId="0" borderId="6" xfId="0" applyNumberFormat="1" applyFont="1" applyBorder="1" applyProtection="1"/>
    <xf numFmtId="37" fontId="30" fillId="0" borderId="9" xfId="0" applyNumberFormat="1" applyFont="1" applyBorder="1" applyProtection="1"/>
    <xf numFmtId="0" fontId="30" fillId="0" borderId="0" xfId="0" applyFont="1" applyAlignment="1">
      <alignment horizontal="right"/>
    </xf>
    <xf numFmtId="37" fontId="30" fillId="0" borderId="0" xfId="0" applyNumberFormat="1" applyFont="1" applyAlignment="1" applyProtection="1">
      <alignment horizontal="centerContinuous"/>
    </xf>
    <xf numFmtId="0" fontId="0" fillId="0" borderId="0" xfId="0" applyAlignment="1">
      <alignment horizontal="center"/>
    </xf>
    <xf numFmtId="0" fontId="32" fillId="0" borderId="1" xfId="0" applyFont="1" applyBorder="1"/>
    <xf numFmtId="0" fontId="6" fillId="0" borderId="0" xfId="0" applyFont="1" applyAlignment="1">
      <alignment horizontal="centerContinuous"/>
    </xf>
    <xf numFmtId="0" fontId="30" fillId="0" borderId="18" xfId="0" applyFont="1" applyBorder="1"/>
    <xf numFmtId="0" fontId="0" fillId="0" borderId="18" xfId="0" applyBorder="1"/>
    <xf numFmtId="165" fontId="0" fillId="0" borderId="18" xfId="0" applyNumberFormat="1" applyBorder="1" applyAlignment="1" applyProtection="1">
      <alignment horizontal="center"/>
    </xf>
    <xf numFmtId="0" fontId="0" fillId="0" borderId="21" xfId="0" applyBorder="1"/>
    <xf numFmtId="0" fontId="30" fillId="0" borderId="30" xfId="0" applyFont="1" applyBorder="1" applyAlignment="1">
      <alignment horizontal="center"/>
    </xf>
    <xf numFmtId="0" fontId="30" fillId="0" borderId="25" xfId="0" applyFont="1" applyBorder="1" applyAlignment="1">
      <alignment horizontal="centerContinuous"/>
    </xf>
    <xf numFmtId="0" fontId="30" fillId="0" borderId="25" xfId="0" applyFont="1" applyBorder="1" applyAlignment="1">
      <alignment horizontal="center"/>
    </xf>
    <xf numFmtId="0" fontId="30" fillId="0" borderId="31" xfId="0" applyFont="1" applyBorder="1" applyAlignment="1">
      <alignment horizontal="centerContinuous"/>
    </xf>
    <xf numFmtId="0" fontId="30" fillId="0" borderId="4" xfId="0" applyFont="1" applyBorder="1" applyAlignment="1">
      <alignment horizontal="centerContinuous"/>
    </xf>
    <xf numFmtId="0" fontId="30" fillId="0" borderId="16" xfId="0" applyFont="1" applyBorder="1" applyAlignment="1">
      <alignment horizontal="centerContinuous"/>
    </xf>
    <xf numFmtId="0" fontId="30" fillId="0" borderId="31" xfId="0" applyFont="1" applyBorder="1"/>
    <xf numFmtId="0" fontId="30" fillId="0" borderId="31" xfId="0" applyFont="1" applyBorder="1" applyAlignment="1">
      <alignment horizontal="center"/>
    </xf>
    <xf numFmtId="0" fontId="30" fillId="0" borderId="32" xfId="0" applyFont="1" applyBorder="1" applyAlignment="1">
      <alignment horizontal="center"/>
    </xf>
    <xf numFmtId="0" fontId="30" fillId="0" borderId="27" xfId="0" applyFont="1" applyBorder="1" applyAlignment="1">
      <alignment horizontal="centerContinuous"/>
    </xf>
    <xf numFmtId="0" fontId="30" fillId="0" borderId="33" xfId="0" applyFont="1" applyBorder="1" applyAlignment="1">
      <alignment horizontal="centerContinuous"/>
    </xf>
    <xf numFmtId="0" fontId="30" fillId="0" borderId="20" xfId="0" applyFont="1" applyBorder="1" applyAlignment="1">
      <alignment horizontal="centerContinuous"/>
    </xf>
    <xf numFmtId="0" fontId="30" fillId="0" borderId="33" xfId="0" applyFont="1" applyBorder="1" applyAlignment="1">
      <alignment horizontal="center"/>
    </xf>
    <xf numFmtId="0" fontId="30" fillId="0" borderId="18" xfId="0" applyFont="1" applyBorder="1" applyAlignment="1">
      <alignment horizontal="center"/>
    </xf>
    <xf numFmtId="0" fontId="30" fillId="6" borderId="27" xfId="0" applyFont="1" applyFill="1" applyBorder="1" applyAlignment="1">
      <alignment horizontal="centerContinuous"/>
    </xf>
    <xf numFmtId="39" fontId="30" fillId="6" borderId="33" xfId="0" applyNumberFormat="1" applyFont="1" applyFill="1" applyBorder="1" applyAlignment="1" applyProtection="1">
      <alignment horizontal="centerContinuous"/>
    </xf>
    <xf numFmtId="0" fontId="30" fillId="0" borderId="17" xfId="0" applyFont="1" applyBorder="1" applyAlignment="1">
      <alignment horizontal="center"/>
    </xf>
    <xf numFmtId="39" fontId="30" fillId="6" borderId="20" xfId="0" applyNumberFormat="1" applyFont="1" applyFill="1" applyBorder="1" applyAlignment="1" applyProtection="1">
      <alignment horizontal="centerContinuous"/>
    </xf>
    <xf numFmtId="0" fontId="30" fillId="0" borderId="18" xfId="0" applyFont="1" applyBorder="1" applyAlignment="1">
      <alignment horizontal="left"/>
    </xf>
    <xf numFmtId="5" fontId="30" fillId="0" borderId="27" xfId="0" applyNumberFormat="1" applyFont="1" applyBorder="1" applyAlignment="1" applyProtection="1">
      <alignment horizontal="right"/>
      <protection locked="0"/>
    </xf>
    <xf numFmtId="5" fontId="30" fillId="0" borderId="20" xfId="0" applyNumberFormat="1" applyFont="1" applyBorder="1" applyProtection="1">
      <protection locked="0"/>
    </xf>
    <xf numFmtId="5" fontId="30" fillId="0" borderId="33" xfId="0" applyNumberFormat="1" applyFont="1" applyBorder="1" applyProtection="1"/>
    <xf numFmtId="0" fontId="30" fillId="0" borderId="17" xfId="0" applyFont="1" applyBorder="1" applyAlignment="1">
      <alignment horizontal="left"/>
    </xf>
    <xf numFmtId="5" fontId="30" fillId="0" borderId="27" xfId="0" applyNumberFormat="1" applyFont="1" applyBorder="1" applyProtection="1">
      <protection locked="0"/>
    </xf>
    <xf numFmtId="5" fontId="30" fillId="0" borderId="20" xfId="0" applyNumberFormat="1" applyFont="1" applyBorder="1" applyProtection="1"/>
    <xf numFmtId="0" fontId="0" fillId="0" borderId="0" xfId="0" applyAlignment="1">
      <alignment horizontal="left"/>
    </xf>
    <xf numFmtId="37" fontId="30" fillId="0" borderId="27" xfId="0" applyNumberFormat="1" applyFont="1" applyBorder="1" applyAlignment="1" applyProtection="1">
      <alignment horizontal="right"/>
      <protection locked="0"/>
    </xf>
    <xf numFmtId="37" fontId="30" fillId="0" borderId="20" xfId="0" applyNumberFormat="1" applyFont="1" applyBorder="1" applyProtection="1">
      <protection locked="0"/>
    </xf>
    <xf numFmtId="37" fontId="30" fillId="0" borderId="33" xfId="0" applyNumberFormat="1" applyFont="1" applyBorder="1" applyProtection="1"/>
    <xf numFmtId="37" fontId="30" fillId="0" borderId="27" xfId="0" applyNumberFormat="1" applyFont="1" applyBorder="1" applyProtection="1">
      <protection locked="0"/>
    </xf>
    <xf numFmtId="37" fontId="30" fillId="0" borderId="20" xfId="0" applyNumberFormat="1" applyFont="1" applyBorder="1" applyProtection="1"/>
    <xf numFmtId="37" fontId="30" fillId="0" borderId="27" xfId="0" applyNumberFormat="1" applyFont="1" applyBorder="1" applyAlignment="1" applyProtection="1">
      <alignment horizontal="right"/>
    </xf>
    <xf numFmtId="37" fontId="30" fillId="0" borderId="27" xfId="0" applyNumberFormat="1" applyFont="1" applyBorder="1" applyProtection="1"/>
    <xf numFmtId="37" fontId="30" fillId="6" borderId="27" xfId="0" applyNumberFormat="1" applyFont="1" applyFill="1" applyBorder="1" applyAlignment="1" applyProtection="1">
      <alignment horizontal="centerContinuous"/>
    </xf>
    <xf numFmtId="0" fontId="30" fillId="0" borderId="34" xfId="0" applyFont="1" applyBorder="1" applyAlignment="1">
      <alignment horizontal="left"/>
    </xf>
    <xf numFmtId="0" fontId="30" fillId="0" borderId="8" xfId="0" applyFont="1" applyBorder="1" applyAlignment="1">
      <alignment horizontal="left"/>
    </xf>
    <xf numFmtId="0" fontId="30" fillId="0" borderId="35" xfId="0" applyFont="1" applyBorder="1" applyAlignment="1">
      <alignment horizontal="centerContinuous"/>
    </xf>
    <xf numFmtId="5" fontId="30" fillId="0" borderId="35" xfId="0" applyNumberFormat="1" applyFont="1" applyBorder="1" applyAlignment="1" applyProtection="1">
      <alignment horizontal="right"/>
    </xf>
    <xf numFmtId="5" fontId="30" fillId="0" borderId="35" xfId="0" applyNumberFormat="1" applyFont="1" applyBorder="1" applyProtection="1"/>
    <xf numFmtId="5" fontId="30" fillId="0" borderId="23" xfId="0" applyNumberFormat="1" applyFont="1" applyBorder="1" applyProtection="1"/>
    <xf numFmtId="0" fontId="30" fillId="0" borderId="36" xfId="0" applyFont="1" applyBorder="1" applyAlignment="1">
      <alignment horizontal="center"/>
    </xf>
    <xf numFmtId="37" fontId="30" fillId="6" borderId="27" xfId="0" applyNumberFormat="1" applyFont="1" applyFill="1" applyBorder="1" applyAlignment="1" applyProtection="1">
      <alignment horizontal="centerContinuous"/>
      <protection locked="0"/>
    </xf>
    <xf numFmtId="0" fontId="30" fillId="6" borderId="27" xfId="0" applyFont="1" applyFill="1" applyBorder="1" applyAlignment="1" applyProtection="1">
      <alignment horizontal="centerContinuous"/>
      <protection locked="0"/>
    </xf>
    <xf numFmtId="0" fontId="30" fillId="0" borderId="1" xfId="0" applyFont="1" applyBorder="1" applyAlignment="1">
      <alignment horizontal="centerContinuous"/>
    </xf>
    <xf numFmtId="0" fontId="30" fillId="0" borderId="2" xfId="0" applyFont="1" applyBorder="1" applyAlignment="1">
      <alignment horizontal="centerContinuous"/>
    </xf>
    <xf numFmtId="5" fontId="30" fillId="0" borderId="2" xfId="0" applyNumberFormat="1" applyFont="1" applyBorder="1" applyProtection="1"/>
    <xf numFmtId="5" fontId="30" fillId="0" borderId="0" xfId="0" applyNumberFormat="1" applyFont="1" applyProtection="1"/>
    <xf numFmtId="0" fontId="30" fillId="0" borderId="37" xfId="0" applyFont="1" applyBorder="1" applyAlignment="1">
      <alignment horizontal="center"/>
    </xf>
    <xf numFmtId="0" fontId="30" fillId="0" borderId="6" xfId="0" applyFont="1" applyBorder="1" applyAlignment="1">
      <alignment horizontal="left"/>
    </xf>
    <xf numFmtId="5" fontId="30" fillId="0" borderId="36" xfId="0" applyNumberFormat="1" applyFont="1" applyBorder="1" applyProtection="1"/>
    <xf numFmtId="0" fontId="30" fillId="0" borderId="1" xfId="0" applyFont="1" applyBorder="1" applyAlignment="1">
      <alignment horizontal="center"/>
    </xf>
    <xf numFmtId="37" fontId="30" fillId="0" borderId="2" xfId="0" applyNumberFormat="1" applyFont="1" applyBorder="1" applyProtection="1"/>
    <xf numFmtId="37" fontId="30" fillId="0" borderId="3" xfId="0" applyNumberFormat="1" applyFont="1" applyBorder="1" applyProtection="1"/>
    <xf numFmtId="0" fontId="30" fillId="0" borderId="4" xfId="0" applyFont="1" applyBorder="1" applyAlignment="1">
      <alignment horizontal="center"/>
    </xf>
    <xf numFmtId="0" fontId="30" fillId="0" borderId="0" xfId="0" applyFont="1" applyAlignment="1"/>
    <xf numFmtId="0" fontId="30" fillId="0" borderId="4" xfId="0" applyFont="1" applyBorder="1" applyAlignment="1" applyProtection="1">
      <alignment horizontal="center"/>
      <protection locked="0"/>
    </xf>
    <xf numFmtId="0" fontId="30" fillId="0" borderId="0" xfId="0" applyFont="1" applyAlignment="1" applyProtection="1">
      <alignment horizontal="centerContinuous"/>
      <protection locked="0"/>
    </xf>
    <xf numFmtId="0" fontId="30" fillId="0" borderId="0" xfId="0" applyFont="1" applyProtection="1">
      <protection locked="0"/>
    </xf>
    <xf numFmtId="37" fontId="30" fillId="0" borderId="0" xfId="0" applyNumberFormat="1" applyFont="1" applyProtection="1">
      <protection locked="0"/>
    </xf>
    <xf numFmtId="37" fontId="30" fillId="0" borderId="5" xfId="0" applyNumberFormat="1" applyFont="1" applyBorder="1" applyProtection="1">
      <protection locked="0"/>
    </xf>
    <xf numFmtId="0" fontId="0" fillId="0" borderId="0" xfId="0" applyProtection="1">
      <protection locked="0"/>
    </xf>
    <xf numFmtId="5" fontId="30" fillId="0" borderId="0" xfId="0" applyNumberFormat="1" applyFont="1" applyProtection="1">
      <protection locked="0"/>
    </xf>
    <xf numFmtId="0" fontId="0" fillId="0" borderId="5" xfId="0" applyBorder="1" applyProtection="1">
      <protection locked="0"/>
    </xf>
    <xf numFmtId="0" fontId="0" fillId="0" borderId="4" xfId="0" applyBorder="1" applyProtection="1">
      <protection locked="0"/>
    </xf>
    <xf numFmtId="0" fontId="30" fillId="0" borderId="8" xfId="0" applyFont="1" applyBorder="1" applyAlignment="1" applyProtection="1">
      <alignment horizontal="center"/>
      <protection locked="0"/>
    </xf>
    <xf numFmtId="0" fontId="30" fillId="0" borderId="6" xfId="0" applyFont="1" applyBorder="1" applyAlignment="1" applyProtection="1">
      <alignment horizontal="centerContinuous"/>
      <protection locked="0"/>
    </xf>
    <xf numFmtId="0" fontId="30" fillId="0" borderId="6" xfId="0" applyFont="1" applyBorder="1" applyProtection="1">
      <protection locked="0"/>
    </xf>
    <xf numFmtId="37" fontId="30" fillId="0" borderId="6" xfId="0" applyNumberFormat="1" applyFont="1" applyBorder="1" applyProtection="1">
      <protection locked="0"/>
    </xf>
    <xf numFmtId="37" fontId="30" fillId="0" borderId="9" xfId="0" applyNumberFormat="1" applyFont="1" applyBorder="1" applyProtection="1">
      <protection locked="0"/>
    </xf>
    <xf numFmtId="0" fontId="0" fillId="0" borderId="8" xfId="0" applyBorder="1" applyProtection="1">
      <protection locked="0"/>
    </xf>
    <xf numFmtId="0" fontId="0" fillId="0" borderId="6" xfId="0" applyBorder="1" applyProtection="1">
      <protection locked="0"/>
    </xf>
    <xf numFmtId="0" fontId="0" fillId="0" borderId="9" xfId="0" applyBorder="1" applyProtection="1">
      <protection locked="0"/>
    </xf>
    <xf numFmtId="0" fontId="30" fillId="0" borderId="0" xfId="0" applyFont="1" applyAlignment="1">
      <alignment horizontal="center"/>
    </xf>
    <xf numFmtId="0" fontId="5" fillId="0" borderId="4" xfId="0" applyFont="1" applyBorder="1" applyAlignment="1">
      <alignment horizontal="centerContinuous"/>
    </xf>
    <xf numFmtId="0" fontId="0" fillId="0" borderId="16" xfId="0" applyBorder="1"/>
    <xf numFmtId="0" fontId="0" fillId="0" borderId="16" xfId="0" applyBorder="1" applyAlignment="1">
      <alignment horizontal="center"/>
    </xf>
    <xf numFmtId="0" fontId="0" fillId="0" borderId="5" xfId="0" applyBorder="1" applyAlignment="1">
      <alignment horizontal="center"/>
    </xf>
    <xf numFmtId="0" fontId="0" fillId="0" borderId="17" xfId="0" applyBorder="1" applyAlignment="1">
      <alignment horizontal="center"/>
    </xf>
    <xf numFmtId="0" fontId="0" fillId="0" borderId="20" xfId="0" applyBorder="1" applyAlignment="1">
      <alignment horizontal="centerContinuous"/>
    </xf>
    <xf numFmtId="0" fontId="0" fillId="0" borderId="20" xfId="0" applyBorder="1" applyAlignment="1">
      <alignment horizontal="center"/>
    </xf>
    <xf numFmtId="0" fontId="0" fillId="0" borderId="19" xfId="0" applyBorder="1" applyAlignment="1">
      <alignment horizontal="center"/>
    </xf>
    <xf numFmtId="0" fontId="0" fillId="0" borderId="21" xfId="0" applyBorder="1" applyAlignment="1">
      <alignment horizontal="center"/>
    </xf>
    <xf numFmtId="0" fontId="0" fillId="0" borderId="20" xfId="0" applyBorder="1"/>
    <xf numFmtId="0" fontId="0" fillId="0" borderId="18" xfId="0" applyBorder="1" applyAlignment="1">
      <alignment horizontal="center"/>
    </xf>
    <xf numFmtId="0" fontId="0" fillId="4" borderId="20" xfId="0" applyFill="1" applyBorder="1"/>
    <xf numFmtId="0" fontId="0" fillId="4" borderId="19" xfId="0" applyFill="1" applyBorder="1"/>
    <xf numFmtId="0" fontId="0" fillId="4" borderId="21" xfId="0" applyFill="1" applyBorder="1"/>
    <xf numFmtId="5" fontId="0" fillId="0" borderId="20" xfId="0" applyNumberFormat="1" applyBorder="1" applyProtection="1">
      <protection locked="0"/>
    </xf>
    <xf numFmtId="5" fontId="0" fillId="0" borderId="19" xfId="0" applyNumberFormat="1" applyBorder="1" applyProtection="1">
      <protection locked="0"/>
    </xf>
    <xf numFmtId="5" fontId="0" fillId="0" borderId="21" xfId="0" applyNumberFormat="1" applyBorder="1" applyProtection="1"/>
    <xf numFmtId="37" fontId="0" fillId="0" borderId="20" xfId="0" applyNumberFormat="1" applyBorder="1" applyProtection="1">
      <protection locked="0"/>
    </xf>
    <xf numFmtId="37" fontId="0" fillId="0" borderId="19" xfId="0" applyNumberFormat="1" applyBorder="1" applyProtection="1">
      <protection locked="0"/>
    </xf>
    <xf numFmtId="37" fontId="0" fillId="0" borderId="21" xfId="0" applyNumberFormat="1" applyBorder="1" applyProtection="1"/>
    <xf numFmtId="37" fontId="0" fillId="0" borderId="19" xfId="0" applyNumberFormat="1" applyBorder="1" applyProtection="1"/>
    <xf numFmtId="0" fontId="0" fillId="4" borderId="20" xfId="0" applyFill="1" applyBorder="1" applyAlignment="1">
      <alignment horizontal="center"/>
    </xf>
    <xf numFmtId="37" fontId="0" fillId="4" borderId="19" xfId="0" applyNumberFormat="1" applyFill="1" applyBorder="1" applyProtection="1"/>
    <xf numFmtId="37" fontId="0" fillId="4" borderId="21" xfId="0" applyNumberFormat="1" applyFill="1" applyBorder="1" applyProtection="1"/>
    <xf numFmtId="37" fontId="8" fillId="0" borderId="21" xfId="0" applyNumberFormat="1" applyFont="1" applyBorder="1" applyProtection="1">
      <protection locked="0"/>
    </xf>
    <xf numFmtId="0" fontId="0" fillId="0" borderId="8" xfId="0" applyBorder="1" applyAlignment="1">
      <alignment horizontal="center"/>
    </xf>
    <xf numFmtId="0" fontId="0" fillId="0" borderId="23" xfId="0" applyBorder="1"/>
    <xf numFmtId="0" fontId="0" fillId="0" borderId="23" xfId="0" applyBorder="1" applyAlignment="1">
      <alignment horizontal="center"/>
    </xf>
    <xf numFmtId="5" fontId="0" fillId="0" borderId="22" xfId="0" applyNumberFormat="1" applyBorder="1" applyProtection="1"/>
    <xf numFmtId="5" fontId="0" fillId="0" borderId="9" xfId="0" applyNumberFormat="1" applyBorder="1" applyProtection="1"/>
    <xf numFmtId="37" fontId="0" fillId="0" borderId="0" xfId="0" applyNumberFormat="1" applyProtection="1"/>
    <xf numFmtId="37" fontId="0" fillId="0" borderId="5" xfId="0" applyNumberFormat="1" applyBorder="1" applyProtection="1"/>
    <xf numFmtId="37" fontId="0" fillId="0" borderId="0" xfId="0" applyNumberFormat="1" applyAlignment="1" applyProtection="1">
      <alignment horizontal="centerContinuous"/>
    </xf>
    <xf numFmtId="37" fontId="0" fillId="0" borderId="5" xfId="0" applyNumberFormat="1" applyBorder="1" applyAlignment="1" applyProtection="1">
      <alignment horizontal="centerContinuous"/>
    </xf>
    <xf numFmtId="0" fontId="0" fillId="0" borderId="6" xfId="0" applyBorder="1" applyAlignment="1">
      <alignment horizontal="center"/>
    </xf>
    <xf numFmtId="37" fontId="0" fillId="0" borderId="6" xfId="0" applyNumberFormat="1" applyBorder="1" applyProtection="1"/>
    <xf numFmtId="37" fontId="8" fillId="0" borderId="9" xfId="0" applyNumberFormat="1" applyFont="1" applyBorder="1" applyProtection="1">
      <protection locked="0"/>
    </xf>
    <xf numFmtId="5" fontId="0" fillId="0" borderId="20" xfId="0" applyNumberFormat="1" applyBorder="1" applyProtection="1"/>
    <xf numFmtId="0" fontId="0" fillId="0" borderId="18" xfId="0" applyBorder="1" applyProtection="1">
      <protection locked="0"/>
    </xf>
    <xf numFmtId="0" fontId="0" fillId="0" borderId="20" xfId="0" applyBorder="1" applyAlignment="1" applyProtection="1">
      <alignment horizontal="center"/>
      <protection locked="0"/>
    </xf>
    <xf numFmtId="0" fontId="0" fillId="0" borderId="20" xfId="0" applyBorder="1" applyProtection="1">
      <protection locked="0"/>
    </xf>
    <xf numFmtId="0" fontId="0" fillId="0" borderId="23" xfId="0" applyBorder="1" applyAlignment="1">
      <alignment horizontal="centerContinuous"/>
    </xf>
    <xf numFmtId="165" fontId="0" fillId="0" borderId="0" xfId="0" applyNumberFormat="1" applyFont="1" applyAlignment="1" applyProtection="1">
      <alignment horizontal="center"/>
    </xf>
    <xf numFmtId="0" fontId="30" fillId="0" borderId="10" xfId="0" applyFont="1" applyBorder="1"/>
    <xf numFmtId="0" fontId="30" fillId="0" borderId="14" xfId="0" applyFont="1" applyBorder="1" applyAlignment="1">
      <alignment horizontal="centerContinuous"/>
    </xf>
    <xf numFmtId="0" fontId="33" fillId="0" borderId="0" xfId="0" applyFont="1" applyAlignment="1">
      <alignment horizontal="left"/>
    </xf>
    <xf numFmtId="39" fontId="30" fillId="0" borderId="21" xfId="0" applyNumberFormat="1" applyFont="1" applyBorder="1" applyAlignment="1" applyProtection="1">
      <alignment horizontal="centerContinuous"/>
    </xf>
    <xf numFmtId="0" fontId="6" fillId="0" borderId="18" xfId="0" applyFont="1" applyBorder="1" applyAlignment="1">
      <alignment horizontal="left"/>
    </xf>
    <xf numFmtId="37" fontId="30" fillId="0" borderId="18" xfId="0" applyNumberFormat="1" applyFont="1" applyBorder="1" applyProtection="1"/>
    <xf numFmtId="37" fontId="30" fillId="2" borderId="33" xfId="0" applyNumberFormat="1" applyFont="1" applyFill="1" applyBorder="1" applyProtection="1"/>
    <xf numFmtId="5" fontId="30" fillId="0" borderId="33" xfId="0" applyNumberFormat="1" applyFont="1" applyBorder="1" applyProtection="1">
      <protection locked="0"/>
    </xf>
    <xf numFmtId="37" fontId="30" fillId="0" borderId="33" xfId="0" applyNumberFormat="1" applyFont="1" applyBorder="1" applyProtection="1">
      <protection locked="0"/>
    </xf>
    <xf numFmtId="0" fontId="0" fillId="0" borderId="18" xfId="0" applyFont="1" applyBorder="1" applyAlignment="1">
      <alignment horizontal="left"/>
    </xf>
    <xf numFmtId="0" fontId="30" fillId="0" borderId="18" xfId="0" applyFont="1" applyBorder="1" applyAlignment="1" applyProtection="1">
      <alignment horizontal="left"/>
      <protection locked="0"/>
    </xf>
    <xf numFmtId="0" fontId="30" fillId="0" borderId="18" xfId="0" applyFont="1" applyBorder="1" applyAlignment="1" applyProtection="1">
      <alignment horizontal="centerContinuous"/>
      <protection locked="0"/>
    </xf>
    <xf numFmtId="0" fontId="30" fillId="0" borderId="18" xfId="0" applyFont="1" applyBorder="1" applyProtection="1">
      <protection locked="0"/>
    </xf>
    <xf numFmtId="0" fontId="0" fillId="0" borderId="21" xfId="0" applyFont="1" applyBorder="1"/>
    <xf numFmtId="0" fontId="34" fillId="0" borderId="4" xfId="0" applyFont="1" applyBorder="1"/>
    <xf numFmtId="0" fontId="34" fillId="0" borderId="0" xfId="0" applyFont="1"/>
    <xf numFmtId="0" fontId="34" fillId="0" borderId="5" xfId="0" applyFont="1" applyBorder="1"/>
    <xf numFmtId="0" fontId="35" fillId="0" borderId="0" xfId="0" applyFont="1"/>
    <xf numFmtId="0" fontId="34" fillId="0" borderId="21" xfId="0" applyFont="1" applyBorder="1"/>
    <xf numFmtId="0" fontId="34" fillId="0" borderId="17" xfId="0" applyFont="1" applyBorder="1"/>
    <xf numFmtId="0" fontId="34" fillId="0" borderId="18" xfId="0" applyFont="1" applyBorder="1"/>
    <xf numFmtId="0" fontId="0" fillId="0" borderId="31" xfId="0" applyFont="1" applyBorder="1"/>
    <xf numFmtId="0" fontId="0" fillId="0" borderId="30" xfId="0" applyFont="1" applyBorder="1"/>
    <xf numFmtId="0" fontId="0" fillId="0" borderId="15" xfId="0" applyFont="1" applyBorder="1" applyAlignment="1">
      <alignment horizontal="center"/>
    </xf>
    <xf numFmtId="0" fontId="0" fillId="0" borderId="27" xfId="0" applyFont="1" applyBorder="1" applyAlignment="1">
      <alignment horizontal="centerContinuous"/>
    </xf>
    <xf numFmtId="0" fontId="0" fillId="0" borderId="18" xfId="0" applyFont="1" applyBorder="1" applyAlignment="1">
      <alignment horizontal="centerContinuous"/>
    </xf>
    <xf numFmtId="0" fontId="0" fillId="0" borderId="31" xfId="0" applyFont="1" applyBorder="1" applyAlignment="1">
      <alignment horizontal="center"/>
    </xf>
    <xf numFmtId="0" fontId="0" fillId="0" borderId="30" xfId="0" applyFont="1" applyBorder="1" applyAlignment="1">
      <alignment horizontal="center"/>
    </xf>
    <xf numFmtId="0" fontId="0" fillId="0" borderId="19" xfId="0" applyFont="1" applyBorder="1" applyAlignment="1">
      <alignment horizontal="centerContinuous"/>
    </xf>
    <xf numFmtId="0" fontId="0" fillId="0" borderId="19" xfId="0" applyFont="1" applyBorder="1" applyAlignment="1">
      <alignment horizontal="center"/>
    </xf>
    <xf numFmtId="0" fontId="0" fillId="0" borderId="33" xfId="0" applyFont="1" applyBorder="1" applyAlignment="1">
      <alignment horizontal="center"/>
    </xf>
    <xf numFmtId="0" fontId="0" fillId="0" borderId="32" xfId="0" applyFont="1" applyBorder="1" applyAlignment="1">
      <alignment horizontal="center"/>
    </xf>
    <xf numFmtId="0" fontId="0" fillId="0" borderId="38" xfId="0" applyFont="1" applyBorder="1" applyAlignment="1">
      <alignment horizontal="center"/>
    </xf>
    <xf numFmtId="0" fontId="0" fillId="0" borderId="39" xfId="0" applyFont="1" applyBorder="1"/>
    <xf numFmtId="0" fontId="0" fillId="0" borderId="40" xfId="0" applyFont="1" applyBorder="1"/>
    <xf numFmtId="5" fontId="0" fillId="0" borderId="28" xfId="0" applyNumberFormat="1" applyFont="1" applyBorder="1" applyProtection="1">
      <protection locked="0"/>
    </xf>
    <xf numFmtId="5" fontId="0" fillId="0" borderId="40" xfId="0" applyNumberFormat="1" applyFont="1" applyBorder="1" applyProtection="1">
      <protection locked="0"/>
    </xf>
    <xf numFmtId="5" fontId="0" fillId="0" borderId="38" xfId="0" applyNumberFormat="1" applyFont="1" applyBorder="1" applyProtection="1">
      <protection locked="0"/>
    </xf>
    <xf numFmtId="5" fontId="0" fillId="0" borderId="40" xfId="0" applyNumberFormat="1" applyFont="1" applyBorder="1" applyProtection="1"/>
    <xf numFmtId="39" fontId="0" fillId="0" borderId="40" xfId="0" applyNumberFormat="1" applyFont="1" applyBorder="1" applyProtection="1">
      <protection locked="0"/>
    </xf>
    <xf numFmtId="5" fontId="0" fillId="0" borderId="19" xfId="0" applyNumberFormat="1" applyFont="1" applyBorder="1" applyProtection="1">
      <protection locked="0"/>
    </xf>
    <xf numFmtId="0" fontId="0" fillId="0" borderId="29" xfId="0" applyFont="1" applyBorder="1" applyAlignment="1">
      <alignment horizontal="center"/>
    </xf>
    <xf numFmtId="37" fontId="0" fillId="0" borderId="28" xfId="0" applyNumberFormat="1" applyFont="1" applyBorder="1" applyProtection="1">
      <protection locked="0"/>
    </xf>
    <xf numFmtId="37" fontId="0" fillId="0" borderId="40" xfId="0" applyNumberFormat="1" applyFont="1" applyBorder="1" applyProtection="1">
      <protection locked="0"/>
    </xf>
    <xf numFmtId="37" fontId="0" fillId="0" borderId="29" xfId="0" applyNumberFormat="1" applyFont="1" applyBorder="1" applyProtection="1">
      <protection locked="0"/>
    </xf>
    <xf numFmtId="37" fontId="0" fillId="0" borderId="38" xfId="0" applyNumberFormat="1" applyFont="1" applyBorder="1" applyProtection="1">
      <protection locked="0"/>
    </xf>
    <xf numFmtId="37" fontId="0" fillId="0" borderId="40" xfId="0" applyNumberFormat="1" applyFont="1" applyBorder="1" applyProtection="1"/>
    <xf numFmtId="37" fontId="0" fillId="0" borderId="19" xfId="0" applyNumberFormat="1" applyFont="1" applyBorder="1" applyProtection="1">
      <protection locked="0"/>
    </xf>
    <xf numFmtId="37" fontId="0" fillId="0" borderId="19" xfId="0" applyNumberFormat="1" applyFont="1" applyBorder="1" applyAlignment="1" applyProtection="1">
      <alignment horizontal="center"/>
      <protection locked="0"/>
    </xf>
    <xf numFmtId="5" fontId="0" fillId="0" borderId="28" xfId="0" applyNumberFormat="1" applyFont="1" applyBorder="1" applyProtection="1"/>
    <xf numFmtId="5" fontId="0" fillId="0" borderId="29" xfId="0" applyNumberFormat="1" applyFont="1" applyBorder="1" applyProtection="1"/>
    <xf numFmtId="5" fontId="0" fillId="0" borderId="38" xfId="0" applyNumberFormat="1" applyFont="1" applyBorder="1" applyProtection="1"/>
    <xf numFmtId="39" fontId="0" fillId="0" borderId="40" xfId="0" applyNumberFormat="1" applyFont="1" applyBorder="1" applyProtection="1"/>
    <xf numFmtId="37" fontId="0" fillId="0" borderId="28" xfId="0" applyNumberFormat="1" applyFont="1" applyBorder="1" applyProtection="1"/>
    <xf numFmtId="37" fontId="0" fillId="0" borderId="29" xfId="0" applyNumberFormat="1" applyFont="1" applyBorder="1" applyProtection="1"/>
    <xf numFmtId="37" fontId="0" fillId="0" borderId="38" xfId="0" applyNumberFormat="1" applyFont="1" applyBorder="1" applyProtection="1"/>
    <xf numFmtId="5" fontId="0" fillId="0" borderId="19" xfId="0" applyNumberFormat="1" applyFont="1" applyBorder="1" applyAlignment="1" applyProtection="1">
      <alignment horizontal="center"/>
      <protection locked="0"/>
    </xf>
    <xf numFmtId="0" fontId="0" fillId="0" borderId="41" xfId="0" applyFont="1" applyBorder="1" applyAlignment="1">
      <alignment horizontal="center"/>
    </xf>
    <xf numFmtId="0" fontId="0" fillId="0" borderId="42" xfId="0" applyFont="1" applyBorder="1"/>
    <xf numFmtId="0" fontId="0" fillId="0" borderId="43" xfId="0" applyFont="1" applyBorder="1"/>
    <xf numFmtId="5" fontId="0" fillId="0" borderId="44" xfId="0" applyNumberFormat="1" applyFont="1" applyBorder="1" applyProtection="1"/>
    <xf numFmtId="5" fontId="0" fillId="0" borderId="45" xfId="0" applyNumberFormat="1" applyFont="1" applyBorder="1" applyProtection="1"/>
    <xf numFmtId="5" fontId="0" fillId="0" borderId="41" xfId="0" applyNumberFormat="1" applyFont="1" applyBorder="1" applyProtection="1"/>
    <xf numFmtId="5" fontId="0" fillId="0" borderId="44" xfId="0" applyNumberFormat="1" applyFont="1" applyBorder="1" applyProtection="1">
      <protection locked="0"/>
    </xf>
    <xf numFmtId="37" fontId="0" fillId="0" borderId="22" xfId="0" applyNumberFormat="1" applyFont="1" applyBorder="1" applyProtection="1">
      <protection locked="0"/>
    </xf>
    <xf numFmtId="0" fontId="0" fillId="0" borderId="45" xfId="0" applyFont="1" applyBorder="1" applyAlignment="1">
      <alignment horizontal="center"/>
    </xf>
    <xf numFmtId="5" fontId="0" fillId="0" borderId="0" xfId="0" applyNumberFormat="1" applyFont="1" applyProtection="1"/>
    <xf numFmtId="0" fontId="0" fillId="0" borderId="0" xfId="0" applyFont="1" applyAlignment="1">
      <alignment horizontal="right"/>
    </xf>
    <xf numFmtId="5" fontId="0" fillId="0" borderId="0" xfId="0" applyNumberFormat="1" applyFont="1" applyAlignment="1" applyProtection="1">
      <alignment horizontal="centerContinuous"/>
    </xf>
    <xf numFmtId="0" fontId="0" fillId="0" borderId="1" xfId="0" applyFont="1" applyBorder="1" applyProtection="1"/>
    <xf numFmtId="0" fontId="0" fillId="0" borderId="3" xfId="0" applyFont="1" applyBorder="1" applyProtection="1"/>
    <xf numFmtId="0" fontId="7" fillId="0" borderId="4" xfId="0" applyFont="1" applyBorder="1" applyAlignment="1" applyProtection="1">
      <alignment horizontal="centerContinuous"/>
    </xf>
    <xf numFmtId="0" fontId="0" fillId="0" borderId="5" xfId="0" applyFont="1" applyBorder="1" applyAlignment="1" applyProtection="1">
      <alignment horizontal="centerContinuous"/>
    </xf>
    <xf numFmtId="0" fontId="0" fillId="0" borderId="17" xfId="0" applyFont="1" applyBorder="1" applyProtection="1"/>
    <xf numFmtId="0" fontId="0" fillId="0" borderId="18" xfId="0" applyFont="1" applyBorder="1" applyProtection="1"/>
    <xf numFmtId="0" fontId="0" fillId="0" borderId="21" xfId="0" applyBorder="1" applyProtection="1"/>
    <xf numFmtId="0" fontId="0" fillId="0" borderId="4" xfId="0" applyFont="1" applyBorder="1" applyProtection="1"/>
    <xf numFmtId="0" fontId="0" fillId="0" borderId="5" xfId="0" applyFont="1" applyBorder="1" applyProtection="1"/>
    <xf numFmtId="0" fontId="0" fillId="0" borderId="21" xfId="0" applyFont="1" applyBorder="1" applyProtection="1"/>
    <xf numFmtId="0" fontId="0" fillId="0" borderId="30" xfId="0" applyFont="1" applyBorder="1" applyProtection="1"/>
    <xf numFmtId="0" fontId="0" fillId="0" borderId="11" xfId="0" applyFont="1" applyBorder="1" applyProtection="1"/>
    <xf numFmtId="0" fontId="0" fillId="0" borderId="12" xfId="0" applyFont="1" applyBorder="1" applyProtection="1"/>
    <xf numFmtId="0" fontId="0" fillId="0" borderId="30" xfId="0" applyFont="1" applyBorder="1" applyAlignment="1" applyProtection="1">
      <alignment horizontal="center"/>
    </xf>
    <xf numFmtId="0" fontId="0" fillId="0" borderId="15" xfId="0" applyFont="1" applyBorder="1" applyAlignment="1" applyProtection="1">
      <alignment horizontal="center"/>
    </xf>
    <xf numFmtId="0" fontId="0" fillId="0" borderId="5" xfId="0" applyFont="1" applyBorder="1" applyAlignment="1" applyProtection="1">
      <alignment horizontal="center"/>
    </xf>
    <xf numFmtId="0" fontId="0" fillId="0" borderId="32" xfId="0" applyFont="1" applyBorder="1" applyAlignment="1" applyProtection="1">
      <alignment horizontal="center"/>
    </xf>
    <xf numFmtId="0" fontId="0" fillId="0" borderId="18" xfId="0" applyFont="1" applyBorder="1" applyAlignment="1" applyProtection="1">
      <alignment horizontal="centerContinuous"/>
    </xf>
    <xf numFmtId="0" fontId="0" fillId="0" borderId="18" xfId="0" applyBorder="1" applyAlignment="1" applyProtection="1">
      <alignment horizontal="centerContinuous"/>
    </xf>
    <xf numFmtId="0" fontId="0" fillId="0" borderId="19" xfId="0" applyFont="1" applyBorder="1" applyAlignment="1" applyProtection="1">
      <alignment horizontal="centerContinuous"/>
    </xf>
    <xf numFmtId="0" fontId="0" fillId="0" borderId="21" xfId="0" applyFont="1" applyBorder="1" applyAlignment="1" applyProtection="1">
      <alignment horizontal="center"/>
    </xf>
    <xf numFmtId="0" fontId="4" fillId="0" borderId="18" xfId="0" applyFont="1" applyBorder="1" applyProtection="1">
      <protection locked="0"/>
    </xf>
    <xf numFmtId="0" fontId="0" fillId="0" borderId="18" xfId="0" applyFont="1" applyBorder="1" applyProtection="1">
      <protection locked="0"/>
    </xf>
    <xf numFmtId="5" fontId="0" fillId="0" borderId="33" xfId="0" applyNumberFormat="1" applyFont="1" applyBorder="1" applyProtection="1">
      <protection locked="0"/>
    </xf>
    <xf numFmtId="37" fontId="0" fillId="0" borderId="33" xfId="0" applyNumberFormat="1" applyFont="1" applyBorder="1" applyProtection="1">
      <protection locked="0"/>
    </xf>
    <xf numFmtId="0" fontId="0" fillId="0" borderId="18" xfId="0" applyBorder="1" applyProtection="1"/>
    <xf numFmtId="0" fontId="0" fillId="0" borderId="4" xfId="0" applyFont="1" applyBorder="1" applyAlignment="1" applyProtection="1">
      <alignment horizontal="center"/>
    </xf>
    <xf numFmtId="5" fontId="0" fillId="0" borderId="14" xfId="0" applyNumberFormat="1" applyFont="1" applyBorder="1" applyProtection="1"/>
    <xf numFmtId="0" fontId="0" fillId="0" borderId="46" xfId="0" applyFont="1" applyBorder="1" applyProtection="1"/>
    <xf numFmtId="0" fontId="0" fillId="0" borderId="14" xfId="0" applyFont="1" applyBorder="1" applyProtection="1"/>
    <xf numFmtId="37" fontId="0" fillId="4" borderId="33" xfId="0" applyNumberFormat="1" applyFont="1" applyFill="1" applyBorder="1" applyProtection="1"/>
    <xf numFmtId="5" fontId="0" fillId="0" borderId="33" xfId="0" applyNumberFormat="1" applyFont="1" applyBorder="1" applyProtection="1"/>
    <xf numFmtId="0" fontId="0" fillId="0" borderId="37" xfId="0" applyFont="1" applyBorder="1" applyAlignment="1" applyProtection="1">
      <alignment horizontal="center"/>
    </xf>
    <xf numFmtId="0" fontId="30" fillId="5" borderId="6" xfId="0" applyFont="1" applyFill="1" applyBorder="1" applyProtection="1"/>
    <xf numFmtId="0" fontId="0" fillId="0" borderId="6" xfId="0" applyFont="1" applyBorder="1" applyProtection="1"/>
    <xf numFmtId="37" fontId="0" fillId="0" borderId="0" xfId="0" applyNumberFormat="1" applyFont="1" applyProtection="1"/>
    <xf numFmtId="0" fontId="4" fillId="0" borderId="0" xfId="0" applyFont="1" applyProtection="1"/>
    <xf numFmtId="0" fontId="25" fillId="0" borderId="0" xfId="0" applyFont="1"/>
    <xf numFmtId="0" fontId="25" fillId="0" borderId="0" xfId="0" applyFont="1" applyAlignment="1">
      <alignment horizontal="centerContinuous"/>
    </xf>
    <xf numFmtId="0" fontId="36" fillId="0" borderId="4" xfId="0" applyFont="1" applyBorder="1" applyAlignment="1">
      <alignment horizontal="centerContinuous"/>
    </xf>
    <xf numFmtId="0" fontId="0" fillId="0" borderId="25" xfId="0" applyFont="1" applyBorder="1" applyAlignment="1">
      <alignment horizontal="center"/>
    </xf>
    <xf numFmtId="0" fontId="0" fillId="0" borderId="4" xfId="0" applyFont="1" applyBorder="1" applyAlignment="1">
      <alignment horizontal="centerContinuous"/>
    </xf>
    <xf numFmtId="0" fontId="0" fillId="0" borderId="34" xfId="0" applyFont="1" applyBorder="1" applyAlignment="1">
      <alignment horizontal="centerContinuous"/>
    </xf>
    <xf numFmtId="0" fontId="37" fillId="0" borderId="39" xfId="0" applyFont="1" applyBorder="1" applyProtection="1">
      <protection locked="0"/>
    </xf>
    <xf numFmtId="0" fontId="9" fillId="0" borderId="28" xfId="0" applyFont="1" applyBorder="1" applyProtection="1">
      <protection locked="0"/>
    </xf>
    <xf numFmtId="0" fontId="0" fillId="0" borderId="17" xfId="0" applyFont="1" applyBorder="1" applyAlignment="1">
      <alignment horizontal="centerContinuous"/>
    </xf>
    <xf numFmtId="0" fontId="9" fillId="0" borderId="27" xfId="0" applyFont="1" applyBorder="1" applyProtection="1">
      <protection locked="0"/>
    </xf>
    <xf numFmtId="0" fontId="9" fillId="0" borderId="20" xfId="0" applyFont="1" applyBorder="1" applyProtection="1">
      <protection locked="0"/>
    </xf>
    <xf numFmtId="37" fontId="9" fillId="0" borderId="20" xfId="0" applyNumberFormat="1" applyFont="1" applyBorder="1" applyProtection="1">
      <protection locked="0"/>
    </xf>
    <xf numFmtId="5" fontId="9" fillId="0" borderId="20" xfId="0" applyNumberFormat="1" applyFont="1" applyBorder="1" applyProtection="1">
      <protection locked="0"/>
    </xf>
    <xf numFmtId="5" fontId="9" fillId="0" borderId="33" xfId="0" applyNumberFormat="1" applyFont="1" applyBorder="1" applyProtection="1">
      <protection locked="0"/>
    </xf>
    <xf numFmtId="37" fontId="9" fillId="0" borderId="33" xfId="0" applyNumberFormat="1" applyFont="1" applyBorder="1" applyProtection="1">
      <protection locked="0"/>
    </xf>
    <xf numFmtId="0" fontId="0" fillId="0" borderId="39" xfId="0" applyFont="1" applyBorder="1" applyAlignment="1">
      <alignment horizontal="right"/>
    </xf>
    <xf numFmtId="0" fontId="0" fillId="7" borderId="28" xfId="0" applyFont="1" applyFill="1" applyBorder="1"/>
    <xf numFmtId="0" fontId="37" fillId="0" borderId="27" xfId="0" applyFont="1" applyBorder="1" applyProtection="1">
      <protection locked="0"/>
    </xf>
    <xf numFmtId="5" fontId="0" fillId="0" borderId="20" xfId="0" applyNumberFormat="1" applyFont="1" applyBorder="1" applyProtection="1"/>
    <xf numFmtId="5" fontId="0" fillId="0" borderId="18" xfId="0" applyNumberFormat="1" applyFont="1" applyBorder="1" applyProtection="1"/>
    <xf numFmtId="5" fontId="0" fillId="0" borderId="20" xfId="0" applyNumberFormat="1" applyFont="1" applyBorder="1" applyProtection="1">
      <protection locked="0"/>
    </xf>
    <xf numFmtId="5" fontId="0" fillId="0" borderId="18" xfId="0" applyNumberFormat="1" applyFont="1" applyBorder="1" applyProtection="1">
      <protection locked="0"/>
    </xf>
    <xf numFmtId="37" fontId="0" fillId="0" borderId="20" xfId="0" applyNumberFormat="1" applyFont="1" applyBorder="1" applyProtection="1">
      <protection locked="0"/>
    </xf>
    <xf numFmtId="37" fontId="0" fillId="0" borderId="18" xfId="0" applyNumberFormat="1" applyFont="1" applyBorder="1" applyProtection="1">
      <protection locked="0"/>
    </xf>
    <xf numFmtId="0" fontId="9" fillId="0" borderId="25" xfId="0" applyFont="1" applyBorder="1" applyProtection="1">
      <protection locked="0"/>
    </xf>
    <xf numFmtId="5" fontId="0" fillId="0" borderId="0" xfId="0" applyNumberFormat="1" applyFont="1" applyProtection="1">
      <protection locked="0"/>
    </xf>
    <xf numFmtId="37" fontId="0" fillId="0" borderId="16" xfId="0" applyNumberFormat="1" applyFont="1" applyBorder="1" applyProtection="1">
      <protection locked="0"/>
    </xf>
    <xf numFmtId="37" fontId="0" fillId="0" borderId="0" xfId="0" applyNumberFormat="1" applyFont="1" applyProtection="1">
      <protection locked="0"/>
    </xf>
    <xf numFmtId="37" fontId="0" fillId="0" borderId="31" xfId="0" applyNumberFormat="1" applyFont="1" applyBorder="1" applyProtection="1">
      <protection locked="0"/>
    </xf>
    <xf numFmtId="5" fontId="0" fillId="0" borderId="5" xfId="0" applyNumberFormat="1" applyFont="1" applyBorder="1" applyProtection="1"/>
    <xf numFmtId="0" fontId="0" fillId="0" borderId="4" xfId="0" applyFont="1" applyBorder="1" applyAlignment="1" applyProtection="1">
      <alignment horizontal="centerContinuous"/>
      <protection locked="0"/>
    </xf>
    <xf numFmtId="0" fontId="0" fillId="0" borderId="0" xfId="0" applyFont="1" applyProtection="1">
      <protection locked="0"/>
    </xf>
    <xf numFmtId="5" fontId="0" fillId="0" borderId="5" xfId="0" applyNumberFormat="1" applyFont="1" applyBorder="1" applyProtection="1">
      <protection locked="0"/>
    </xf>
    <xf numFmtId="0" fontId="0" fillId="0" borderId="6" xfId="0" applyFont="1" applyBorder="1" applyProtection="1">
      <protection locked="0"/>
    </xf>
    <xf numFmtId="0" fontId="9" fillId="0" borderId="0" xfId="0" applyFont="1" applyAlignment="1" applyProtection="1">
      <alignment horizontal="centerContinuous"/>
      <protection locked="0"/>
    </xf>
    <xf numFmtId="0" fontId="0" fillId="0" borderId="1" xfId="0" applyFont="1" applyBorder="1" applyAlignment="1">
      <alignment horizontal="center"/>
    </xf>
    <xf numFmtId="0" fontId="7" fillId="0" borderId="17" xfId="0" applyFont="1" applyBorder="1" applyAlignment="1">
      <alignment horizontal="centerContinuous"/>
    </xf>
    <xf numFmtId="0" fontId="7" fillId="0" borderId="18" xfId="0" applyFont="1" applyBorder="1" applyAlignment="1">
      <alignment horizontal="centerContinuous"/>
    </xf>
    <xf numFmtId="0" fontId="0" fillId="0" borderId="21" xfId="0" applyFont="1" applyBorder="1" applyAlignment="1">
      <alignment horizontal="centerContinuous"/>
    </xf>
    <xf numFmtId="0" fontId="0" fillId="0" borderId="46" xfId="0" applyFont="1" applyBorder="1" applyAlignment="1">
      <alignment horizontal="center"/>
    </xf>
    <xf numFmtId="0" fontId="0" fillId="0" borderId="26" xfId="0" applyFont="1" applyBorder="1" applyAlignment="1">
      <alignment horizontal="center"/>
    </xf>
    <xf numFmtId="0" fontId="0" fillId="0" borderId="47" xfId="0" applyFont="1" applyBorder="1" applyAlignment="1">
      <alignment horizontal="center"/>
    </xf>
    <xf numFmtId="0" fontId="0" fillId="0" borderId="27" xfId="0" applyFont="1" applyBorder="1" applyAlignment="1">
      <alignment horizontal="center"/>
    </xf>
    <xf numFmtId="37" fontId="0" fillId="0" borderId="32" xfId="0" applyNumberFormat="1" applyFont="1" applyBorder="1" applyAlignment="1" applyProtection="1">
      <alignment horizontal="center"/>
    </xf>
    <xf numFmtId="5" fontId="0" fillId="0" borderId="27" xfId="0" applyNumberFormat="1" applyFont="1" applyBorder="1" applyProtection="1">
      <protection locked="0"/>
    </xf>
    <xf numFmtId="0" fontId="0" fillId="0" borderId="27" xfId="0" applyFont="1" applyBorder="1" applyProtection="1">
      <protection locked="0"/>
    </xf>
    <xf numFmtId="0" fontId="0" fillId="0" borderId="27" xfId="0" applyBorder="1" applyProtection="1">
      <protection locked="0"/>
    </xf>
    <xf numFmtId="37" fontId="0" fillId="0" borderId="37" xfId="0" applyNumberFormat="1" applyFont="1" applyBorder="1" applyAlignment="1" applyProtection="1">
      <alignment horizontal="center"/>
    </xf>
    <xf numFmtId="0" fontId="0" fillId="0" borderId="46" xfId="0" applyBorder="1" applyAlignment="1">
      <alignment horizontal="center"/>
    </xf>
    <xf numFmtId="0" fontId="0" fillId="0" borderId="26" xfId="0" applyBorder="1" applyAlignment="1">
      <alignment horizontal="center"/>
    </xf>
    <xf numFmtId="0" fontId="0" fillId="0" borderId="12" xfId="0" applyBorder="1" applyAlignment="1">
      <alignment horizontal="center"/>
    </xf>
    <xf numFmtId="0" fontId="0" fillId="0" borderId="47" xfId="0" applyFont="1" applyBorder="1"/>
    <xf numFmtId="0" fontId="0" fillId="0" borderId="30" xfId="0" applyBorder="1" applyAlignment="1">
      <alignment horizontal="center"/>
    </xf>
    <xf numFmtId="0" fontId="0" fillId="0" borderId="25" xfId="0" applyBorder="1"/>
    <xf numFmtId="0" fontId="0" fillId="0" borderId="15" xfId="0" applyBorder="1"/>
    <xf numFmtId="0" fontId="0" fillId="0" borderId="32" xfId="0" applyBorder="1"/>
    <xf numFmtId="0" fontId="0" fillId="0" borderId="25" xfId="0" applyBorder="1" applyAlignment="1">
      <alignment horizontal="center"/>
    </xf>
    <xf numFmtId="0" fontId="0" fillId="0" borderId="38" xfId="0" applyBorder="1" applyAlignment="1">
      <alignment horizontal="center"/>
    </xf>
    <xf numFmtId="0" fontId="38" fillId="0" borderId="39" xfId="0" applyFont="1" applyBorder="1"/>
    <xf numFmtId="0" fontId="0" fillId="0" borderId="40" xfId="0" applyBorder="1"/>
    <xf numFmtId="0" fontId="0" fillId="5" borderId="14" xfId="0" applyFill="1" applyBorder="1"/>
    <xf numFmtId="0" fontId="0" fillId="0" borderId="39" xfId="0" applyBorder="1" applyProtection="1">
      <protection locked="0"/>
    </xf>
    <xf numFmtId="0" fontId="0" fillId="0" borderId="40" xfId="0" applyBorder="1" applyProtection="1">
      <protection locked="0"/>
    </xf>
    <xf numFmtId="5" fontId="0" fillId="0" borderId="14" xfId="0" applyNumberFormat="1" applyBorder="1" applyProtection="1">
      <protection locked="0"/>
    </xf>
    <xf numFmtId="37" fontId="0" fillId="0" borderId="14" xfId="0" applyNumberFormat="1" applyBorder="1" applyProtection="1">
      <protection locked="0"/>
    </xf>
    <xf numFmtId="0" fontId="0" fillId="0" borderId="39" xfId="0" applyBorder="1"/>
    <xf numFmtId="5" fontId="0" fillId="0" borderId="14" xfId="0" applyNumberFormat="1" applyBorder="1" applyProtection="1"/>
    <xf numFmtId="37" fontId="0" fillId="0" borderId="14" xfId="0" applyNumberFormat="1" applyBorder="1" applyProtection="1"/>
    <xf numFmtId="0" fontId="0" fillId="0" borderId="41" xfId="0" applyBorder="1" applyAlignment="1">
      <alignment horizontal="center"/>
    </xf>
    <xf numFmtId="0" fontId="0" fillId="0" borderId="42" xfId="0" applyBorder="1"/>
    <xf numFmtId="0" fontId="0" fillId="0" borderId="43" xfId="0" applyBorder="1"/>
    <xf numFmtId="5" fontId="0" fillId="0" borderId="48" xfId="0" applyNumberFormat="1" applyBorder="1" applyProtection="1"/>
    <xf numFmtId="0" fontId="34" fillId="0" borderId="0" xfId="0" applyFont="1" applyAlignment="1">
      <alignment horizontal="centerContinuous"/>
    </xf>
    <xf numFmtId="0" fontId="39" fillId="0" borderId="1" xfId="0" applyFont="1" applyBorder="1"/>
    <xf numFmtId="0" fontId="39" fillId="0" borderId="2" xfId="0" applyFont="1" applyBorder="1"/>
    <xf numFmtId="0" fontId="39" fillId="0" borderId="3" xfId="0" applyFont="1" applyBorder="1"/>
    <xf numFmtId="0" fontId="2" fillId="0" borderId="5" xfId="0" applyFont="1" applyBorder="1" applyAlignment="1">
      <alignment horizontal="centerContinuous"/>
    </xf>
    <xf numFmtId="0" fontId="2" fillId="0" borderId="18" xfId="0" applyFont="1" applyBorder="1" applyAlignment="1">
      <alignment horizontal="centerContinuous"/>
    </xf>
    <xf numFmtId="0" fontId="2" fillId="0" borderId="21" xfId="0" applyFont="1" applyBorder="1" applyAlignment="1">
      <alignment horizontal="centerContinuous"/>
    </xf>
    <xf numFmtId="0" fontId="2" fillId="0" borderId="4" xfId="0" applyFont="1" applyBorder="1"/>
    <xf numFmtId="0" fontId="2" fillId="0" borderId="5" xfId="0" applyFont="1" applyBorder="1"/>
    <xf numFmtId="0" fontId="30" fillId="0" borderId="5" xfId="0" applyFont="1" applyBorder="1"/>
    <xf numFmtId="0" fontId="4" fillId="0" borderId="27" xfId="0" applyFont="1" applyBorder="1"/>
    <xf numFmtId="5" fontId="0" fillId="4" borderId="27" xfId="0" applyNumberFormat="1" applyFont="1" applyFill="1" applyBorder="1" applyProtection="1"/>
    <xf numFmtId="5" fontId="0" fillId="0" borderId="27" xfId="0" applyNumberFormat="1" applyFont="1" applyBorder="1" applyProtection="1"/>
    <xf numFmtId="37" fontId="0" fillId="0" borderId="27" xfId="0" applyNumberFormat="1" applyFont="1" applyBorder="1" applyProtection="1">
      <protection locked="0"/>
    </xf>
    <xf numFmtId="37" fontId="0" fillId="0" borderId="27" xfId="0" applyNumberFormat="1" applyFont="1" applyBorder="1" applyProtection="1"/>
    <xf numFmtId="5" fontId="0" fillId="4" borderId="27" xfId="0" applyNumberFormat="1" applyFont="1" applyFill="1" applyBorder="1" applyProtection="1">
      <protection locked="0"/>
    </xf>
    <xf numFmtId="0" fontId="0" fillId="0" borderId="8" xfId="0" applyFont="1" applyBorder="1" applyAlignment="1">
      <alignment horizontal="center"/>
    </xf>
    <xf numFmtId="0" fontId="0" fillId="0" borderId="42" xfId="0" applyFont="1" applyBorder="1" applyAlignment="1">
      <alignment horizontal="center"/>
    </xf>
    <xf numFmtId="5" fontId="0" fillId="0" borderId="42" xfId="0" applyNumberFormat="1" applyFont="1" applyBorder="1" applyProtection="1"/>
    <xf numFmtId="5" fontId="0" fillId="4" borderId="42" xfId="0" applyNumberFormat="1" applyFont="1" applyFill="1" applyBorder="1" applyProtection="1"/>
    <xf numFmtId="0" fontId="7" fillId="0" borderId="21" xfId="0" applyFont="1" applyBorder="1" applyAlignment="1">
      <alignment horizontal="centerContinuous"/>
    </xf>
    <xf numFmtId="0" fontId="0" fillId="0" borderId="46" xfId="0" applyFont="1" applyBorder="1"/>
    <xf numFmtId="0" fontId="0" fillId="0" borderId="11" xfId="0" applyBorder="1"/>
    <xf numFmtId="0" fontId="0" fillId="4" borderId="13" xfId="0" applyFont="1" applyFill="1" applyBorder="1"/>
    <xf numFmtId="0" fontId="0" fillId="4" borderId="16" xfId="0" applyFont="1" applyFill="1" applyBorder="1"/>
    <xf numFmtId="0" fontId="0" fillId="4" borderId="20" xfId="0" applyFont="1" applyFill="1" applyBorder="1"/>
    <xf numFmtId="0" fontId="0" fillId="7" borderId="20" xfId="0" applyFont="1" applyFill="1" applyBorder="1"/>
    <xf numFmtId="0" fontId="0" fillId="7" borderId="21" xfId="0" applyFont="1" applyFill="1" applyBorder="1"/>
    <xf numFmtId="5" fontId="9" fillId="4" borderId="20" xfId="0" applyNumberFormat="1" applyFont="1" applyFill="1" applyBorder="1" applyProtection="1">
      <protection locked="0"/>
    </xf>
    <xf numFmtId="5" fontId="9" fillId="0" borderId="21" xfId="0" applyNumberFormat="1" applyFont="1" applyBorder="1" applyProtection="1">
      <protection locked="0"/>
    </xf>
    <xf numFmtId="37" fontId="9" fillId="4" borderId="20" xfId="0" applyNumberFormat="1" applyFont="1" applyFill="1" applyBorder="1" applyProtection="1">
      <protection locked="0"/>
    </xf>
    <xf numFmtId="37" fontId="9" fillId="0" borderId="21" xfId="0" applyNumberFormat="1" applyFont="1" applyBorder="1" applyProtection="1">
      <protection locked="0"/>
    </xf>
    <xf numFmtId="0" fontId="0" fillId="0" borderId="37" xfId="0" applyFont="1" applyBorder="1" applyAlignment="1">
      <alignment horizontal="center"/>
    </xf>
    <xf numFmtId="0" fontId="0" fillId="0" borderId="6" xfId="0" applyFont="1" applyBorder="1" applyAlignment="1">
      <alignment horizontal="center"/>
    </xf>
    <xf numFmtId="5" fontId="0" fillId="4" borderId="44" xfId="0" applyNumberFormat="1" applyFont="1" applyFill="1" applyBorder="1" applyProtection="1"/>
    <xf numFmtId="5" fontId="0" fillId="0" borderId="48" xfId="0" applyNumberFormat="1" applyFont="1" applyBorder="1" applyProtection="1"/>
    <xf numFmtId="0" fontId="40" fillId="0" borderId="0" xfId="0" applyFont="1"/>
    <xf numFmtId="0" fontId="0" fillId="0" borderId="27" xfId="0" applyFont="1" applyBorder="1"/>
    <xf numFmtId="5" fontId="0" fillId="0" borderId="21" xfId="0" applyNumberFormat="1" applyFont="1" applyBorder="1" applyProtection="1"/>
    <xf numFmtId="37" fontId="0" fillId="0" borderId="21" xfId="0" applyNumberFormat="1" applyFont="1" applyBorder="1" applyProtection="1"/>
    <xf numFmtId="0" fontId="0" fillId="0" borderId="4" xfId="0" applyFont="1" applyBorder="1" applyAlignment="1" applyProtection="1">
      <alignment horizontal="center"/>
      <protection locked="0"/>
    </xf>
    <xf numFmtId="0" fontId="0" fillId="0" borderId="5" xfId="0" applyFont="1" applyBorder="1" applyProtection="1">
      <protection locked="0"/>
    </xf>
    <xf numFmtId="0" fontId="0" fillId="0" borderId="0" xfId="0" applyFont="1" applyAlignment="1" applyProtection="1">
      <alignment horizontal="centerContinuous"/>
      <protection locked="0"/>
    </xf>
    <xf numFmtId="0" fontId="0" fillId="0" borderId="5" xfId="0" applyFont="1" applyBorder="1" applyAlignment="1" applyProtection="1">
      <alignment horizontal="centerContinuous"/>
      <protection locked="0"/>
    </xf>
    <xf numFmtId="0" fontId="40" fillId="0" borderId="0" xfId="0" applyFont="1" applyProtection="1">
      <protection locked="0"/>
    </xf>
    <xf numFmtId="0" fontId="40" fillId="0" borderId="5" xfId="0" applyFont="1" applyBorder="1" applyProtection="1">
      <protection locked="0"/>
    </xf>
    <xf numFmtId="0" fontId="0" fillId="0" borderId="8" xfId="0" applyFont="1" applyBorder="1" applyAlignment="1" applyProtection="1">
      <alignment horizontal="center"/>
      <protection locked="0"/>
    </xf>
    <xf numFmtId="0" fontId="40" fillId="0" borderId="6" xfId="0" applyFont="1" applyBorder="1" applyProtection="1">
      <protection locked="0"/>
    </xf>
    <xf numFmtId="0" fontId="40" fillId="0" borderId="9" xfId="0" applyFont="1" applyBorder="1" applyProtection="1">
      <protection locked="0"/>
    </xf>
    <xf numFmtId="0" fontId="40" fillId="0" borderId="0" xfId="0" applyFont="1" applyAlignment="1">
      <alignment horizontal="centerContinuous"/>
    </xf>
    <xf numFmtId="0" fontId="0" fillId="0" borderId="12" xfId="0" applyBorder="1"/>
    <xf numFmtId="0" fontId="0" fillId="0" borderId="49" xfId="0" applyFont="1" applyBorder="1" applyAlignment="1">
      <alignment horizontal="centerContinuous"/>
    </xf>
    <xf numFmtId="0" fontId="0" fillId="0" borderId="12" xfId="0" applyFont="1" applyBorder="1" applyAlignment="1">
      <alignment horizontal="centerContinuous"/>
    </xf>
    <xf numFmtId="0" fontId="0" fillId="0" borderId="12" xfId="0" applyFont="1" applyBorder="1" applyAlignment="1">
      <alignment horizontal="center"/>
    </xf>
    <xf numFmtId="0" fontId="0" fillId="0" borderId="39" xfId="0" applyFont="1" applyBorder="1" applyAlignment="1">
      <alignment horizontal="centerContinuous"/>
    </xf>
    <xf numFmtId="0" fontId="0" fillId="0" borderId="40" xfId="0" applyFont="1" applyBorder="1" applyAlignment="1">
      <alignment horizontal="centerContinuous"/>
    </xf>
    <xf numFmtId="0" fontId="0" fillId="0" borderId="33" xfId="0" applyFont="1" applyBorder="1"/>
    <xf numFmtId="0" fontId="0" fillId="0" borderId="49" xfId="0" applyFont="1" applyBorder="1"/>
    <xf numFmtId="0" fontId="0" fillId="0" borderId="33" xfId="0" applyFont="1" applyBorder="1" applyAlignment="1" applyProtection="1">
      <alignment horizontal="center"/>
      <protection locked="0"/>
    </xf>
    <xf numFmtId="0" fontId="0" fillId="0" borderId="32" xfId="0" applyFont="1" applyBorder="1" applyAlignment="1" applyProtection="1">
      <alignment horizontal="center"/>
      <protection locked="0"/>
    </xf>
    <xf numFmtId="0" fontId="0" fillId="0" borderId="19" xfId="0" applyFont="1" applyBorder="1" applyProtection="1">
      <protection locked="0"/>
    </xf>
    <xf numFmtId="0" fontId="0" fillId="0" borderId="16" xfId="0" applyBorder="1" applyProtection="1">
      <protection locked="0"/>
    </xf>
    <xf numFmtId="37" fontId="0" fillId="0" borderId="15" xfId="0" applyNumberFormat="1" applyFont="1" applyBorder="1" applyProtection="1">
      <protection locked="0"/>
    </xf>
    <xf numFmtId="0" fontId="0" fillId="0" borderId="31" xfId="0" applyFont="1" applyBorder="1" applyAlignment="1" applyProtection="1">
      <alignment horizontal="center"/>
      <protection locked="0"/>
    </xf>
    <xf numFmtId="0" fontId="0" fillId="0" borderId="30" xfId="0" applyFont="1" applyBorder="1" applyAlignment="1" applyProtection="1">
      <alignment horizontal="center"/>
      <protection locked="0"/>
    </xf>
    <xf numFmtId="0" fontId="0" fillId="0" borderId="15" xfId="0" applyFont="1" applyBorder="1" applyProtection="1">
      <protection locked="0"/>
    </xf>
    <xf numFmtId="0" fontId="0" fillId="4" borderId="16" xfId="0" applyFill="1" applyBorder="1"/>
    <xf numFmtId="0" fontId="0" fillId="4" borderId="31" xfId="0" applyFont="1" applyFill="1" applyBorder="1" applyAlignment="1">
      <alignment horizontal="center"/>
    </xf>
    <xf numFmtId="0" fontId="0" fillId="4" borderId="30" xfId="0" applyFont="1" applyFill="1" applyBorder="1" applyAlignment="1">
      <alignment horizontal="center"/>
    </xf>
    <xf numFmtId="0" fontId="0" fillId="4" borderId="15" xfId="0" applyFont="1" applyFill="1" applyBorder="1"/>
    <xf numFmtId="0" fontId="0" fillId="0" borderId="50" xfId="0" applyFont="1" applyBorder="1"/>
    <xf numFmtId="0" fontId="0" fillId="4" borderId="35" xfId="0" applyFill="1" applyBorder="1"/>
    <xf numFmtId="0" fontId="0" fillId="7" borderId="45" xfId="0" applyFont="1" applyFill="1" applyBorder="1" applyAlignment="1">
      <alignment horizontal="center"/>
    </xf>
    <xf numFmtId="0" fontId="0" fillId="7" borderId="51" xfId="0" applyFont="1" applyFill="1" applyBorder="1" applyAlignment="1">
      <alignment horizontal="center"/>
    </xf>
    <xf numFmtId="0" fontId="0" fillId="7" borderId="50" xfId="0" applyFont="1" applyFill="1" applyBorder="1"/>
    <xf numFmtId="0" fontId="0" fillId="0" borderId="36" xfId="0" applyFont="1" applyBorder="1" applyAlignment="1">
      <alignment horizontal="center"/>
    </xf>
    <xf numFmtId="0" fontId="0" fillId="0" borderId="27" xfId="0" applyBorder="1" applyAlignment="1">
      <alignment horizontal="centerContinuous"/>
    </xf>
    <xf numFmtId="0" fontId="0" fillId="0" borderId="31" xfId="0" applyBorder="1" applyAlignment="1">
      <alignment horizontal="center"/>
    </xf>
    <xf numFmtId="0" fontId="0" fillId="0" borderId="27" xfId="0" applyBorder="1" applyAlignment="1">
      <alignment horizontal="center"/>
    </xf>
    <xf numFmtId="0" fontId="0" fillId="0" borderId="27" xfId="0" applyBorder="1"/>
    <xf numFmtId="0" fontId="0" fillId="0" borderId="33" xfId="0" applyBorder="1"/>
    <xf numFmtId="5" fontId="0" fillId="0" borderId="18" xfId="0" applyNumberFormat="1" applyBorder="1" applyProtection="1">
      <protection locked="0"/>
    </xf>
    <xf numFmtId="5" fontId="0" fillId="0" borderId="33" xfId="0" applyNumberFormat="1" applyBorder="1" applyProtection="1"/>
    <xf numFmtId="37" fontId="0" fillId="0" borderId="18" xfId="0" applyNumberFormat="1" applyBorder="1" applyProtection="1">
      <protection locked="0"/>
    </xf>
    <xf numFmtId="37" fontId="0" fillId="0" borderId="33" xfId="0" applyNumberFormat="1" applyBorder="1" applyProtection="1"/>
    <xf numFmtId="37" fontId="0" fillId="4" borderId="20" xfId="0" applyNumberFormat="1" applyFill="1" applyBorder="1" applyProtection="1"/>
    <xf numFmtId="37" fontId="0" fillId="4" borderId="18" xfId="0" applyNumberFormat="1" applyFill="1" applyBorder="1" applyProtection="1"/>
    <xf numFmtId="37" fontId="0" fillId="4" borderId="33" xfId="0" applyNumberFormat="1" applyFill="1" applyBorder="1" applyProtection="1"/>
    <xf numFmtId="0" fontId="0" fillId="5" borderId="25" xfId="0" applyFill="1" applyBorder="1" applyAlignment="1">
      <alignment horizontal="center"/>
    </xf>
    <xf numFmtId="0" fontId="0" fillId="0" borderId="31" xfId="0" applyBorder="1"/>
    <xf numFmtId="0" fontId="0" fillId="5" borderId="27" xfId="0" applyFill="1" applyBorder="1"/>
    <xf numFmtId="0" fontId="0" fillId="0" borderId="33" xfId="0" applyBorder="1" applyAlignment="1">
      <alignment horizontal="center"/>
    </xf>
    <xf numFmtId="5" fontId="8" fillId="0" borderId="49" xfId="0" applyNumberFormat="1" applyFont="1" applyBorder="1" applyProtection="1">
      <protection locked="0"/>
    </xf>
    <xf numFmtId="5" fontId="8" fillId="5" borderId="27" xfId="0" applyNumberFormat="1" applyFont="1" applyFill="1" applyBorder="1" applyProtection="1">
      <protection locked="0"/>
    </xf>
    <xf numFmtId="5" fontId="8" fillId="0" borderId="18" xfId="0" applyNumberFormat="1" applyFont="1" applyBorder="1" applyProtection="1">
      <protection locked="0"/>
    </xf>
    <xf numFmtId="5" fontId="0" fillId="0" borderId="33" xfId="0" applyNumberFormat="1" applyBorder="1" applyProtection="1">
      <protection locked="0"/>
    </xf>
    <xf numFmtId="37" fontId="8" fillId="5" borderId="18" xfId="0" applyNumberFormat="1" applyFont="1" applyFill="1" applyBorder="1" applyProtection="1">
      <protection locked="0"/>
    </xf>
    <xf numFmtId="0" fontId="8" fillId="4" borderId="27" xfId="0" applyFont="1" applyFill="1" applyBorder="1" applyProtection="1">
      <protection locked="0"/>
    </xf>
    <xf numFmtId="0" fontId="8" fillId="4" borderId="18" xfId="0" applyFont="1" applyFill="1" applyBorder="1" applyProtection="1">
      <protection locked="0"/>
    </xf>
    <xf numFmtId="37" fontId="8" fillId="0" borderId="18" xfId="0" applyNumberFormat="1" applyFont="1" applyBorder="1" applyProtection="1">
      <protection locked="0"/>
    </xf>
    <xf numFmtId="0" fontId="8" fillId="5" borderId="27" xfId="0" applyFont="1" applyFill="1" applyBorder="1" applyProtection="1">
      <protection locked="0"/>
    </xf>
    <xf numFmtId="0" fontId="8" fillId="0" borderId="18" xfId="0" applyFont="1" applyBorder="1" applyProtection="1">
      <protection locked="0"/>
    </xf>
    <xf numFmtId="37" fontId="0" fillId="0" borderId="33" xfId="0" applyNumberFormat="1" applyBorder="1" applyProtection="1">
      <protection locked="0"/>
    </xf>
    <xf numFmtId="37" fontId="0" fillId="5" borderId="27" xfId="0" applyNumberFormat="1" applyFill="1" applyBorder="1" applyProtection="1">
      <protection locked="0"/>
    </xf>
    <xf numFmtId="37" fontId="8" fillId="4" borderId="27" xfId="0" applyNumberFormat="1" applyFont="1" applyFill="1" applyBorder="1" applyProtection="1">
      <protection locked="0"/>
    </xf>
    <xf numFmtId="37" fontId="8" fillId="4" borderId="18" xfId="0" applyNumberFormat="1" applyFont="1" applyFill="1" applyBorder="1" applyProtection="1">
      <protection locked="0"/>
    </xf>
    <xf numFmtId="37" fontId="8" fillId="5" borderId="27" xfId="0" applyNumberFormat="1" applyFont="1" applyFill="1" applyBorder="1" applyProtection="1">
      <protection locked="0"/>
    </xf>
    <xf numFmtId="37" fontId="8" fillId="5" borderId="25" xfId="0" applyNumberFormat="1" applyFont="1" applyFill="1" applyBorder="1" applyProtection="1">
      <protection locked="0"/>
    </xf>
    <xf numFmtId="37" fontId="8" fillId="0" borderId="0" xfId="0" applyNumberFormat="1" applyFont="1" applyProtection="1">
      <protection locked="0"/>
    </xf>
    <xf numFmtId="37" fontId="0" fillId="0" borderId="31" xfId="0" applyNumberFormat="1" applyBorder="1" applyProtection="1">
      <protection locked="0"/>
    </xf>
    <xf numFmtId="5" fontId="0" fillId="0" borderId="18" xfId="0" applyNumberFormat="1" applyBorder="1" applyProtection="1"/>
    <xf numFmtId="5" fontId="0" fillId="5" borderId="39" xfId="0" applyNumberFormat="1" applyFill="1" applyBorder="1" applyProtection="1"/>
    <xf numFmtId="5" fontId="0" fillId="0" borderId="49" xfId="0" applyNumberFormat="1" applyBorder="1" applyAlignment="1" applyProtection="1">
      <alignment horizontal="centerContinuous"/>
    </xf>
    <xf numFmtId="5" fontId="0" fillId="0" borderId="40" xfId="0" applyNumberFormat="1" applyBorder="1" applyAlignment="1" applyProtection="1">
      <alignment horizontal="centerContinuous"/>
    </xf>
    <xf numFmtId="5" fontId="0" fillId="0" borderId="29" xfId="0" applyNumberFormat="1" applyBorder="1" applyProtection="1"/>
    <xf numFmtId="5" fontId="0" fillId="0" borderId="0" xfId="0" applyNumberFormat="1" applyProtection="1"/>
    <xf numFmtId="5" fontId="0" fillId="5" borderId="0" xfId="0" applyNumberFormat="1" applyFill="1" applyProtection="1"/>
    <xf numFmtId="5" fontId="0" fillId="0" borderId="6" xfId="0" applyNumberFormat="1" applyBorder="1" applyProtection="1"/>
    <xf numFmtId="5" fontId="0" fillId="5" borderId="6" xfId="0" applyNumberFormat="1" applyFill="1" applyBorder="1" applyProtection="1"/>
    <xf numFmtId="0" fontId="7" fillId="0" borderId="1" xfId="0" applyFont="1" applyBorder="1"/>
    <xf numFmtId="0" fontId="7" fillId="0" borderId="2" xfId="0" applyFont="1" applyBorder="1"/>
    <xf numFmtId="0" fontId="7" fillId="0" borderId="4" xfId="0" applyFont="1" applyBorder="1"/>
    <xf numFmtId="0" fontId="0" fillId="0" borderId="26" xfId="0" applyFont="1" applyBorder="1" applyAlignment="1">
      <alignment horizontal="centerContinuous"/>
    </xf>
    <xf numFmtId="0" fontId="0" fillId="0" borderId="14" xfId="0" applyFont="1" applyBorder="1" applyAlignment="1">
      <alignment horizontal="centerContinuous"/>
    </xf>
    <xf numFmtId="0" fontId="0" fillId="0" borderId="27" xfId="0" applyFont="1" applyBorder="1" applyAlignment="1">
      <alignment horizontal="left"/>
    </xf>
    <xf numFmtId="37" fontId="30" fillId="0" borderId="20" xfId="0" applyNumberFormat="1" applyFont="1" applyBorder="1" applyAlignment="1" applyProtection="1">
      <alignment horizontal="center"/>
      <protection locked="0"/>
    </xf>
    <xf numFmtId="0" fontId="9" fillId="4" borderId="20" xfId="0" applyFont="1" applyFill="1" applyBorder="1" applyProtection="1">
      <protection locked="0"/>
    </xf>
    <xf numFmtId="0" fontId="0" fillId="4" borderId="33" xfId="0" applyFont="1" applyFill="1" applyBorder="1"/>
    <xf numFmtId="5" fontId="9" fillId="0" borderId="16" xfId="0" applyNumberFormat="1" applyFont="1" applyBorder="1" applyProtection="1">
      <protection locked="0"/>
    </xf>
    <xf numFmtId="5" fontId="0" fillId="0" borderId="16" xfId="0" applyNumberFormat="1" applyFont="1" applyBorder="1" applyProtection="1"/>
    <xf numFmtId="37" fontId="0" fillId="0" borderId="16" xfId="0" applyNumberFormat="1" applyFont="1" applyBorder="1" applyProtection="1"/>
    <xf numFmtId="37" fontId="0" fillId="4" borderId="16" xfId="0" applyNumberFormat="1" applyFont="1" applyFill="1" applyBorder="1" applyProtection="1"/>
    <xf numFmtId="37" fontId="0" fillId="0" borderId="5" xfId="0" applyNumberFormat="1" applyFont="1" applyBorder="1" applyProtection="1"/>
    <xf numFmtId="0" fontId="0" fillId="4" borderId="28" xfId="0" applyFont="1" applyFill="1" applyBorder="1"/>
    <xf numFmtId="37" fontId="0" fillId="4" borderId="28" xfId="0" applyNumberFormat="1" applyFont="1" applyFill="1" applyBorder="1" applyProtection="1"/>
    <xf numFmtId="0" fontId="6" fillId="0" borderId="0" xfId="0" applyFont="1" applyAlignment="1" applyProtection="1">
      <alignment horizontal="centerContinuous"/>
      <protection locked="0"/>
    </xf>
    <xf numFmtId="37" fontId="7" fillId="0" borderId="0" xfId="0" applyNumberFormat="1" applyFont="1" applyAlignment="1" applyProtection="1">
      <alignment horizontal="centerContinuous"/>
    </xf>
    <xf numFmtId="37" fontId="7" fillId="0" borderId="5" xfId="0" applyNumberFormat="1" applyFont="1" applyBorder="1" applyAlignment="1" applyProtection="1">
      <alignment horizontal="centerContinuous"/>
    </xf>
    <xf numFmtId="0" fontId="0" fillId="0" borderId="20" xfId="0" applyFont="1" applyBorder="1"/>
    <xf numFmtId="37" fontId="0" fillId="0" borderId="18" xfId="0" applyNumberFormat="1" applyFont="1" applyBorder="1" applyProtection="1"/>
    <xf numFmtId="0" fontId="9" fillId="0" borderId="5" xfId="0" applyFont="1" applyBorder="1" applyProtection="1">
      <protection locked="0"/>
    </xf>
    <xf numFmtId="0" fontId="9" fillId="0" borderId="6" xfId="0" applyFont="1" applyBorder="1" applyProtection="1">
      <protection locked="0"/>
    </xf>
    <xf numFmtId="0" fontId="9" fillId="0" borderId="9" xfId="0" applyFont="1" applyBorder="1" applyProtection="1">
      <protection locked="0"/>
    </xf>
    <xf numFmtId="0" fontId="0" fillId="0" borderId="2" xfId="0" applyFont="1" applyBorder="1" applyAlignment="1">
      <alignment horizontal="right"/>
    </xf>
    <xf numFmtId="0" fontId="0" fillId="0" borderId="2" xfId="0" applyBorder="1" applyAlignment="1" applyProtection="1">
      <alignment horizontal="centerContinuous"/>
    </xf>
    <xf numFmtId="0" fontId="0" fillId="0" borderId="2" xfId="0" applyBorder="1" applyAlignment="1" applyProtection="1">
      <alignment horizontal="left"/>
    </xf>
    <xf numFmtId="0" fontId="0" fillId="0" borderId="3" xfId="0" applyBorder="1" applyAlignment="1" applyProtection="1">
      <alignment horizontal="left"/>
    </xf>
    <xf numFmtId="0" fontId="0" fillId="0" borderId="17" xfId="0" applyBorder="1" applyProtection="1"/>
    <xf numFmtId="0" fontId="0" fillId="0" borderId="10" xfId="0" applyFont="1" applyBorder="1" applyProtection="1"/>
    <xf numFmtId="0" fontId="41" fillId="0" borderId="11" xfId="0" applyFont="1" applyBorder="1" applyAlignment="1" applyProtection="1">
      <protection locked="0"/>
    </xf>
    <xf numFmtId="0" fontId="2" fillId="0" borderId="11" xfId="0" applyFont="1" applyBorder="1" applyAlignment="1" applyProtection="1">
      <alignment horizontal="centerContinuous" wrapText="1"/>
    </xf>
    <xf numFmtId="0" fontId="2" fillId="0" borderId="11" xfId="0" applyFont="1" applyBorder="1" applyProtection="1"/>
    <xf numFmtId="0" fontId="2" fillId="0" borderId="11" xfId="0" applyFont="1" applyBorder="1" applyAlignment="1" applyProtection="1">
      <alignment horizontal="left"/>
      <protection locked="0"/>
    </xf>
    <xf numFmtId="0" fontId="2" fillId="0" borderId="14" xfId="0" applyFont="1" applyBorder="1" applyProtection="1"/>
    <xf numFmtId="0" fontId="0" fillId="0" borderId="17" xfId="0" applyFont="1" applyBorder="1" applyAlignment="1" applyProtection="1">
      <alignment horizontal="centerContinuous" wrapText="1"/>
    </xf>
    <xf numFmtId="0" fontId="2" fillId="0" borderId="18" xfId="0" applyFont="1" applyBorder="1" applyProtection="1"/>
    <xf numFmtId="0" fontId="2" fillId="0" borderId="47" xfId="0" applyFont="1" applyBorder="1" applyProtection="1"/>
    <xf numFmtId="0" fontId="41" fillId="0" borderId="0" xfId="0" applyFont="1" applyAlignment="1" applyProtection="1">
      <alignment horizontal="left"/>
      <protection locked="0"/>
    </xf>
    <xf numFmtId="0" fontId="2" fillId="0" borderId="0" xfId="0" applyFont="1" applyAlignment="1" applyProtection="1">
      <alignment horizontal="centerContinuous" wrapText="1"/>
    </xf>
    <xf numFmtId="0" fontId="2" fillId="0" borderId="0" xfId="0" applyFont="1" applyProtection="1">
      <protection locked="0"/>
    </xf>
    <xf numFmtId="0" fontId="0" fillId="0" borderId="16" xfId="0" applyFont="1" applyBorder="1" applyAlignment="1" applyProtection="1">
      <alignment horizontal="center"/>
    </xf>
    <xf numFmtId="0" fontId="0" fillId="0" borderId="25" xfId="0" applyFont="1" applyBorder="1" applyAlignment="1" applyProtection="1">
      <alignment horizontal="centerContinuous"/>
    </xf>
    <xf numFmtId="0" fontId="0" fillId="0" borderId="25" xfId="0" applyFont="1" applyBorder="1" applyAlignment="1" applyProtection="1">
      <alignment horizontal="center"/>
    </xf>
    <xf numFmtId="0" fontId="2" fillId="0" borderId="31" xfId="0" applyFont="1" applyBorder="1" applyProtection="1"/>
    <xf numFmtId="0" fontId="41" fillId="0" borderId="0" xfId="0" applyFont="1" applyAlignment="1" applyProtection="1">
      <protection locked="0"/>
    </xf>
    <xf numFmtId="0" fontId="0" fillId="0" borderId="31" xfId="0" applyFont="1" applyBorder="1" applyAlignment="1" applyProtection="1">
      <alignment horizontal="center"/>
    </xf>
    <xf numFmtId="0" fontId="41" fillId="0" borderId="0" xfId="0" applyFont="1" applyAlignment="1" applyProtection="1">
      <alignment horizontal="left"/>
    </xf>
    <xf numFmtId="0" fontId="41" fillId="0" borderId="0" xfId="0" applyFont="1" applyAlignment="1" applyProtection="1"/>
    <xf numFmtId="0" fontId="0" fillId="0" borderId="17" xfId="0" applyFont="1" applyBorder="1" applyAlignment="1" applyProtection="1">
      <alignment horizontal="centerContinuous"/>
    </xf>
    <xf numFmtId="0" fontId="0" fillId="0" borderId="20" xfId="0" applyFont="1" applyBorder="1" applyAlignment="1" applyProtection="1">
      <alignment horizontal="center"/>
    </xf>
    <xf numFmtId="0" fontId="0" fillId="0" borderId="27" xfId="0" applyFont="1" applyBorder="1" applyAlignment="1" applyProtection="1">
      <alignment horizontal="centerContinuous"/>
    </xf>
    <xf numFmtId="0" fontId="0" fillId="0" borderId="20" xfId="0" applyFont="1" applyBorder="1" applyAlignment="1" applyProtection="1">
      <alignment horizontal="centerContinuous"/>
    </xf>
    <xf numFmtId="0" fontId="0" fillId="0" borderId="33" xfId="0" applyFont="1" applyBorder="1" applyAlignment="1" applyProtection="1">
      <alignment horizontal="center"/>
    </xf>
    <xf numFmtId="37" fontId="0" fillId="0" borderId="13" xfId="0" applyNumberFormat="1" applyFont="1" applyBorder="1" applyProtection="1">
      <protection locked="0"/>
    </xf>
    <xf numFmtId="5" fontId="0" fillId="0" borderId="13" xfId="0" applyNumberFormat="1" applyFont="1" applyBorder="1" applyProtection="1">
      <protection locked="0"/>
    </xf>
    <xf numFmtId="0" fontId="0" fillId="0" borderId="25" xfId="0" applyFont="1" applyBorder="1" applyProtection="1"/>
    <xf numFmtId="5" fontId="0" fillId="0" borderId="12" xfId="0" applyNumberFormat="1" applyFont="1" applyBorder="1" applyProtection="1">
      <protection locked="0"/>
    </xf>
    <xf numFmtId="0" fontId="0" fillId="0" borderId="47" xfId="0" applyFont="1" applyBorder="1" applyAlignment="1" applyProtection="1">
      <alignment horizontal="center"/>
    </xf>
    <xf numFmtId="37" fontId="0" fillId="0" borderId="15" xfId="0" applyNumberFormat="1" applyFont="1" applyBorder="1" applyProtection="1"/>
    <xf numFmtId="0" fontId="0" fillId="0" borderId="34" xfId="0" applyFont="1" applyBorder="1" applyAlignment="1" applyProtection="1">
      <alignment horizontal="right"/>
    </xf>
    <xf numFmtId="0" fontId="0" fillId="0" borderId="4" xfId="0" applyFont="1" applyBorder="1" applyAlignment="1" applyProtection="1">
      <alignment horizontal="centerContinuous" wrapText="1"/>
      <protection locked="0"/>
    </xf>
    <xf numFmtId="0" fontId="0" fillId="0" borderId="0" xfId="0" applyFont="1" applyAlignment="1" applyProtection="1">
      <alignment horizontal="centerContinuous" wrapText="1"/>
      <protection locked="0"/>
    </xf>
    <xf numFmtId="0" fontId="0" fillId="0" borderId="4" xfId="0" applyFont="1" applyBorder="1" applyAlignment="1" applyProtection="1">
      <alignment horizontal="centerContinuous" wrapText="1"/>
    </xf>
    <xf numFmtId="0" fontId="0" fillId="0" borderId="0" xfId="0" applyFont="1" applyAlignment="1" applyProtection="1">
      <alignment horizontal="centerContinuous" wrapText="1"/>
    </xf>
    <xf numFmtId="0" fontId="2" fillId="0" borderId="0" xfId="0" applyFont="1" applyAlignment="1" applyProtection="1">
      <alignment horizontal="left"/>
    </xf>
    <xf numFmtId="0" fontId="0" fillId="0" borderId="52" xfId="0" applyFont="1" applyBorder="1" applyAlignment="1" applyProtection="1">
      <alignment horizontal="centerContinuous" wrapText="1"/>
    </xf>
    <xf numFmtId="0" fontId="0" fillId="0" borderId="53" xfId="0" applyFont="1" applyBorder="1" applyProtection="1"/>
    <xf numFmtId="0" fontId="2" fillId="0" borderId="53" xfId="0" applyFont="1" applyBorder="1" applyProtection="1"/>
    <xf numFmtId="0" fontId="2" fillId="0" borderId="54" xfId="0" applyFont="1" applyBorder="1" applyProtection="1"/>
    <xf numFmtId="0" fontId="0" fillId="0" borderId="46" xfId="0" applyFont="1" applyBorder="1" applyAlignment="1" applyProtection="1">
      <alignment horizontal="center"/>
    </xf>
    <xf numFmtId="0" fontId="7" fillId="0" borderId="39" xfId="0" applyFont="1" applyBorder="1" applyAlignment="1" applyProtection="1">
      <alignment horizontal="centerContinuous"/>
    </xf>
    <xf numFmtId="0" fontId="2" fillId="0" borderId="49" xfId="0" applyFont="1" applyBorder="1" applyAlignment="1" applyProtection="1">
      <alignment horizontal="centerContinuous"/>
    </xf>
    <xf numFmtId="0" fontId="0" fillId="0" borderId="49" xfId="0" applyFont="1" applyBorder="1" applyAlignment="1" applyProtection="1">
      <alignment horizontal="centerContinuous"/>
    </xf>
    <xf numFmtId="0" fontId="0" fillId="0" borderId="55" xfId="0" applyFont="1" applyBorder="1" applyAlignment="1" applyProtection="1">
      <alignment horizontal="centerContinuous"/>
    </xf>
    <xf numFmtId="0" fontId="0" fillId="0" borderId="31" xfId="0" applyFont="1" applyBorder="1" applyAlignment="1" applyProtection="1">
      <alignment horizontal="centerContinuous"/>
    </xf>
    <xf numFmtId="0" fontId="0" fillId="0" borderId="33" xfId="0" applyFont="1" applyBorder="1" applyAlignment="1" applyProtection="1">
      <alignment horizontal="centerContinuous"/>
    </xf>
    <xf numFmtId="37" fontId="0" fillId="0" borderId="13" xfId="0" applyNumberFormat="1" applyFont="1" applyBorder="1" applyProtection="1"/>
    <xf numFmtId="0" fontId="0" fillId="0" borderId="4" xfId="0" applyFont="1" applyBorder="1" applyProtection="1">
      <protection locked="0"/>
    </xf>
    <xf numFmtId="39" fontId="0" fillId="0" borderId="0" xfId="0" applyNumberFormat="1" applyFont="1" applyProtection="1">
      <protection locked="0"/>
    </xf>
    <xf numFmtId="0" fontId="0" fillId="0" borderId="39" xfId="0" applyFont="1" applyBorder="1" applyAlignment="1" applyProtection="1">
      <alignment horizontal="right"/>
    </xf>
    <xf numFmtId="37" fontId="0" fillId="0" borderId="16" xfId="0" applyNumberFormat="1" applyBorder="1" applyProtection="1">
      <protection locked="0"/>
    </xf>
    <xf numFmtId="166" fontId="0" fillId="0" borderId="15" xfId="0" applyNumberFormat="1" applyFont="1" applyBorder="1" applyProtection="1">
      <protection locked="0"/>
    </xf>
    <xf numFmtId="37" fontId="0" fillId="0" borderId="5" xfId="0" applyNumberFormat="1" applyFont="1" applyBorder="1" applyProtection="1">
      <protection locked="0"/>
    </xf>
    <xf numFmtId="37" fontId="0" fillId="0" borderId="4" xfId="0" applyNumberFormat="1" applyFont="1" applyBorder="1" applyProtection="1">
      <protection locked="0"/>
    </xf>
    <xf numFmtId="0" fontId="0" fillId="0" borderId="0" xfId="0" applyFont="1" applyAlignment="1" applyProtection="1">
      <alignment horizontal="center"/>
      <protection locked="0"/>
    </xf>
    <xf numFmtId="0" fontId="2" fillId="0" borderId="56" xfId="0" applyFont="1" applyBorder="1" applyProtection="1"/>
    <xf numFmtId="0" fontId="0" fillId="0" borderId="57" xfId="0" applyFont="1" applyBorder="1"/>
    <xf numFmtId="0" fontId="0" fillId="0" borderId="58" xfId="0" applyFont="1" applyBorder="1"/>
    <xf numFmtId="37" fontId="0" fillId="0" borderId="6" xfId="0" applyNumberFormat="1" applyFont="1" applyBorder="1" applyProtection="1">
      <protection locked="0"/>
    </xf>
    <xf numFmtId="39" fontId="0" fillId="0" borderId="6" xfId="0" applyNumberFormat="1" applyFont="1" applyBorder="1" applyProtection="1">
      <protection locked="0"/>
    </xf>
    <xf numFmtId="39" fontId="0" fillId="0" borderId="9" xfId="0" applyNumberFormat="1" applyFont="1" applyBorder="1" applyProtection="1">
      <protection locked="0"/>
    </xf>
    <xf numFmtId="0" fontId="0" fillId="0" borderId="8" xfId="0" applyFont="1" applyBorder="1" applyProtection="1">
      <protection locked="0"/>
    </xf>
    <xf numFmtId="5" fontId="0" fillId="0" borderId="6" xfId="0" applyNumberFormat="1" applyFont="1" applyBorder="1" applyProtection="1">
      <protection locked="0"/>
    </xf>
    <xf numFmtId="0" fontId="0" fillId="0" borderId="9" xfId="0" applyFont="1" applyBorder="1" applyAlignment="1" applyProtection="1">
      <alignment horizontal="center"/>
    </xf>
    <xf numFmtId="0" fontId="0" fillId="0" borderId="0" xfId="0" applyAlignment="1" applyProtection="1">
      <alignment horizontal="right"/>
    </xf>
    <xf numFmtId="0" fontId="2" fillId="0" borderId="10" xfId="0" applyFont="1" applyBorder="1" applyProtection="1"/>
    <xf numFmtId="0" fontId="0" fillId="0" borderId="27" xfId="0" applyFont="1" applyBorder="1" applyAlignment="1" applyProtection="1">
      <alignment horizontal="centerContinuous" wrapText="1"/>
    </xf>
    <xf numFmtId="0" fontId="2" fillId="0" borderId="21" xfId="0" applyFont="1" applyBorder="1" applyProtection="1"/>
    <xf numFmtId="0" fontId="0" fillId="0" borderId="17" xfId="0" applyFont="1" applyBorder="1" applyAlignment="1" applyProtection="1">
      <alignment horizontal="center"/>
    </xf>
    <xf numFmtId="0" fontId="0" fillId="0" borderId="10" xfId="0" applyFont="1" applyBorder="1" applyAlignment="1" applyProtection="1">
      <alignment horizontal="center"/>
    </xf>
    <xf numFmtId="0" fontId="0" fillId="0" borderId="26" xfId="0" applyFont="1" applyBorder="1" applyProtection="1"/>
    <xf numFmtId="0" fontId="0" fillId="0" borderId="25" xfId="0" applyFont="1" applyBorder="1" applyAlignment="1" applyProtection="1">
      <alignment horizontal="centerContinuous" wrapText="1"/>
      <protection locked="0"/>
    </xf>
    <xf numFmtId="0" fontId="2" fillId="0" borderId="5" xfId="0" applyFont="1" applyBorder="1" applyProtection="1">
      <protection locked="0"/>
    </xf>
    <xf numFmtId="0" fontId="0" fillId="0" borderId="59" xfId="0" applyFont="1" applyBorder="1" applyAlignment="1" applyProtection="1">
      <alignment horizontal="centerContinuous" wrapText="1"/>
    </xf>
    <xf numFmtId="0" fontId="0" fillId="0" borderId="25" xfId="0" applyFont="1" applyBorder="1" applyProtection="1">
      <protection locked="0"/>
    </xf>
    <xf numFmtId="5" fontId="0" fillId="0" borderId="15" xfId="0" applyNumberFormat="1" applyFont="1" applyBorder="1" applyProtection="1">
      <protection locked="0"/>
    </xf>
    <xf numFmtId="39" fontId="0" fillId="0" borderId="5" xfId="0" applyNumberFormat="1" applyFont="1" applyBorder="1" applyProtection="1">
      <protection locked="0"/>
    </xf>
    <xf numFmtId="0" fontId="0" fillId="0" borderId="5" xfId="0" applyFont="1" applyBorder="1" applyAlignment="1" applyProtection="1">
      <alignment horizontal="center"/>
      <protection locked="0"/>
    </xf>
    <xf numFmtId="37" fontId="0" fillId="0" borderId="25" xfId="0" applyNumberFormat="1" applyFont="1" applyBorder="1" applyProtection="1">
      <protection locked="0"/>
    </xf>
    <xf numFmtId="0" fontId="0" fillId="0" borderId="37" xfId="0" applyBorder="1" applyProtection="1"/>
    <xf numFmtId="0" fontId="0" fillId="0" borderId="35" xfId="0" applyFont="1" applyBorder="1" applyProtection="1">
      <protection locked="0"/>
    </xf>
    <xf numFmtId="39" fontId="0" fillId="0" borderId="0" xfId="0" applyNumberFormat="1" applyFont="1" applyProtection="1"/>
    <xf numFmtId="37" fontId="0" fillId="0" borderId="0" xfId="0" applyNumberFormat="1" applyFont="1" applyAlignment="1" applyProtection="1">
      <alignment horizontal="centerContinuous"/>
    </xf>
    <xf numFmtId="39" fontId="0" fillId="0" borderId="0" xfId="0" applyNumberFormat="1" applyFont="1" applyAlignment="1" applyProtection="1">
      <alignment horizontal="centerContinuous"/>
    </xf>
    <xf numFmtId="5" fontId="0" fillId="0" borderId="13" xfId="0" applyNumberFormat="1" applyFont="1" applyBorder="1" applyProtection="1"/>
    <xf numFmtId="5" fontId="0" fillId="0" borderId="14" xfId="0" applyNumberFormat="1" applyFont="1" applyBorder="1" applyProtection="1">
      <protection locked="0"/>
    </xf>
    <xf numFmtId="37" fontId="0" fillId="0" borderId="21" xfId="0" applyNumberFormat="1" applyFont="1" applyBorder="1" applyProtection="1">
      <protection locked="0"/>
    </xf>
    <xf numFmtId="0" fontId="0" fillId="0" borderId="0" xfId="0" applyAlignment="1" applyProtection="1">
      <alignment horizontal="right"/>
      <protection locked="0"/>
    </xf>
    <xf numFmtId="0" fontId="0" fillId="0" borderId="9" xfId="0" applyFont="1" applyBorder="1" applyAlignment="1" applyProtection="1">
      <alignment horizontal="center"/>
      <protection locked="0"/>
    </xf>
    <xf numFmtId="0" fontId="2" fillId="0" borderId="0" xfId="0" applyFont="1" applyAlignment="1" applyProtection="1">
      <alignment horizontal="left"/>
      <protection locked="0"/>
    </xf>
    <xf numFmtId="0" fontId="2" fillId="0" borderId="0" xfId="0" applyFont="1" applyAlignment="1" applyProtection="1">
      <protection locked="0"/>
    </xf>
    <xf numFmtId="0" fontId="2" fillId="0" borderId="0" xfId="0" applyFont="1" applyAlignment="1" applyProtection="1"/>
    <xf numFmtId="0" fontId="0" fillId="0" borderId="61" xfId="0" applyFont="1" applyBorder="1"/>
    <xf numFmtId="0" fontId="0" fillId="0" borderId="62" xfId="0" applyFont="1" applyBorder="1" applyAlignment="1">
      <alignment horizontal="center"/>
    </xf>
    <xf numFmtId="0" fontId="0" fillId="0" borderId="57" xfId="0" applyFont="1" applyBorder="1" applyAlignment="1">
      <alignment horizontal="centerContinuous"/>
    </xf>
    <xf numFmtId="0" fontId="0" fillId="0" borderId="63" xfId="0" applyFont="1" applyBorder="1" applyAlignment="1">
      <alignment horizontal="centerContinuous"/>
    </xf>
    <xf numFmtId="0" fontId="0" fillId="0" borderId="62" xfId="0" applyFont="1" applyBorder="1" applyAlignment="1">
      <alignment horizontal="centerContinuous"/>
    </xf>
    <xf numFmtId="0" fontId="0" fillId="0" borderId="64" xfId="0" applyFont="1" applyBorder="1"/>
    <xf numFmtId="0" fontId="0" fillId="0" borderId="65" xfId="0" applyFont="1" applyBorder="1"/>
    <xf numFmtId="0" fontId="0" fillId="0" borderId="66" xfId="0" applyFont="1" applyBorder="1" applyAlignment="1">
      <alignment horizontal="center"/>
    </xf>
    <xf numFmtId="0" fontId="0" fillId="0" borderId="67" xfId="0" applyFont="1" applyBorder="1"/>
    <xf numFmtId="0" fontId="0" fillId="0" borderId="68" xfId="0" applyFont="1" applyBorder="1" applyAlignment="1">
      <alignment horizontal="centerContinuous"/>
    </xf>
    <xf numFmtId="0" fontId="0" fillId="0" borderId="67" xfId="0" applyFont="1" applyBorder="1" applyAlignment="1">
      <alignment horizontal="centerContinuous"/>
    </xf>
    <xf numFmtId="0" fontId="0" fillId="0" borderId="69" xfId="0" applyFont="1" applyBorder="1" applyAlignment="1">
      <alignment horizontal="centerContinuous"/>
    </xf>
    <xf numFmtId="0" fontId="0" fillId="0" borderId="66" xfId="0" applyFont="1" applyBorder="1" applyAlignment="1">
      <alignment horizontal="centerContinuous"/>
    </xf>
    <xf numFmtId="0" fontId="0" fillId="0" borderId="54" xfId="0" applyFont="1" applyBorder="1"/>
    <xf numFmtId="0" fontId="0" fillId="0" borderId="70" xfId="0" applyFont="1" applyBorder="1" applyAlignment="1">
      <alignment horizontal="center"/>
    </xf>
    <xf numFmtId="0" fontId="0" fillId="0" borderId="70" xfId="0" applyFont="1" applyBorder="1"/>
    <xf numFmtId="0" fontId="0" fillId="0" borderId="71" xfId="0" applyFont="1" applyBorder="1" applyAlignment="1">
      <alignment horizontal="center"/>
    </xf>
    <xf numFmtId="0" fontId="0" fillId="0" borderId="16" xfId="0" applyFont="1" applyBorder="1" applyAlignment="1">
      <alignment horizontal="left"/>
    </xf>
    <xf numFmtId="37" fontId="0" fillId="0" borderId="70" xfId="0" applyNumberFormat="1" applyFont="1" applyBorder="1" applyProtection="1">
      <protection locked="0"/>
    </xf>
    <xf numFmtId="0" fontId="0" fillId="0" borderId="56" xfId="0" applyFont="1" applyBorder="1"/>
    <xf numFmtId="0" fontId="0" fillId="0" borderId="58" xfId="0" applyFont="1" applyBorder="1" applyAlignment="1">
      <alignment horizontal="centerContinuous"/>
    </xf>
    <xf numFmtId="0" fontId="0" fillId="0" borderId="16" xfId="0" applyFont="1" applyBorder="1" applyAlignment="1" applyProtection="1">
      <alignment horizontal="left"/>
    </xf>
    <xf numFmtId="0" fontId="0" fillId="0" borderId="72" xfId="0" applyFont="1" applyBorder="1"/>
    <xf numFmtId="0" fontId="0" fillId="0" borderId="73" xfId="0" applyFont="1" applyBorder="1" applyAlignment="1">
      <alignment horizontal="centerContinuous"/>
    </xf>
    <xf numFmtId="0" fontId="0" fillId="0" borderId="28" xfId="0" applyFont="1" applyBorder="1" applyAlignment="1" applyProtection="1">
      <alignment horizontal="center"/>
    </xf>
    <xf numFmtId="37" fontId="0" fillId="0" borderId="74" xfId="0" applyNumberFormat="1" applyFont="1" applyBorder="1" applyProtection="1">
      <protection locked="0"/>
    </xf>
    <xf numFmtId="37" fontId="0" fillId="4" borderId="15" xfId="0" applyNumberFormat="1" applyFont="1" applyFill="1" applyBorder="1" applyProtection="1">
      <protection locked="0"/>
    </xf>
    <xf numFmtId="37" fontId="0" fillId="4" borderId="70" xfId="0" applyNumberFormat="1" applyFont="1" applyFill="1" applyBorder="1" applyProtection="1">
      <protection locked="0"/>
    </xf>
    <xf numFmtId="37" fontId="0" fillId="0" borderId="57" xfId="0" applyNumberFormat="1" applyFont="1" applyBorder="1" applyProtection="1">
      <protection locked="0"/>
    </xf>
    <xf numFmtId="37" fontId="0" fillId="0" borderId="57" xfId="0" applyNumberFormat="1" applyFont="1" applyBorder="1" applyAlignment="1" applyProtection="1">
      <alignment horizontal="centerContinuous"/>
      <protection locked="0"/>
    </xf>
    <xf numFmtId="37" fontId="0" fillId="0" borderId="63" xfId="0" applyNumberFormat="1" applyFont="1" applyBorder="1" applyAlignment="1" applyProtection="1">
      <alignment horizontal="centerContinuous"/>
      <protection locked="0"/>
    </xf>
    <xf numFmtId="37" fontId="0" fillId="0" borderId="62" xfId="0" applyNumberFormat="1" applyFont="1" applyBorder="1" applyAlignment="1" applyProtection="1">
      <alignment horizontal="centerContinuous"/>
      <protection locked="0"/>
    </xf>
    <xf numFmtId="0" fontId="0" fillId="0" borderId="64" xfId="0" applyFont="1" applyBorder="1" applyAlignment="1">
      <alignment horizontal="center"/>
    </xf>
    <xf numFmtId="37" fontId="0" fillId="0" borderId="74" xfId="0" applyNumberFormat="1" applyFont="1" applyBorder="1" applyProtection="1"/>
    <xf numFmtId="5" fontId="0" fillId="0" borderId="55" xfId="0" applyNumberFormat="1" applyFont="1" applyBorder="1" applyProtection="1"/>
    <xf numFmtId="37" fontId="0" fillId="4" borderId="15" xfId="0" applyNumberFormat="1" applyFont="1" applyFill="1" applyBorder="1" applyProtection="1"/>
    <xf numFmtId="37" fontId="0" fillId="4" borderId="70" xfId="0" applyNumberFormat="1" applyFont="1" applyFill="1" applyBorder="1" applyProtection="1"/>
    <xf numFmtId="37" fontId="0" fillId="4" borderId="5" xfId="0" applyNumberFormat="1" applyFont="1" applyFill="1" applyBorder="1" applyProtection="1"/>
    <xf numFmtId="0" fontId="0" fillId="0" borderId="61" xfId="0" applyFont="1" applyBorder="1" applyAlignment="1">
      <alignment horizontal="center"/>
    </xf>
    <xf numFmtId="37" fontId="0" fillId="0" borderId="57" xfId="0" applyNumberFormat="1" applyFont="1" applyBorder="1" applyProtection="1"/>
    <xf numFmtId="37" fontId="0" fillId="0" borderId="57" xfId="0" applyNumberFormat="1" applyFont="1" applyBorder="1" applyAlignment="1" applyProtection="1">
      <alignment horizontal="centerContinuous"/>
    </xf>
    <xf numFmtId="37" fontId="0" fillId="0" borderId="63" xfId="0" applyNumberFormat="1" applyFont="1" applyBorder="1" applyAlignment="1" applyProtection="1">
      <alignment horizontal="centerContinuous"/>
    </xf>
    <xf numFmtId="37" fontId="0" fillId="0" borderId="58" xfId="0" applyNumberFormat="1" applyFont="1" applyBorder="1" applyAlignment="1" applyProtection="1">
      <alignment horizontal="centerContinuous"/>
    </xf>
    <xf numFmtId="37" fontId="0" fillId="0" borderId="62" xfId="0" applyNumberFormat="1" applyFont="1" applyBorder="1" applyAlignment="1" applyProtection="1">
      <alignment horizontal="centerContinuous"/>
    </xf>
    <xf numFmtId="37" fontId="0" fillId="0" borderId="70" xfId="0" applyNumberFormat="1" applyFont="1" applyBorder="1" applyProtection="1"/>
    <xf numFmtId="0" fontId="0" fillId="0" borderId="65" xfId="0" applyFont="1" applyBorder="1" applyAlignment="1" applyProtection="1">
      <alignment horizontal="center"/>
    </xf>
    <xf numFmtId="0" fontId="0" fillId="0" borderId="67" xfId="0" applyFont="1" applyBorder="1" applyAlignment="1" applyProtection="1">
      <alignment horizontal="center"/>
    </xf>
    <xf numFmtId="37" fontId="0" fillId="5" borderId="67" xfId="0" applyNumberFormat="1" applyFont="1" applyFill="1" applyBorder="1" applyProtection="1"/>
    <xf numFmtId="37" fontId="0" fillId="5" borderId="66" xfId="0" applyNumberFormat="1" applyFont="1" applyFill="1" applyBorder="1" applyProtection="1"/>
    <xf numFmtId="0" fontId="0" fillId="0" borderId="54" xfId="0" applyFont="1" applyBorder="1" applyAlignment="1" applyProtection="1">
      <alignment horizontal="center"/>
    </xf>
    <xf numFmtId="0" fontId="0" fillId="0" borderId="75" xfId="0" applyFont="1" applyBorder="1" applyAlignment="1" applyProtection="1">
      <alignment horizontal="center"/>
    </xf>
    <xf numFmtId="0" fontId="0" fillId="0" borderId="72" xfId="0" applyFont="1" applyBorder="1" applyAlignment="1" applyProtection="1">
      <alignment horizontal="center"/>
    </xf>
    <xf numFmtId="37" fontId="0" fillId="5" borderId="73" xfId="0" applyNumberFormat="1" applyFont="1" applyFill="1" applyBorder="1" applyProtection="1"/>
    <xf numFmtId="0" fontId="0" fillId="0" borderId="8" xfId="0" applyFont="1" applyBorder="1" applyAlignment="1" applyProtection="1">
      <alignment horizontal="center"/>
    </xf>
    <xf numFmtId="37" fontId="0" fillId="0" borderId="6" xfId="0" applyNumberFormat="1" applyFont="1" applyBorder="1" applyProtection="1"/>
    <xf numFmtId="37" fontId="0" fillId="0" borderId="22" xfId="0" applyNumberFormat="1" applyFont="1" applyBorder="1" applyProtection="1"/>
    <xf numFmtId="0" fontId="0" fillId="0" borderId="36" xfId="0" applyFont="1" applyBorder="1" applyAlignment="1" applyProtection="1">
      <alignment horizontal="center"/>
    </xf>
    <xf numFmtId="0" fontId="0" fillId="0" borderId="0" xfId="0" applyFont="1" applyAlignment="1" applyProtection="1">
      <alignment horizontal="right"/>
    </xf>
    <xf numFmtId="0" fontId="0" fillId="0" borderId="35" xfId="0" applyFont="1" applyBorder="1" applyAlignment="1" applyProtection="1">
      <alignment horizontal="center"/>
    </xf>
    <xf numFmtId="37" fontId="0" fillId="0" borderId="9" xfId="0" applyNumberFormat="1" applyFont="1" applyBorder="1" applyProtection="1"/>
    <xf numFmtId="0" fontId="5" fillId="0" borderId="0" xfId="0" applyFont="1" applyAlignment="1">
      <alignment horizontal="centerContinuous"/>
    </xf>
    <xf numFmtId="0" fontId="5" fillId="0" borderId="5" xfId="0" applyFont="1" applyBorder="1" applyAlignment="1">
      <alignment horizontal="centerContinuous"/>
    </xf>
    <xf numFmtId="0" fontId="0" fillId="0" borderId="15" xfId="0" applyBorder="1" applyAlignment="1">
      <alignment horizontal="centerContinuous"/>
    </xf>
    <xf numFmtId="0" fontId="0" fillId="0" borderId="19" xfId="0" applyBorder="1" applyAlignment="1">
      <alignment horizontal="centerContinuous"/>
    </xf>
    <xf numFmtId="0" fontId="42" fillId="0" borderId="16" xfId="0" applyFont="1" applyBorder="1" applyProtection="1">
      <protection locked="0"/>
    </xf>
    <xf numFmtId="0" fontId="8" fillId="4" borderId="15" xfId="0" applyFont="1" applyFill="1" applyBorder="1" applyProtection="1">
      <protection locked="0"/>
    </xf>
    <xf numFmtId="37" fontId="8" fillId="4" borderId="15" xfId="0" applyNumberFormat="1" applyFont="1" applyFill="1" applyBorder="1" applyProtection="1">
      <protection locked="0"/>
    </xf>
    <xf numFmtId="5" fontId="8" fillId="4" borderId="15" xfId="0" applyNumberFormat="1" applyFont="1" applyFill="1" applyBorder="1" applyProtection="1">
      <protection locked="0"/>
    </xf>
    <xf numFmtId="5" fontId="8" fillId="4" borderId="16" xfId="0" applyNumberFormat="1" applyFont="1" applyFill="1" applyBorder="1" applyProtection="1">
      <protection locked="0"/>
    </xf>
    <xf numFmtId="39" fontId="8" fillId="4" borderId="5" xfId="0" applyNumberFormat="1" applyFont="1" applyFill="1" applyBorder="1" applyProtection="1">
      <protection locked="0"/>
    </xf>
    <xf numFmtId="0" fontId="8" fillId="0" borderId="15" xfId="0" applyFont="1" applyBorder="1" applyAlignment="1" applyProtection="1">
      <alignment horizontal="right"/>
      <protection locked="0"/>
    </xf>
    <xf numFmtId="37" fontId="8" fillId="0" borderId="15" xfId="0" applyNumberFormat="1" applyFont="1" applyBorder="1" applyProtection="1">
      <protection locked="0"/>
    </xf>
    <xf numFmtId="37" fontId="8" fillId="4" borderId="16" xfId="0" applyNumberFormat="1" applyFont="1" applyFill="1" applyBorder="1" applyProtection="1">
      <protection locked="0"/>
    </xf>
    <xf numFmtId="39" fontId="8" fillId="0" borderId="5" xfId="0" applyNumberFormat="1" applyFont="1" applyBorder="1" applyProtection="1">
      <protection locked="0"/>
    </xf>
    <xf numFmtId="0" fontId="8" fillId="4" borderId="15" xfId="0" applyFont="1" applyFill="1" applyBorder="1" applyAlignment="1" applyProtection="1">
      <alignment horizontal="right"/>
      <protection locked="0"/>
    </xf>
    <xf numFmtId="37" fontId="8" fillId="5" borderId="15" xfId="0" applyNumberFormat="1" applyFont="1" applyFill="1" applyBorder="1" applyProtection="1">
      <protection locked="0"/>
    </xf>
    <xf numFmtId="5" fontId="8" fillId="0" borderId="15" xfId="0" applyNumberFormat="1" applyFont="1" applyBorder="1" applyProtection="1">
      <protection locked="0"/>
    </xf>
    <xf numFmtId="37" fontId="8" fillId="0" borderId="16" xfId="0" applyNumberFormat="1" applyFont="1" applyBorder="1" applyProtection="1">
      <protection locked="0"/>
    </xf>
    <xf numFmtId="0" fontId="42" fillId="0" borderId="23" xfId="0" applyFont="1" applyBorder="1" applyProtection="1">
      <protection locked="0"/>
    </xf>
    <xf numFmtId="37" fontId="8" fillId="4" borderId="43" xfId="0" applyNumberFormat="1" applyFont="1" applyFill="1" applyBorder="1" applyProtection="1">
      <protection locked="0"/>
    </xf>
    <xf numFmtId="37" fontId="8" fillId="5" borderId="43" xfId="0" applyNumberFormat="1" applyFont="1" applyFill="1" applyBorder="1" applyProtection="1">
      <protection locked="0"/>
    </xf>
    <xf numFmtId="5" fontId="8" fillId="4" borderId="43" xfId="0" applyNumberFormat="1" applyFont="1" applyFill="1" applyBorder="1" applyProtection="1">
      <protection locked="0"/>
    </xf>
    <xf numFmtId="5" fontId="8" fillId="0" borderId="43" xfId="0" applyNumberFormat="1" applyFont="1" applyBorder="1" applyProtection="1">
      <protection locked="0"/>
    </xf>
    <xf numFmtId="0" fontId="0" fillId="0" borderId="2" xfId="0" applyBorder="1" applyAlignment="1">
      <alignment horizontal="centerContinuous"/>
    </xf>
    <xf numFmtId="0" fontId="0" fillId="0" borderId="3" xfId="0" applyBorder="1" applyAlignment="1">
      <alignment horizontal="centerContinuous"/>
    </xf>
    <xf numFmtId="37" fontId="8" fillId="0" borderId="5" xfId="0" applyNumberFormat="1" applyFont="1" applyBorder="1" applyProtection="1">
      <protection locked="0"/>
    </xf>
    <xf numFmtId="37" fontId="8" fillId="0" borderId="22" xfId="0" applyNumberFormat="1" applyFont="1" applyBorder="1" applyProtection="1">
      <protection locked="0"/>
    </xf>
    <xf numFmtId="0" fontId="5" fillId="0" borderId="0" xfId="0" applyFont="1"/>
    <xf numFmtId="0" fontId="43" fillId="0" borderId="0" xfId="0" applyFont="1" applyAlignment="1">
      <alignment horizontal="centerContinuous"/>
    </xf>
    <xf numFmtId="0" fontId="44" fillId="0" borderId="2" xfId="0" applyFont="1" applyBorder="1"/>
    <xf numFmtId="0" fontId="44" fillId="0" borderId="3" xfId="0" applyFont="1" applyBorder="1"/>
    <xf numFmtId="0" fontId="44" fillId="0" borderId="4" xfId="0" applyFont="1" applyBorder="1"/>
    <xf numFmtId="0" fontId="44" fillId="0" borderId="0" xfId="0" applyFont="1"/>
    <xf numFmtId="0" fontId="44" fillId="0" borderId="5" xfId="0" applyFont="1" applyBorder="1"/>
    <xf numFmtId="0" fontId="0" fillId="0" borderId="4" xfId="0" applyFont="1" applyBorder="1" applyAlignment="1">
      <alignment horizontal="right"/>
    </xf>
    <xf numFmtId="0" fontId="0" fillId="0" borderId="15" xfId="0" applyFont="1" applyBorder="1" applyAlignment="1">
      <alignment horizontal="left"/>
    </xf>
    <xf numFmtId="37" fontId="9" fillId="0" borderId="15" xfId="0" applyNumberFormat="1" applyFont="1" applyBorder="1" applyProtection="1">
      <protection locked="0"/>
    </xf>
    <xf numFmtId="37" fontId="9" fillId="0" borderId="76" xfId="0" applyNumberFormat="1" applyFont="1" applyBorder="1" applyProtection="1">
      <protection locked="0"/>
    </xf>
    <xf numFmtId="37" fontId="9" fillId="0" borderId="77" xfId="0" applyNumberFormat="1" applyFont="1" applyBorder="1" applyProtection="1">
      <protection locked="0"/>
    </xf>
    <xf numFmtId="0" fontId="7" fillId="0" borderId="15" xfId="0" applyFont="1" applyBorder="1"/>
    <xf numFmtId="37" fontId="0" fillId="0" borderId="78" xfId="0" applyNumberFormat="1" applyFont="1" applyBorder="1" applyProtection="1"/>
    <xf numFmtId="37" fontId="0" fillId="0" borderId="79" xfId="0" applyNumberFormat="1" applyFont="1" applyBorder="1" applyProtection="1"/>
    <xf numFmtId="37" fontId="9" fillId="0" borderId="31" xfId="0" applyNumberFormat="1" applyFont="1" applyBorder="1" applyProtection="1">
      <protection locked="0"/>
    </xf>
    <xf numFmtId="37" fontId="9" fillId="0" borderId="78" xfId="0" applyNumberFormat="1" applyFont="1" applyBorder="1" applyProtection="1">
      <protection locked="0"/>
    </xf>
    <xf numFmtId="37" fontId="9" fillId="0" borderId="79" xfId="0" applyNumberFormat="1" applyFont="1" applyBorder="1" applyProtection="1">
      <protection locked="0"/>
    </xf>
    <xf numFmtId="37" fontId="0" fillId="0" borderId="76" xfId="0" applyNumberFormat="1" applyFont="1" applyBorder="1" applyProtection="1"/>
    <xf numFmtId="37" fontId="0" fillId="0" borderId="77" xfId="0" applyNumberFormat="1" applyFont="1" applyBorder="1" applyProtection="1"/>
    <xf numFmtId="5" fontId="9" fillId="0" borderId="78" xfId="0" applyNumberFormat="1" applyFont="1" applyBorder="1" applyProtection="1">
      <protection locked="0"/>
    </xf>
    <xf numFmtId="5" fontId="9" fillId="0" borderId="79" xfId="0" applyNumberFormat="1" applyFont="1" applyBorder="1" applyProtection="1">
      <protection locked="0"/>
    </xf>
    <xf numFmtId="0" fontId="0" fillId="0" borderId="6" xfId="0" applyFont="1" applyBorder="1" applyAlignment="1">
      <alignment horizontal="left"/>
    </xf>
    <xf numFmtId="0" fontId="0" fillId="0" borderId="22" xfId="0" applyFont="1" applyBorder="1" applyAlignment="1">
      <alignment horizontal="left"/>
    </xf>
    <xf numFmtId="0" fontId="0" fillId="0" borderId="22" xfId="0" applyFont="1" applyBorder="1" applyAlignment="1">
      <alignment horizontal="right"/>
    </xf>
    <xf numFmtId="0" fontId="0" fillId="0" borderId="22" xfId="0" applyFont="1" applyBorder="1" applyAlignment="1">
      <alignment horizontal="center"/>
    </xf>
    <xf numFmtId="0" fontId="0" fillId="0" borderId="0" xfId="0" applyAlignment="1">
      <alignment horizontal="right"/>
    </xf>
    <xf numFmtId="37" fontId="0" fillId="0" borderId="0" xfId="0" applyNumberFormat="1" applyFont="1" applyAlignment="1" applyProtection="1">
      <alignment horizontal="right"/>
    </xf>
    <xf numFmtId="0" fontId="0" fillId="0" borderId="2" xfId="0" applyFont="1" applyBorder="1" applyAlignment="1">
      <alignment horizontal="centerContinuous"/>
    </xf>
    <xf numFmtId="37" fontId="0" fillId="0" borderId="2" xfId="0" applyNumberFormat="1" applyFont="1" applyBorder="1" applyAlignment="1" applyProtection="1">
      <alignment horizontal="centerContinuous"/>
    </xf>
    <xf numFmtId="37" fontId="0" fillId="0" borderId="3" xfId="0" applyNumberFormat="1" applyFont="1" applyBorder="1" applyAlignment="1" applyProtection="1">
      <alignment horizontal="centerContinuous"/>
    </xf>
    <xf numFmtId="37" fontId="0" fillId="0" borderId="5" xfId="0" applyNumberFormat="1" applyFont="1" applyBorder="1" applyAlignment="1" applyProtection="1">
      <alignment horizontal="centerContinuous"/>
    </xf>
    <xf numFmtId="0" fontId="0" fillId="0" borderId="11" xfId="0" applyFont="1" applyBorder="1" applyAlignment="1">
      <alignment horizontal="centerContinuous"/>
    </xf>
    <xf numFmtId="5" fontId="0" fillId="0" borderId="76" xfId="0" applyNumberFormat="1" applyFont="1" applyBorder="1" applyProtection="1"/>
    <xf numFmtId="5" fontId="0" fillId="0" borderId="77" xfId="0" applyNumberFormat="1" applyFont="1" applyBorder="1" applyProtection="1"/>
    <xf numFmtId="0" fontId="34" fillId="0" borderId="4" xfId="0" applyFont="1" applyBorder="1" applyAlignment="1" applyProtection="1">
      <alignment horizontal="center"/>
    </xf>
    <xf numFmtId="0" fontId="34" fillId="0" borderId="0" xfId="0" applyFont="1" applyProtection="1"/>
    <xf numFmtId="0" fontId="34" fillId="0" borderId="5" xfId="0" applyFont="1" applyBorder="1" applyProtection="1"/>
    <xf numFmtId="0" fontId="0" fillId="0" borderId="34" xfId="0" applyFont="1" applyBorder="1" applyProtection="1"/>
    <xf numFmtId="0" fontId="0" fillId="0" borderId="49" xfId="0" applyFont="1" applyBorder="1" applyProtection="1"/>
    <xf numFmtId="0" fontId="0" fillId="0" borderId="39" xfId="0" applyFont="1" applyBorder="1" applyAlignment="1" applyProtection="1">
      <alignment horizontal="centerContinuous"/>
    </xf>
    <xf numFmtId="0" fontId="0" fillId="0" borderId="40" xfId="0" applyFont="1" applyBorder="1" applyAlignment="1" applyProtection="1">
      <alignment horizontal="centerContinuous"/>
    </xf>
    <xf numFmtId="0" fontId="0" fillId="0" borderId="16" xfId="0" applyFont="1" applyBorder="1" applyProtection="1"/>
    <xf numFmtId="0" fontId="0" fillId="0" borderId="31" xfId="0" applyFont="1" applyBorder="1" applyProtection="1"/>
    <xf numFmtId="0" fontId="0" fillId="0" borderId="27" xfId="0" applyFont="1" applyBorder="1" applyAlignment="1" applyProtection="1">
      <alignment horizontal="center"/>
    </xf>
    <xf numFmtId="0" fontId="0" fillId="0" borderId="34" xfId="0" applyFont="1" applyBorder="1" applyAlignment="1" applyProtection="1">
      <alignment horizontal="center"/>
    </xf>
    <xf numFmtId="0" fontId="0" fillId="0" borderId="28" xfId="0" applyFont="1" applyBorder="1" applyProtection="1"/>
    <xf numFmtId="5" fontId="9" fillId="0" borderId="39" xfId="0" applyNumberFormat="1" applyFont="1" applyBorder="1" applyProtection="1">
      <protection locked="0"/>
    </xf>
    <xf numFmtId="37" fontId="9" fillId="0" borderId="29" xfId="0" applyNumberFormat="1" applyFont="1" applyBorder="1" applyProtection="1">
      <protection locked="0"/>
    </xf>
    <xf numFmtId="37" fontId="9" fillId="4" borderId="39" xfId="0" applyNumberFormat="1" applyFont="1" applyFill="1" applyBorder="1" applyProtection="1">
      <protection locked="0"/>
    </xf>
    <xf numFmtId="37" fontId="0" fillId="4" borderId="29" xfId="0" applyNumberFormat="1" applyFont="1" applyFill="1" applyBorder="1" applyProtection="1"/>
    <xf numFmtId="37" fontId="9" fillId="0" borderId="39" xfId="0" applyNumberFormat="1" applyFont="1" applyBorder="1" applyProtection="1">
      <protection locked="0"/>
    </xf>
    <xf numFmtId="0" fontId="0" fillId="0" borderId="17" xfId="0" applyFont="1" applyBorder="1" applyAlignment="1" applyProtection="1">
      <alignment horizontal="left"/>
    </xf>
    <xf numFmtId="37" fontId="0" fillId="0" borderId="18" xfId="0" applyNumberFormat="1" applyFont="1" applyBorder="1" applyAlignment="1" applyProtection="1">
      <alignment horizontal="centerContinuous"/>
      <protection locked="0"/>
    </xf>
    <xf numFmtId="37" fontId="0" fillId="0" borderId="20" xfId="0" applyNumberFormat="1" applyFont="1" applyBorder="1" applyAlignment="1" applyProtection="1">
      <alignment horizontal="centerContinuous"/>
      <protection locked="0"/>
    </xf>
    <xf numFmtId="37" fontId="0" fillId="0" borderId="27" xfId="0" applyNumberFormat="1" applyFont="1" applyBorder="1" applyAlignment="1" applyProtection="1">
      <alignment horizontal="centerContinuous"/>
      <protection locked="0"/>
    </xf>
    <xf numFmtId="37" fontId="9" fillId="0" borderId="28" xfId="0" applyNumberFormat="1" applyFont="1" applyBorder="1" applyProtection="1">
      <protection locked="0"/>
    </xf>
    <xf numFmtId="0" fontId="0" fillId="0" borderId="20" xfId="0" applyFont="1" applyBorder="1" applyProtection="1"/>
    <xf numFmtId="37" fontId="0" fillId="0" borderId="19" xfId="0" applyNumberFormat="1" applyFont="1" applyBorder="1" applyProtection="1"/>
    <xf numFmtId="37" fontId="0" fillId="0" borderId="20" xfId="0" applyNumberFormat="1" applyFont="1" applyBorder="1" applyProtection="1"/>
    <xf numFmtId="0" fontId="0" fillId="4" borderId="11" xfId="0" applyFont="1" applyFill="1" applyBorder="1" applyProtection="1"/>
    <xf numFmtId="37" fontId="0" fillId="4" borderId="26" xfId="0" applyNumberFormat="1" applyFont="1" applyFill="1" applyBorder="1" applyProtection="1"/>
    <xf numFmtId="37" fontId="0" fillId="4" borderId="13" xfId="0" applyNumberFormat="1" applyFont="1" applyFill="1" applyBorder="1" applyProtection="1"/>
    <xf numFmtId="37" fontId="0" fillId="4" borderId="11" xfId="0" applyNumberFormat="1" applyFont="1" applyFill="1" applyBorder="1" applyProtection="1"/>
    <xf numFmtId="37" fontId="0" fillId="4" borderId="14" xfId="0" applyNumberFormat="1" applyFont="1" applyFill="1" applyBorder="1" applyProtection="1"/>
    <xf numFmtId="37" fontId="0" fillId="0" borderId="26" xfId="0" applyNumberFormat="1" applyFont="1" applyBorder="1" applyProtection="1">
      <protection locked="0"/>
    </xf>
    <xf numFmtId="37" fontId="0" fillId="0" borderId="11" xfId="0" applyNumberFormat="1" applyFont="1" applyBorder="1" applyProtection="1">
      <protection locked="0"/>
    </xf>
    <xf numFmtId="37" fontId="0" fillId="0" borderId="26" xfId="0" applyNumberFormat="1" applyFont="1" applyBorder="1" applyProtection="1"/>
    <xf numFmtId="5" fontId="0" fillId="0" borderId="39" xfId="0" applyNumberFormat="1" applyFont="1" applyBorder="1" applyProtection="1"/>
    <xf numFmtId="0" fontId="0" fillId="0" borderId="8" xfId="0" applyFont="1" applyBorder="1" applyProtection="1"/>
    <xf numFmtId="0" fontId="0" fillId="0" borderId="35" xfId="0" applyFont="1" applyBorder="1" applyProtection="1"/>
    <xf numFmtId="0" fontId="0" fillId="0" borderId="9" xfId="0" applyFont="1" applyBorder="1" applyProtection="1"/>
    <xf numFmtId="0" fontId="0" fillId="0" borderId="2" xfId="0" applyBorder="1" applyAlignment="1" applyProtection="1">
      <alignment horizontal="center"/>
    </xf>
    <xf numFmtId="0" fontId="7" fillId="0" borderId="0" xfId="0" applyFont="1" applyAlignment="1" applyProtection="1">
      <alignment horizontal="centerContinuous"/>
    </xf>
    <xf numFmtId="0" fontId="0" fillId="0" borderId="46" xfId="0" applyBorder="1" applyAlignment="1" applyProtection="1">
      <alignment horizontal="center"/>
    </xf>
    <xf numFmtId="0" fontId="0" fillId="0" borderId="11" xfId="0" applyBorder="1" applyAlignment="1" applyProtection="1">
      <alignment horizontal="centerContinuous"/>
    </xf>
    <xf numFmtId="0" fontId="0" fillId="0" borderId="13" xfId="0" applyBorder="1" applyAlignment="1" applyProtection="1">
      <alignment horizontal="center"/>
    </xf>
    <xf numFmtId="0" fontId="0" fillId="0" borderId="49" xfId="0" applyBorder="1" applyAlignment="1" applyProtection="1">
      <alignment horizontal="centerContinuous"/>
    </xf>
    <xf numFmtId="0" fontId="0" fillId="0" borderId="40" xfId="0" applyBorder="1" applyAlignment="1" applyProtection="1">
      <alignment horizontal="centerContinuous"/>
    </xf>
    <xf numFmtId="0" fontId="0" fillId="0" borderId="11" xfId="0" applyBorder="1" applyAlignment="1" applyProtection="1">
      <alignment horizontal="center"/>
    </xf>
    <xf numFmtId="0" fontId="0" fillId="0" borderId="47" xfId="0" applyBorder="1" applyAlignment="1" applyProtection="1">
      <alignment horizontal="center"/>
    </xf>
    <xf numFmtId="0" fontId="0" fillId="0" borderId="30" xfId="0" applyBorder="1" applyAlignment="1" applyProtection="1">
      <alignment horizontal="center"/>
    </xf>
    <xf numFmtId="0" fontId="0" fillId="0" borderId="16" xfId="0" applyBorder="1" applyAlignment="1" applyProtection="1">
      <alignment horizontal="center"/>
    </xf>
    <xf numFmtId="0" fontId="0" fillId="0" borderId="0" xfId="0" applyAlignment="1" applyProtection="1">
      <alignment horizontal="center"/>
    </xf>
    <xf numFmtId="0" fontId="0" fillId="0" borderId="31" xfId="0" applyBorder="1" applyAlignment="1" applyProtection="1">
      <alignment horizontal="center"/>
    </xf>
    <xf numFmtId="0" fontId="0" fillId="0" borderId="32" xfId="0" applyBorder="1" applyAlignment="1" applyProtection="1">
      <alignment horizontal="center"/>
    </xf>
    <xf numFmtId="0" fontId="0" fillId="0" borderId="20" xfId="0" applyBorder="1" applyAlignment="1" applyProtection="1">
      <alignment horizontal="center"/>
    </xf>
    <xf numFmtId="0" fontId="0" fillId="0" borderId="18" xfId="0" applyBorder="1" applyAlignment="1" applyProtection="1">
      <alignment horizontal="center"/>
    </xf>
    <xf numFmtId="0" fontId="0" fillId="0" borderId="33" xfId="0" applyBorder="1" applyAlignment="1" applyProtection="1">
      <alignment horizontal="center"/>
    </xf>
    <xf numFmtId="0" fontId="4" fillId="0" borderId="0" xfId="0" applyFont="1" applyProtection="1">
      <protection locked="0"/>
    </xf>
    <xf numFmtId="5" fontId="0" fillId="0" borderId="16" xfId="0" applyNumberFormat="1" applyBorder="1" applyProtection="1">
      <protection locked="0"/>
    </xf>
    <xf numFmtId="39" fontId="0" fillId="0" borderId="0" xfId="0" applyNumberFormat="1" applyProtection="1">
      <protection locked="0"/>
    </xf>
    <xf numFmtId="5" fontId="0" fillId="0" borderId="16" xfId="0" applyNumberFormat="1" applyBorder="1" applyProtection="1"/>
    <xf numFmtId="0" fontId="0" fillId="0" borderId="23" xfId="0" applyBorder="1" applyProtection="1"/>
    <xf numFmtId="39" fontId="0" fillId="0" borderId="6" xfId="0" applyNumberFormat="1" applyBorder="1" applyProtection="1"/>
    <xf numFmtId="37" fontId="0" fillId="0" borderId="45" xfId="0" applyNumberFormat="1" applyBorder="1" applyProtection="1"/>
    <xf numFmtId="0" fontId="0" fillId="0" borderId="10" xfId="0" applyBorder="1" applyProtection="1"/>
    <xf numFmtId="0" fontId="0" fillId="0" borderId="11" xfId="0" applyBorder="1" applyProtection="1"/>
    <xf numFmtId="0" fontId="0" fillId="0" borderId="14" xfId="0" applyBorder="1" applyProtection="1"/>
    <xf numFmtId="0" fontId="7" fillId="0" borderId="17" xfId="0" applyFont="1" applyBorder="1" applyAlignment="1" applyProtection="1">
      <alignment horizontal="centerContinuous"/>
    </xf>
    <xf numFmtId="0" fontId="7" fillId="0" borderId="18" xfId="0" applyFont="1" applyBorder="1" applyAlignment="1" applyProtection="1">
      <alignment horizontal="centerContinuous"/>
    </xf>
    <xf numFmtId="0" fontId="0" fillId="0" borderId="4" xfId="0" applyFont="1" applyBorder="1" applyAlignment="1" applyProtection="1">
      <alignment horizontal="centerContinuous"/>
    </xf>
    <xf numFmtId="0" fontId="0" fillId="0" borderId="26" xfId="0" applyBorder="1" applyProtection="1"/>
    <xf numFmtId="0" fontId="0" fillId="0" borderId="25" xfId="0" applyBorder="1" applyAlignment="1" applyProtection="1">
      <alignment horizontal="centerContinuous"/>
    </xf>
    <xf numFmtId="0" fontId="0" fillId="0" borderId="27" xfId="0" applyBorder="1" applyAlignment="1" applyProtection="1">
      <alignment horizontal="centerContinuous"/>
    </xf>
    <xf numFmtId="0" fontId="0" fillId="0" borderId="21" xfId="0" applyBorder="1" applyAlignment="1" applyProtection="1">
      <alignment horizontal="centerContinuous"/>
    </xf>
    <xf numFmtId="37" fontId="0" fillId="0" borderId="0" xfId="0" applyNumberFormat="1" applyProtection="1">
      <protection locked="0"/>
    </xf>
    <xf numFmtId="37" fontId="0" fillId="0" borderId="25" xfId="0" applyNumberFormat="1" applyBorder="1" applyProtection="1">
      <protection locked="0"/>
    </xf>
    <xf numFmtId="37" fontId="0" fillId="0" borderId="5" xfId="0" applyNumberFormat="1" applyBorder="1" applyProtection="1">
      <protection locked="0"/>
    </xf>
    <xf numFmtId="37" fontId="0" fillId="0" borderId="28" xfId="0" applyNumberFormat="1" applyBorder="1" applyProtection="1"/>
    <xf numFmtId="37" fontId="0" fillId="0" borderId="49" xfId="0" applyNumberFormat="1" applyBorder="1" applyProtection="1"/>
    <xf numFmtId="37" fontId="0" fillId="0" borderId="39" xfId="0" applyNumberFormat="1" applyBorder="1" applyProtection="1"/>
    <xf numFmtId="37" fontId="0" fillId="0" borderId="29" xfId="0" applyNumberFormat="1" applyBorder="1" applyProtection="1"/>
    <xf numFmtId="0" fontId="0" fillId="0" borderId="75" xfId="0" applyBorder="1" applyProtection="1"/>
    <xf numFmtId="0" fontId="0" fillId="0" borderId="66" xfId="0" applyBorder="1" applyProtection="1"/>
    <xf numFmtId="0" fontId="0" fillId="0" borderId="67" xfId="0" applyBorder="1" applyProtection="1"/>
    <xf numFmtId="0" fontId="0" fillId="0" borderId="68" xfId="0" applyBorder="1" applyProtection="1"/>
    <xf numFmtId="0" fontId="0" fillId="0" borderId="53" xfId="0" applyBorder="1" applyAlignment="1" applyProtection="1">
      <alignment horizontal="centerContinuous"/>
    </xf>
    <xf numFmtId="0" fontId="0" fillId="0" borderId="60" xfId="0" applyBorder="1" applyAlignment="1" applyProtection="1">
      <alignment horizontal="centerContinuous"/>
    </xf>
    <xf numFmtId="0" fontId="0" fillId="0" borderId="30" xfId="0" applyBorder="1" applyProtection="1"/>
    <xf numFmtId="0" fontId="0" fillId="0" borderId="15" xfId="0" applyBorder="1" applyProtection="1"/>
    <xf numFmtId="0" fontId="0" fillId="0" borderId="15" xfId="0" applyBorder="1" applyAlignment="1" applyProtection="1">
      <alignment horizontal="center"/>
    </xf>
    <xf numFmtId="0" fontId="0" fillId="0" borderId="32" xfId="0" applyBorder="1" applyProtection="1"/>
    <xf numFmtId="0" fontId="0" fillId="0" borderId="19" xfId="0" applyBorder="1" applyAlignment="1" applyProtection="1">
      <alignment horizontal="center"/>
    </xf>
    <xf numFmtId="0" fontId="0" fillId="0" borderId="15" xfId="0" applyBorder="1" applyProtection="1">
      <protection locked="0"/>
    </xf>
    <xf numFmtId="0" fontId="0" fillId="0" borderId="12" xfId="0" applyBorder="1" applyProtection="1"/>
    <xf numFmtId="0" fontId="0" fillId="0" borderId="44" xfId="0" applyBorder="1" applyProtection="1"/>
    <xf numFmtId="5" fontId="0" fillId="0" borderId="11" xfId="0" applyNumberFormat="1" applyBorder="1" applyProtection="1"/>
    <xf numFmtId="5" fontId="0" fillId="0" borderId="13" xfId="0" applyNumberFormat="1" applyBorder="1" applyProtection="1"/>
    <xf numFmtId="39" fontId="0" fillId="0" borderId="11" xfId="0" applyNumberFormat="1" applyBorder="1" applyProtection="1"/>
    <xf numFmtId="5" fontId="0" fillId="0" borderId="47" xfId="0" applyNumberFormat="1" applyBorder="1" applyProtection="1"/>
    <xf numFmtId="0" fontId="0" fillId="0" borderId="1" xfId="0" applyBorder="1" applyAlignment="1" applyProtection="1">
      <alignment horizontal="center"/>
    </xf>
    <xf numFmtId="37" fontId="0" fillId="0" borderId="2" xfId="0" applyNumberFormat="1" applyBorder="1" applyProtection="1"/>
    <xf numFmtId="39" fontId="0" fillId="0" borderId="2" xfId="0" applyNumberFormat="1" applyBorder="1" applyProtection="1"/>
    <xf numFmtId="37" fontId="0" fillId="0" borderId="3" xfId="0" applyNumberFormat="1" applyBorder="1" applyProtection="1"/>
    <xf numFmtId="39" fontId="7" fillId="0" borderId="0" xfId="0" applyNumberFormat="1" applyFont="1" applyAlignment="1" applyProtection="1">
      <alignment horizontal="centerContinuous"/>
    </xf>
    <xf numFmtId="0" fontId="0" fillId="0" borderId="17" xfId="0" applyBorder="1" applyAlignment="1" applyProtection="1">
      <alignment horizontal="center"/>
    </xf>
    <xf numFmtId="37" fontId="0" fillId="0" borderId="18" xfId="0" applyNumberFormat="1" applyBorder="1" applyProtection="1"/>
    <xf numFmtId="39" fontId="0" fillId="0" borderId="18" xfId="0" applyNumberFormat="1" applyBorder="1" applyProtection="1"/>
    <xf numFmtId="0" fontId="0" fillId="0" borderId="4" xfId="0" applyBorder="1" applyAlignment="1" applyProtection="1">
      <alignment horizontal="center"/>
    </xf>
    <xf numFmtId="39" fontId="0" fillId="0" borderId="0" xfId="0" applyNumberFormat="1" applyProtection="1"/>
    <xf numFmtId="39" fontId="0" fillId="0" borderId="15" xfId="0" applyNumberFormat="1" applyBorder="1" applyProtection="1"/>
    <xf numFmtId="37" fontId="0" fillId="0" borderId="15" xfId="0" applyNumberFormat="1" applyBorder="1" applyProtection="1"/>
    <xf numFmtId="0" fontId="0" fillId="0" borderId="15" xfId="0" applyBorder="1" applyAlignment="1" applyProtection="1">
      <alignment horizontal="centerContinuous"/>
    </xf>
    <xf numFmtId="39" fontId="0" fillId="0" borderId="15" xfId="0" applyNumberFormat="1" applyBorder="1" applyAlignment="1" applyProtection="1">
      <alignment horizontal="centerContinuous"/>
    </xf>
    <xf numFmtId="37" fontId="0" fillId="0" borderId="15" xfId="0" applyNumberFormat="1" applyBorder="1" applyAlignment="1" applyProtection="1">
      <alignment horizontal="center"/>
    </xf>
    <xf numFmtId="0" fontId="0" fillId="0" borderId="10" xfId="0" applyBorder="1" applyAlignment="1" applyProtection="1">
      <alignment horizontal="center"/>
    </xf>
    <xf numFmtId="0" fontId="0" fillId="0" borderId="26" xfId="0" applyBorder="1" applyProtection="1">
      <protection locked="0"/>
    </xf>
    <xf numFmtId="0" fontId="0" fillId="0" borderId="12" xfId="0" applyBorder="1" applyProtection="1">
      <protection locked="0"/>
    </xf>
    <xf numFmtId="0" fontId="0" fillId="0" borderId="11" xfId="0" applyBorder="1" applyProtection="1">
      <protection locked="0"/>
    </xf>
    <xf numFmtId="37" fontId="0" fillId="0" borderId="11" xfId="0" applyNumberFormat="1" applyBorder="1" applyProtection="1">
      <protection locked="0"/>
    </xf>
    <xf numFmtId="39" fontId="0" fillId="0" borderId="12" xfId="0" applyNumberFormat="1" applyBorder="1" applyProtection="1">
      <protection locked="0"/>
    </xf>
    <xf numFmtId="37" fontId="0" fillId="0" borderId="12" xfId="0" applyNumberFormat="1" applyBorder="1" applyProtection="1">
      <protection locked="0"/>
    </xf>
    <xf numFmtId="0" fontId="0" fillId="0" borderId="25" xfId="0" applyBorder="1" applyProtection="1">
      <protection locked="0"/>
    </xf>
    <xf numFmtId="39" fontId="0" fillId="0" borderId="15" xfId="0" applyNumberFormat="1" applyBorder="1" applyProtection="1">
      <protection locked="0"/>
    </xf>
    <xf numFmtId="37" fontId="0" fillId="0" borderId="15" xfId="0" applyNumberFormat="1" applyBorder="1" applyProtection="1">
      <protection locked="0"/>
    </xf>
    <xf numFmtId="0" fontId="0" fillId="0" borderId="37" xfId="0" applyBorder="1" applyAlignment="1" applyProtection="1">
      <alignment horizontal="center"/>
    </xf>
    <xf numFmtId="0" fontId="0" fillId="0" borderId="35" xfId="0" applyBorder="1" applyProtection="1">
      <protection locked="0"/>
    </xf>
    <xf numFmtId="0" fontId="0" fillId="0" borderId="22" xfId="0" applyBorder="1" applyProtection="1">
      <protection locked="0"/>
    </xf>
    <xf numFmtId="5" fontId="0" fillId="0" borderId="6" xfId="0" applyNumberFormat="1" applyBorder="1" applyProtection="1">
      <protection locked="0"/>
    </xf>
    <xf numFmtId="39" fontId="0" fillId="0" borderId="22" xfId="0" applyNumberFormat="1" applyBorder="1" applyProtection="1">
      <protection locked="0"/>
    </xf>
    <xf numFmtId="5" fontId="0" fillId="0" borderId="22" xfId="0" applyNumberFormat="1" applyBorder="1" applyProtection="1">
      <protection locked="0"/>
    </xf>
    <xf numFmtId="5" fontId="0" fillId="0" borderId="9" xfId="0" applyNumberFormat="1" applyBorder="1" applyProtection="1">
      <protection locked="0"/>
    </xf>
    <xf numFmtId="0" fontId="0" fillId="0" borderId="2" xfId="0" applyFont="1" applyBorder="1" applyAlignment="1" applyProtection="1">
      <alignment horizontal="left"/>
    </xf>
    <xf numFmtId="0" fontId="0" fillId="0" borderId="2" xfId="0" applyFont="1" applyBorder="1" applyAlignment="1" applyProtection="1">
      <alignment horizontal="center"/>
    </xf>
    <xf numFmtId="0" fontId="0" fillId="0" borderId="3" xfId="0" applyFont="1" applyBorder="1" applyAlignment="1" applyProtection="1">
      <alignment horizontal="center"/>
    </xf>
    <xf numFmtId="0" fontId="0" fillId="0" borderId="21" xfId="0" applyFont="1" applyBorder="1" applyAlignment="1" applyProtection="1">
      <alignment horizontal="centerContinuous"/>
    </xf>
    <xf numFmtId="0" fontId="2" fillId="0" borderId="10" xfId="0" applyFont="1" applyBorder="1" applyAlignment="1" applyProtection="1">
      <alignment horizontal="center"/>
    </xf>
    <xf numFmtId="0" fontId="2" fillId="0" borderId="26" xfId="0" applyFont="1" applyBorder="1" applyAlignment="1" applyProtection="1">
      <alignment horizontal="centerContinuous"/>
    </xf>
    <xf numFmtId="0" fontId="2" fillId="0" borderId="11" xfId="0" applyFont="1" applyBorder="1" applyAlignment="1" applyProtection="1">
      <alignment horizontal="centerContinuous"/>
    </xf>
    <xf numFmtId="0" fontId="2" fillId="0" borderId="26" xfId="0" applyFont="1" applyBorder="1" applyAlignment="1" applyProtection="1">
      <alignment horizontal="center"/>
    </xf>
    <xf numFmtId="0" fontId="2" fillId="0" borderId="11" xfId="0" applyFont="1" applyBorder="1" applyAlignment="1" applyProtection="1">
      <alignment horizontal="center"/>
    </xf>
    <xf numFmtId="0" fontId="2" fillId="0" borderId="47" xfId="0" applyFont="1" applyBorder="1" applyAlignment="1" applyProtection="1">
      <alignment horizontal="center"/>
    </xf>
    <xf numFmtId="0" fontId="2" fillId="0" borderId="17" xfId="0" applyFont="1" applyBorder="1" applyAlignment="1" applyProtection="1">
      <alignment horizontal="center"/>
    </xf>
    <xf numFmtId="0" fontId="2" fillId="0" borderId="27" xfId="0" applyFont="1" applyBorder="1" applyAlignment="1" applyProtection="1">
      <alignment horizontal="centerContinuous"/>
    </xf>
    <xf numFmtId="0" fontId="2" fillId="0" borderId="18" xfId="0" applyFont="1" applyBorder="1" applyAlignment="1" applyProtection="1">
      <alignment horizontal="centerContinuous"/>
    </xf>
    <xf numFmtId="0" fontId="2" fillId="0" borderId="27" xfId="0" applyFont="1" applyBorder="1" applyAlignment="1" applyProtection="1">
      <alignment horizontal="center"/>
    </xf>
    <xf numFmtId="0" fontId="2" fillId="0" borderId="18" xfId="0" applyFont="1" applyBorder="1" applyAlignment="1" applyProtection="1">
      <alignment horizontal="center"/>
    </xf>
    <xf numFmtId="0" fontId="2" fillId="0" borderId="33" xfId="0" applyFont="1" applyBorder="1" applyAlignment="1" applyProtection="1">
      <alignment horizontal="center"/>
    </xf>
    <xf numFmtId="0" fontId="2" fillId="7" borderId="25" xfId="0" applyFont="1" applyFill="1" applyBorder="1" applyProtection="1"/>
    <xf numFmtId="37" fontId="2" fillId="7" borderId="33" xfId="0" applyNumberFormat="1" applyFont="1" applyFill="1" applyBorder="1" applyProtection="1"/>
    <xf numFmtId="0" fontId="2" fillId="0" borderId="27" xfId="0" applyFont="1" applyBorder="1" applyProtection="1"/>
    <xf numFmtId="0" fontId="2" fillId="7" borderId="27" xfId="0" applyFont="1" applyFill="1" applyBorder="1" applyProtection="1"/>
    <xf numFmtId="0" fontId="2" fillId="0" borderId="25" xfId="0" applyFont="1" applyBorder="1" applyAlignment="1" applyProtection="1">
      <alignment horizontal="center"/>
    </xf>
    <xf numFmtId="0" fontId="2" fillId="0" borderId="25" xfId="0" applyFont="1" applyBorder="1" applyProtection="1"/>
    <xf numFmtId="37" fontId="42" fillId="0" borderId="31" xfId="0" applyNumberFormat="1" applyFont="1" applyBorder="1" applyProtection="1">
      <protection locked="0"/>
    </xf>
    <xf numFmtId="37" fontId="42" fillId="0" borderId="27" xfId="0" applyNumberFormat="1" applyFont="1" applyBorder="1" applyProtection="1">
      <protection locked="0"/>
    </xf>
    <xf numFmtId="37" fontId="2" fillId="0" borderId="33" xfId="0" applyNumberFormat="1" applyFont="1" applyBorder="1" applyProtection="1">
      <protection locked="0"/>
    </xf>
    <xf numFmtId="37" fontId="42" fillId="0" borderId="33" xfId="0" applyNumberFormat="1" applyFont="1" applyBorder="1" applyProtection="1">
      <protection locked="0"/>
    </xf>
    <xf numFmtId="0" fontId="2" fillId="0" borderId="4" xfId="0" applyFont="1" applyBorder="1" applyAlignment="1" applyProtection="1">
      <alignment horizontal="center"/>
    </xf>
    <xf numFmtId="37" fontId="2" fillId="0" borderId="25" xfId="0" applyNumberFormat="1" applyFont="1" applyBorder="1" applyAlignment="1" applyProtection="1">
      <alignment horizontal="center"/>
    </xf>
    <xf numFmtId="0" fontId="2" fillId="0" borderId="0" xfId="0" applyFont="1" applyAlignment="1" applyProtection="1">
      <alignment horizontal="center"/>
    </xf>
    <xf numFmtId="37" fontId="42" fillId="0" borderId="31" xfId="0" applyNumberFormat="1" applyFont="1" applyBorder="1" applyAlignment="1" applyProtection="1">
      <alignment horizontal="center"/>
      <protection locked="0"/>
    </xf>
    <xf numFmtId="37" fontId="2" fillId="0" borderId="27" xfId="0" applyNumberFormat="1" applyFont="1" applyBorder="1" applyProtection="1"/>
    <xf numFmtId="37" fontId="2" fillId="7" borderId="27" xfId="0" applyNumberFormat="1" applyFont="1" applyFill="1" applyBorder="1" applyProtection="1"/>
    <xf numFmtId="0" fontId="2" fillId="0" borderId="25" xfId="0" applyFont="1" applyBorder="1" applyAlignment="1" applyProtection="1">
      <alignment horizontal="centerContinuous"/>
    </xf>
    <xf numFmtId="37" fontId="2" fillId="0" borderId="31" xfId="0" applyNumberFormat="1" applyFont="1" applyBorder="1" applyProtection="1">
      <protection locked="0"/>
    </xf>
    <xf numFmtId="37" fontId="2" fillId="0" borderId="33" xfId="0" applyNumberFormat="1" applyFont="1" applyBorder="1" applyProtection="1"/>
    <xf numFmtId="0" fontId="2" fillId="7" borderId="0" xfId="0" applyFont="1" applyFill="1" applyProtection="1"/>
    <xf numFmtId="0" fontId="2" fillId="7" borderId="5" xfId="0" applyFont="1" applyFill="1" applyBorder="1" applyProtection="1"/>
    <xf numFmtId="37" fontId="2" fillId="0" borderId="25" xfId="0" applyNumberFormat="1" applyFont="1" applyBorder="1" applyProtection="1"/>
    <xf numFmtId="0" fontId="26" fillId="0" borderId="34" xfId="0" applyFont="1" applyBorder="1" applyAlignment="1" applyProtection="1">
      <alignment horizontal="centerContinuous"/>
    </xf>
    <xf numFmtId="0" fontId="2" fillId="0" borderId="55" xfId="0" applyFont="1" applyBorder="1" applyAlignment="1" applyProtection="1">
      <alignment horizontal="centerContinuous"/>
    </xf>
    <xf numFmtId="0" fontId="2" fillId="0" borderId="34" xfId="0" applyFont="1" applyBorder="1" applyProtection="1"/>
    <xf numFmtId="0" fontId="2" fillId="0" borderId="49" xfId="0" applyFont="1" applyBorder="1" applyProtection="1"/>
    <xf numFmtId="0" fontId="2" fillId="0" borderId="55" xfId="0" applyFont="1" applyBorder="1" applyProtection="1"/>
    <xf numFmtId="0" fontId="2" fillId="0" borderId="21" xfId="0" applyFont="1" applyBorder="1" applyAlignment="1" applyProtection="1">
      <alignment horizontal="centerContinuous"/>
    </xf>
    <xf numFmtId="0" fontId="2" fillId="0" borderId="31" xfId="0" applyFont="1" applyBorder="1" applyAlignment="1" applyProtection="1">
      <alignment horizontal="center"/>
    </xf>
    <xf numFmtId="0" fontId="2" fillId="0" borderId="17" xfId="0" applyFont="1" applyBorder="1" applyProtection="1"/>
    <xf numFmtId="37" fontId="2" fillId="0" borderId="18" xfId="0" applyNumberFormat="1" applyFont="1" applyBorder="1" applyProtection="1">
      <protection locked="0"/>
    </xf>
    <xf numFmtId="0" fontId="2" fillId="0" borderId="8" xfId="0" applyFont="1" applyBorder="1" applyAlignment="1" applyProtection="1">
      <alignment horizontal="center"/>
    </xf>
    <xf numFmtId="0" fontId="2" fillId="0" borderId="35" xfId="0" applyFont="1" applyBorder="1" applyAlignment="1" applyProtection="1">
      <alignment horizontal="center"/>
    </xf>
    <xf numFmtId="37" fontId="2" fillId="0" borderId="35" xfId="0" applyNumberFormat="1" applyFont="1" applyBorder="1" applyProtection="1"/>
    <xf numFmtId="37" fontId="2" fillId="0" borderId="6" xfId="0" applyNumberFormat="1" applyFont="1" applyBorder="1" applyProtection="1"/>
    <xf numFmtId="37" fontId="2" fillId="7" borderId="35" xfId="0" applyNumberFormat="1" applyFont="1" applyFill="1" applyBorder="1" applyProtection="1"/>
    <xf numFmtId="0" fontId="2" fillId="7" borderId="6" xfId="0" applyFont="1" applyFill="1" applyBorder="1" applyProtection="1"/>
    <xf numFmtId="0" fontId="2" fillId="7" borderId="9" xfId="0" applyFont="1" applyFill="1" applyBorder="1" applyProtection="1"/>
    <xf numFmtId="0" fontId="0" fillId="0" borderId="2" xfId="0" applyBorder="1" applyAlignment="1">
      <alignment horizontal="left"/>
    </xf>
    <xf numFmtId="0" fontId="0" fillId="0" borderId="2" xfId="0" applyBorder="1" applyAlignment="1">
      <alignment horizontal="center"/>
    </xf>
    <xf numFmtId="0" fontId="7" fillId="0" borderId="8" xfId="0" applyFont="1" applyBorder="1" applyAlignment="1">
      <alignment horizontal="centerContinuous"/>
    </xf>
    <xf numFmtId="0" fontId="7" fillId="0" borderId="6" xfId="0" applyFont="1" applyBorder="1" applyAlignment="1">
      <alignment horizontal="centerContinuous"/>
    </xf>
    <xf numFmtId="0" fontId="0" fillId="0" borderId="9" xfId="0" applyBorder="1"/>
    <xf numFmtId="0" fontId="0" fillId="0" borderId="80" xfId="0" applyBorder="1" applyAlignment="1">
      <alignment horizontal="centerContinuous"/>
    </xf>
    <xf numFmtId="0" fontId="0" fillId="0" borderId="3" xfId="0" applyBorder="1" applyAlignment="1">
      <alignment horizontal="center"/>
    </xf>
    <xf numFmtId="0" fontId="0" fillId="0" borderId="80" xfId="0" applyBorder="1" applyAlignment="1">
      <alignment horizontal="center"/>
    </xf>
    <xf numFmtId="0" fontId="0" fillId="0" borderId="81" xfId="0" applyBorder="1" applyAlignment="1">
      <alignment horizontal="centerContinuous"/>
    </xf>
    <xf numFmtId="0" fontId="0" fillId="0" borderId="82" xfId="0" applyBorder="1" applyAlignment="1">
      <alignment horizontal="centerContinuous"/>
    </xf>
    <xf numFmtId="0" fontId="0" fillId="0" borderId="83" xfId="0" applyBorder="1" applyAlignment="1">
      <alignment horizontal="center"/>
    </xf>
    <xf numFmtId="0" fontId="0" fillId="0" borderId="4" xfId="0" applyBorder="1" applyAlignment="1">
      <alignment horizontal="centerContinuous"/>
    </xf>
    <xf numFmtId="0" fontId="0" fillId="0" borderId="84" xfId="0" applyBorder="1" applyAlignment="1">
      <alignment horizontal="center"/>
    </xf>
    <xf numFmtId="0" fontId="0" fillId="0" borderId="9" xfId="0" applyBorder="1" applyAlignment="1">
      <alignment horizontal="center"/>
    </xf>
    <xf numFmtId="0" fontId="0" fillId="0" borderId="4" xfId="0" applyBorder="1" applyAlignment="1" applyProtection="1">
      <alignment horizontal="right"/>
      <protection locked="0"/>
    </xf>
    <xf numFmtId="0" fontId="0" fillId="0" borderId="83" xfId="0" applyBorder="1" applyProtection="1">
      <protection locked="0"/>
    </xf>
    <xf numFmtId="0" fontId="0" fillId="0" borderId="83" xfId="0" applyBorder="1" applyAlignment="1" applyProtection="1">
      <alignment horizontal="right"/>
      <protection locked="0"/>
    </xf>
    <xf numFmtId="0" fontId="0" fillId="0" borderId="84" xfId="0" applyBorder="1" applyProtection="1">
      <protection locked="0"/>
    </xf>
    <xf numFmtId="0" fontId="0" fillId="0" borderId="9" xfId="0" applyBorder="1" applyAlignment="1" applyProtection="1">
      <alignment horizontal="center"/>
      <protection locked="0"/>
    </xf>
    <xf numFmtId="0" fontId="0" fillId="0" borderId="3" xfId="0" applyBorder="1" applyAlignment="1" applyProtection="1">
      <alignment horizontal="centerContinuous"/>
    </xf>
    <xf numFmtId="0" fontId="7" fillId="0" borderId="10" xfId="0" applyFont="1" applyBorder="1" applyAlignment="1" applyProtection="1">
      <alignment horizontal="centerContinuous"/>
    </xf>
    <xf numFmtId="0" fontId="7" fillId="0" borderId="11" xfId="0" applyFont="1" applyBorder="1" applyAlignment="1" applyProtection="1">
      <alignment horizontal="centerContinuous"/>
    </xf>
    <xf numFmtId="0" fontId="0" fillId="0" borderId="11" xfId="0" applyFont="1" applyBorder="1" applyAlignment="1" applyProtection="1">
      <alignment horizontal="centerContinuous"/>
    </xf>
    <xf numFmtId="0" fontId="34" fillId="0" borderId="4" xfId="0" applyFont="1" applyBorder="1" applyProtection="1"/>
    <xf numFmtId="0" fontId="34" fillId="0" borderId="18" xfId="0" applyFont="1" applyBorder="1" applyProtection="1"/>
    <xf numFmtId="0" fontId="34" fillId="0" borderId="21" xfId="0" applyFont="1" applyBorder="1" applyProtection="1"/>
    <xf numFmtId="0" fontId="0" fillId="0" borderId="47" xfId="0" applyBorder="1" applyProtection="1"/>
    <xf numFmtId="0" fontId="0" fillId="0" borderId="19" xfId="0" applyBorder="1" applyProtection="1"/>
    <xf numFmtId="0" fontId="0" fillId="0" borderId="19" xfId="0" applyBorder="1" applyAlignment="1" applyProtection="1">
      <alignment horizontal="centerContinuous"/>
    </xf>
    <xf numFmtId="0" fontId="0" fillId="0" borderId="31" xfId="0" applyBorder="1" applyProtection="1"/>
    <xf numFmtId="0" fontId="0" fillId="0" borderId="22" xfId="0" applyBorder="1" applyAlignment="1" applyProtection="1">
      <alignment horizontal="center"/>
    </xf>
    <xf numFmtId="0" fontId="0" fillId="0" borderId="22" xfId="0" applyBorder="1" applyAlignment="1" applyProtection="1">
      <alignment horizontal="centerContinuous"/>
    </xf>
    <xf numFmtId="0" fontId="0" fillId="0" borderId="36" xfId="0" applyBorder="1" applyAlignment="1" applyProtection="1">
      <alignment horizontal="centerContinuous"/>
    </xf>
    <xf numFmtId="0" fontId="0" fillId="0" borderId="15" xfId="0" applyBorder="1" applyAlignment="1" applyProtection="1">
      <alignment horizontal="centerContinuous"/>
      <protection locked="0"/>
    </xf>
    <xf numFmtId="37" fontId="0" fillId="0" borderId="15" xfId="0" applyNumberFormat="1" applyBorder="1" applyAlignment="1" applyProtection="1">
      <alignment horizontal="centerContinuous"/>
      <protection locked="0"/>
    </xf>
    <xf numFmtId="37" fontId="0" fillId="0" borderId="0" xfId="0" applyNumberFormat="1" applyAlignment="1" applyProtection="1">
      <alignment horizontal="centerContinuous"/>
      <protection locked="0"/>
    </xf>
    <xf numFmtId="0" fontId="0" fillId="0" borderId="15" xfId="0" applyBorder="1" applyAlignment="1" applyProtection="1">
      <alignment horizontal="center"/>
      <protection locked="0"/>
    </xf>
    <xf numFmtId="37" fontId="0" fillId="0" borderId="15" xfId="0" applyNumberFormat="1" applyBorder="1" applyAlignment="1" applyProtection="1">
      <alignment horizontal="center"/>
      <protection locked="0"/>
    </xf>
    <xf numFmtId="37" fontId="0" fillId="0" borderId="0" xfId="0" applyNumberFormat="1" applyAlignment="1" applyProtection="1">
      <alignment horizontal="center"/>
      <protection locked="0"/>
    </xf>
    <xf numFmtId="0" fontId="0" fillId="0" borderId="30" xfId="0" applyBorder="1" applyAlignment="1" applyProtection="1">
      <alignment horizontal="right"/>
    </xf>
    <xf numFmtId="0" fontId="0" fillId="0" borderId="41" xfId="0" applyBorder="1" applyAlignment="1" applyProtection="1">
      <alignment horizontal="right"/>
    </xf>
    <xf numFmtId="0" fontId="0" fillId="0" borderId="50" xfId="0" applyBorder="1" applyProtection="1"/>
    <xf numFmtId="0" fontId="0" fillId="0" borderId="43" xfId="0" applyBorder="1" applyProtection="1"/>
    <xf numFmtId="37" fontId="0" fillId="0" borderId="43" xfId="0" applyNumberFormat="1" applyBorder="1" applyProtection="1"/>
    <xf numFmtId="37" fontId="0" fillId="0" borderId="48" xfId="0" applyNumberFormat="1" applyBorder="1" applyProtection="1"/>
    <xf numFmtId="37" fontId="0" fillId="4" borderId="45" xfId="0" applyNumberFormat="1" applyFill="1" applyBorder="1" applyProtection="1"/>
    <xf numFmtId="0" fontId="0" fillId="0" borderId="16" xfId="0" applyBorder="1" applyProtection="1"/>
    <xf numFmtId="37" fontId="0" fillId="4" borderId="5" xfId="0" applyNumberFormat="1" applyFill="1" applyBorder="1" applyProtection="1"/>
    <xf numFmtId="0" fontId="0" fillId="0" borderId="20" xfId="0" applyBorder="1" applyAlignment="1" applyProtection="1">
      <alignment horizontal="centerContinuous"/>
    </xf>
    <xf numFmtId="0" fontId="0" fillId="4" borderId="21" xfId="0" applyFill="1" applyBorder="1" applyProtection="1"/>
    <xf numFmtId="0" fontId="0" fillId="0" borderId="23" xfId="0" applyBorder="1" applyProtection="1">
      <protection locked="0"/>
    </xf>
    <xf numFmtId="167" fontId="0" fillId="0" borderId="25" xfId="0" applyNumberFormat="1" applyFont="1" applyBorder="1" applyProtection="1">
      <protection locked="0"/>
    </xf>
    <xf numFmtId="0" fontId="0" fillId="0" borderId="31" xfId="0" applyFont="1" applyBorder="1" applyProtection="1">
      <protection locked="0"/>
    </xf>
    <xf numFmtId="167" fontId="0" fillId="0" borderId="27" xfId="0" applyNumberFormat="1" applyFont="1" applyBorder="1" applyProtection="1">
      <protection locked="0"/>
    </xf>
    <xf numFmtId="0" fontId="0" fillId="0" borderId="44" xfId="0" applyFont="1" applyBorder="1" applyAlignment="1">
      <alignment horizontal="center"/>
    </xf>
    <xf numFmtId="0" fontId="0" fillId="4" borderId="35" xfId="0" applyFont="1" applyFill="1" applyBorder="1"/>
    <xf numFmtId="37" fontId="0" fillId="0" borderId="35" xfId="0" applyNumberFormat="1" applyFont="1" applyBorder="1" applyProtection="1"/>
    <xf numFmtId="0" fontId="0" fillId="0" borderId="35" xfId="0" applyFont="1" applyBorder="1"/>
    <xf numFmtId="0" fontId="0" fillId="0" borderId="36" xfId="0" applyFont="1" applyBorder="1"/>
    <xf numFmtId="0" fontId="0" fillId="0" borderId="3" xfId="0" applyBorder="1" applyAlignment="1" applyProtection="1">
      <alignment horizontal="center"/>
    </xf>
    <xf numFmtId="0" fontId="0" fillId="0" borderId="46" xfId="0" applyBorder="1" applyProtection="1"/>
    <xf numFmtId="0" fontId="0" fillId="0" borderId="12" xfId="0" applyBorder="1" applyAlignment="1" applyProtection="1">
      <alignment horizontal="center"/>
    </xf>
    <xf numFmtId="0" fontId="0" fillId="0" borderId="55" xfId="0" applyBorder="1" applyAlignment="1" applyProtection="1">
      <alignment horizontal="centerContinuous"/>
    </xf>
    <xf numFmtId="0" fontId="0" fillId="0" borderId="5" xfId="0" applyBorder="1" applyAlignment="1" applyProtection="1">
      <alignment horizontal="center"/>
    </xf>
    <xf numFmtId="0" fontId="28" fillId="0" borderId="0" xfId="0" applyFont="1" applyAlignment="1" applyProtection="1">
      <alignment horizontal="center"/>
    </xf>
    <xf numFmtId="0" fontId="0" fillId="0" borderId="21" xfId="0" applyBorder="1" applyAlignment="1" applyProtection="1">
      <alignment horizontal="center"/>
    </xf>
    <xf numFmtId="0" fontId="0" fillId="0" borderId="19" xfId="0" applyBorder="1" applyProtection="1">
      <protection locked="0"/>
    </xf>
    <xf numFmtId="0" fontId="0" fillId="0" borderId="21" xfId="0" applyBorder="1" applyProtection="1">
      <protection locked="0"/>
    </xf>
    <xf numFmtId="0" fontId="0" fillId="0" borderId="6" xfId="0" applyBorder="1" applyAlignment="1" applyProtection="1">
      <alignment horizontal="centerContinuous"/>
    </xf>
    <xf numFmtId="0" fontId="0" fillId="0" borderId="22" xfId="0" applyBorder="1" applyProtection="1"/>
    <xf numFmtId="0" fontId="7" fillId="0" borderId="17" xfId="0" applyFont="1" applyBorder="1" applyProtection="1"/>
    <xf numFmtId="0" fontId="7" fillId="0" borderId="4" xfId="0" applyFont="1" applyBorder="1" applyProtection="1"/>
    <xf numFmtId="0" fontId="0" fillId="0" borderId="13" xfId="0" applyBorder="1" applyProtection="1"/>
    <xf numFmtId="0" fontId="0" fillId="0" borderId="39" xfId="0" applyBorder="1" applyAlignment="1" applyProtection="1">
      <alignment horizontal="centerContinuous"/>
    </xf>
    <xf numFmtId="0" fontId="0" fillId="0" borderId="8" xfId="0" applyBorder="1" applyAlignment="1" applyProtection="1">
      <alignment horizontal="center"/>
    </xf>
    <xf numFmtId="0" fontId="34" fillId="0" borderId="0" xfId="0" applyFont="1" applyAlignment="1">
      <alignment horizontal="centerContinuous" vertical="top"/>
    </xf>
    <xf numFmtId="0" fontId="34" fillId="0" borderId="0" xfId="0" applyFont="1" applyAlignment="1">
      <alignment horizontal="left"/>
    </xf>
    <xf numFmtId="0" fontId="34" fillId="0" borderId="0" xfId="0" applyFont="1" applyAlignment="1">
      <alignment horizontal="centerContinuous" vertical="top" wrapText="1"/>
    </xf>
    <xf numFmtId="0" fontId="45" fillId="0" borderId="0" xfId="0" applyFont="1" applyProtection="1">
      <protection locked="0"/>
    </xf>
    <xf numFmtId="0" fontId="8" fillId="0" borderId="5" xfId="0" applyFont="1" applyBorder="1" applyProtection="1">
      <protection locked="0"/>
    </xf>
    <xf numFmtId="0" fontId="42" fillId="0" borderId="0" xfId="0" applyFont="1" applyProtection="1">
      <protection locked="0"/>
    </xf>
    <xf numFmtId="0" fontId="42" fillId="0" borderId="0" xfId="0" applyFont="1" applyAlignment="1" applyProtection="1">
      <alignment horizontal="right"/>
      <protection locked="0"/>
    </xf>
    <xf numFmtId="0" fontId="46" fillId="0" borderId="0" xfId="0" applyFont="1" applyAlignment="1" applyProtection="1">
      <alignment vertical="top"/>
      <protection locked="0"/>
    </xf>
    <xf numFmtId="0" fontId="47" fillId="0" borderId="0" xfId="0" applyFont="1" applyProtection="1">
      <protection locked="0"/>
    </xf>
    <xf numFmtId="0" fontId="42" fillId="0" borderId="6" xfId="0" applyFont="1" applyBorder="1" applyProtection="1">
      <protection locked="0"/>
    </xf>
    <xf numFmtId="0" fontId="8" fillId="0" borderId="9" xfId="0" applyFont="1" applyBorder="1" applyProtection="1">
      <protection locked="0"/>
    </xf>
    <xf numFmtId="0" fontId="47" fillId="0" borderId="0" xfId="0" applyFont="1" applyAlignment="1" applyProtection="1">
      <alignment horizontal="centerContinuous"/>
      <protection locked="0"/>
    </xf>
    <xf numFmtId="0" fontId="8" fillId="0" borderId="6" xfId="0" applyFont="1" applyBorder="1" applyProtection="1">
      <protection locked="0"/>
    </xf>
    <xf numFmtId="0" fontId="16" fillId="0" borderId="0" xfId="0" applyFont="1" applyAlignment="1">
      <alignment horizontal="centerContinuous"/>
    </xf>
    <xf numFmtId="0" fontId="40" fillId="5" borderId="0" xfId="0" applyFont="1" applyFill="1"/>
    <xf numFmtId="0" fontId="36" fillId="0" borderId="0" xfId="0" applyFont="1" applyAlignment="1">
      <alignment horizontal="centerContinuous"/>
    </xf>
    <xf numFmtId="0" fontId="36" fillId="0" borderId="85" xfId="0" applyFont="1" applyBorder="1" applyAlignment="1">
      <alignment horizontal="centerContinuous"/>
    </xf>
    <xf numFmtId="0" fontId="36" fillId="0" borderId="86" xfId="0" applyFont="1" applyBorder="1" applyAlignment="1">
      <alignment horizontal="centerContinuous"/>
    </xf>
    <xf numFmtId="0" fontId="0" fillId="0" borderId="86" xfId="0" applyBorder="1" applyAlignment="1">
      <alignment horizontal="centerContinuous"/>
    </xf>
    <xf numFmtId="0" fontId="0" fillId="0" borderId="79" xfId="0" applyBorder="1" applyAlignment="1">
      <alignment horizontal="centerContinuous"/>
    </xf>
    <xf numFmtId="0" fontId="36" fillId="0" borderId="16" xfId="0" applyFont="1" applyBorder="1" applyAlignment="1">
      <alignment horizontal="centerContinuous"/>
    </xf>
    <xf numFmtId="0" fontId="7" fillId="0" borderId="4" xfId="0" applyFont="1" applyBorder="1" applyAlignment="1">
      <alignment horizontal="center"/>
    </xf>
    <xf numFmtId="0" fontId="7" fillId="0" borderId="16" xfId="0" applyFont="1" applyBorder="1" applyAlignment="1">
      <alignment horizontal="center"/>
    </xf>
    <xf numFmtId="0" fontId="7" fillId="0" borderId="31" xfId="0" applyFont="1" applyBorder="1" applyAlignment="1">
      <alignment horizontal="center"/>
    </xf>
    <xf numFmtId="0" fontId="48" fillId="0" borderId="4" xfId="0" applyFont="1" applyBorder="1" applyAlignment="1">
      <alignment horizontal="center"/>
    </xf>
    <xf numFmtId="0" fontId="4" fillId="0" borderId="0" xfId="0" applyFont="1"/>
    <xf numFmtId="0" fontId="48" fillId="0" borderId="16" xfId="0" applyFont="1" applyBorder="1" applyAlignment="1">
      <alignment horizontal="center"/>
    </xf>
    <xf numFmtId="0" fontId="48" fillId="0" borderId="0" xfId="0" applyFont="1" applyAlignment="1">
      <alignment horizontal="center"/>
    </xf>
    <xf numFmtId="0" fontId="48" fillId="0" borderId="31" xfId="0" applyFont="1" applyBorder="1" applyAlignment="1">
      <alignment horizontal="center"/>
    </xf>
    <xf numFmtId="0" fontId="0" fillId="0" borderId="34" xfId="0" applyBorder="1"/>
    <xf numFmtId="0" fontId="0" fillId="0" borderId="49" xfId="0" applyBorder="1"/>
    <xf numFmtId="0" fontId="0" fillId="0" borderId="28" xfId="0" applyBorder="1" applyAlignment="1">
      <alignment horizontal="center"/>
    </xf>
    <xf numFmtId="0" fontId="2" fillId="0" borderId="49" xfId="0" applyFont="1" applyBorder="1"/>
    <xf numFmtId="0" fontId="2" fillId="0" borderId="29" xfId="0" applyFont="1" applyBorder="1" applyAlignment="1">
      <alignment horizontal="center"/>
    </xf>
    <xf numFmtId="0" fontId="2" fillId="0" borderId="34" xfId="0" applyFont="1" applyBorder="1"/>
    <xf numFmtId="0" fontId="2" fillId="0" borderId="28" xfId="0" applyFont="1" applyBorder="1" applyAlignment="1">
      <alignment horizontal="center"/>
    </xf>
    <xf numFmtId="0" fontId="2" fillId="0" borderId="34" xfId="0" applyFont="1" applyBorder="1" applyAlignment="1">
      <alignment horizontal="left" wrapText="1"/>
    </xf>
    <xf numFmtId="0" fontId="2" fillId="0" borderId="8" xfId="0" applyFont="1" applyBorder="1"/>
    <xf numFmtId="0" fontId="2" fillId="0" borderId="6" xfId="0" applyFont="1" applyBorder="1"/>
    <xf numFmtId="0" fontId="2" fillId="0" borderId="23" xfId="0" applyFont="1" applyBorder="1" applyAlignment="1">
      <alignment horizontal="center"/>
    </xf>
    <xf numFmtId="0" fontId="0" fillId="0" borderId="35" xfId="0" applyBorder="1"/>
    <xf numFmtId="0" fontId="2" fillId="0" borderId="36" xfId="0" applyFont="1" applyBorder="1" applyAlignment="1">
      <alignment horizontal="center"/>
    </xf>
    <xf numFmtId="0" fontId="2" fillId="0" borderId="0" xfId="0" applyFont="1" applyAlignment="1">
      <alignment horizontal="center"/>
    </xf>
    <xf numFmtId="0" fontId="25" fillId="0" borderId="0" xfId="0" applyFont="1" applyProtection="1"/>
    <xf numFmtId="0" fontId="25" fillId="0" borderId="0" xfId="0" applyFont="1" applyAlignment="1" applyProtection="1">
      <alignment horizontal="centerContinuous"/>
    </xf>
    <xf numFmtId="0" fontId="25" fillId="0" borderId="0" xfId="0" applyFont="1" applyAlignment="1" applyProtection="1">
      <alignment horizontal="center"/>
    </xf>
    <xf numFmtId="0" fontId="49" fillId="0" borderId="0" xfId="0" applyFont="1" applyAlignment="1" applyProtection="1">
      <alignment horizontal="center"/>
    </xf>
    <xf numFmtId="5" fontId="25" fillId="0" borderId="0" xfId="0" applyNumberFormat="1" applyFont="1" applyProtection="1"/>
    <xf numFmtId="37" fontId="25" fillId="0" borderId="0" xfId="0" applyNumberFormat="1" applyFont="1" applyProtection="1"/>
    <xf numFmtId="0" fontId="25" fillId="0" borderId="0" xfId="0" applyFont="1" applyAlignment="1" applyProtection="1">
      <alignment horizontal="left"/>
    </xf>
    <xf numFmtId="37" fontId="25" fillId="0" borderId="49" xfId="0" applyNumberFormat="1" applyFont="1" applyBorder="1" applyProtection="1"/>
    <xf numFmtId="39" fontId="25" fillId="0" borderId="0" xfId="0" applyNumberFormat="1" applyFont="1" applyProtection="1"/>
    <xf numFmtId="0" fontId="49" fillId="0" borderId="0" xfId="0" applyFont="1" applyProtection="1"/>
    <xf numFmtId="37" fontId="25" fillId="0" borderId="18" xfId="0" applyNumberFormat="1" applyFont="1" applyBorder="1" applyProtection="1"/>
    <xf numFmtId="5" fontId="25" fillId="0" borderId="86" xfId="0" applyNumberFormat="1" applyFont="1" applyBorder="1" applyProtection="1"/>
    <xf numFmtId="10" fontId="25" fillId="0" borderId="86" xfId="0" applyNumberFormat="1" applyFont="1" applyBorder="1" applyProtection="1"/>
    <xf numFmtId="10" fontId="25" fillId="0" borderId="0" xfId="0" applyNumberFormat="1" applyFont="1" applyProtection="1"/>
    <xf numFmtId="37" fontId="25" fillId="0" borderId="11" xfId="0" applyNumberFormat="1" applyFont="1" applyBorder="1" applyProtection="1"/>
    <xf numFmtId="37" fontId="25" fillId="0" borderId="0" xfId="0" applyNumberFormat="1" applyFont="1" applyAlignment="1" applyProtection="1">
      <alignment horizontal="right"/>
    </xf>
    <xf numFmtId="0" fontId="25" fillId="0" borderId="0" xfId="0" applyFont="1" applyAlignment="1" applyProtection="1">
      <alignment horizontal="right"/>
    </xf>
    <xf numFmtId="5" fontId="25" fillId="0" borderId="87" xfId="0" applyNumberFormat="1" applyFont="1" applyBorder="1" applyProtection="1"/>
    <xf numFmtId="5" fontId="25" fillId="0" borderId="86" xfId="0" applyNumberFormat="1" applyFont="1" applyBorder="1" applyAlignment="1" applyProtection="1">
      <alignment horizontal="right"/>
    </xf>
    <xf numFmtId="168" fontId="25" fillId="0" borderId="0" xfId="0" applyNumberFormat="1" applyFont="1" applyProtection="1"/>
    <xf numFmtId="168" fontId="25" fillId="0" borderId="18" xfId="0" applyNumberFormat="1" applyFont="1" applyBorder="1" applyProtection="1"/>
    <xf numFmtId="10" fontId="25" fillId="0" borderId="18" xfId="0" applyNumberFormat="1" applyFont="1" applyBorder="1" applyProtection="1"/>
    <xf numFmtId="168" fontId="25" fillId="0" borderId="86" xfId="0" applyNumberFormat="1" applyFont="1" applyBorder="1" applyProtection="1"/>
    <xf numFmtId="37" fontId="25" fillId="0" borderId="0" xfId="1" applyNumberFormat="1" applyFont="1" applyProtection="1"/>
    <xf numFmtId="169" fontId="25" fillId="0" borderId="18" xfId="0" applyNumberFormat="1" applyFont="1" applyBorder="1" applyProtection="1"/>
    <xf numFmtId="169" fontId="25" fillId="0" borderId="0" xfId="0" applyNumberFormat="1" applyFont="1" applyProtection="1"/>
    <xf numFmtId="37" fontId="25" fillId="0" borderId="86" xfId="0" applyNumberFormat="1" applyFont="1" applyBorder="1" applyProtection="1"/>
    <xf numFmtId="169" fontId="25" fillId="0" borderId="0" xfId="0" applyNumberFormat="1" applyFont="1" applyAlignment="1" applyProtection="1">
      <alignment horizontal="center"/>
    </xf>
    <xf numFmtId="167" fontId="25" fillId="0" borderId="18" xfId="0" applyNumberFormat="1" applyFont="1" applyBorder="1" applyAlignment="1" applyProtection="1">
      <alignment horizontal="right"/>
    </xf>
    <xf numFmtId="169" fontId="25" fillId="0" borderId="86" xfId="0" applyNumberFormat="1" applyFont="1" applyBorder="1" applyProtection="1"/>
    <xf numFmtId="0" fontId="49" fillId="0" borderId="0" xfId="0" applyFont="1" applyAlignment="1">
      <alignment horizontal="center"/>
    </xf>
    <xf numFmtId="0" fontId="49" fillId="0" borderId="0" xfId="0" applyFont="1"/>
    <xf numFmtId="0" fontId="25" fillId="0" borderId="0" xfId="0" applyFont="1" applyAlignment="1">
      <alignment horizontal="left"/>
    </xf>
    <xf numFmtId="0" fontId="49" fillId="0" borderId="0" xfId="0" applyFont="1" applyAlignment="1">
      <alignment horizontal="left"/>
    </xf>
    <xf numFmtId="0" fontId="5" fillId="0" borderId="0" xfId="0" applyFont="1" applyAlignment="1">
      <alignment horizontal="left"/>
    </xf>
    <xf numFmtId="170" fontId="25" fillId="0" borderId="0" xfId="0" applyNumberFormat="1" applyFont="1" applyProtection="1"/>
    <xf numFmtId="37" fontId="25" fillId="0" borderId="87" xfId="0" applyNumberFormat="1" applyFont="1" applyBorder="1" applyProtection="1"/>
    <xf numFmtId="39" fontId="25" fillId="0" borderId="86" xfId="0" applyNumberFormat="1" applyFont="1" applyBorder="1" applyProtection="1"/>
    <xf numFmtId="170" fontId="25" fillId="0" borderId="86" xfId="0" applyNumberFormat="1" applyFont="1" applyBorder="1" applyProtection="1"/>
    <xf numFmtId="37" fontId="25" fillId="0" borderId="0" xfId="0" applyNumberFormat="1" applyFont="1" applyAlignment="1">
      <alignment horizontal="centerContinuous"/>
    </xf>
    <xf numFmtId="37" fontId="25" fillId="0" borderId="0" xfId="0" applyNumberFormat="1" applyFont="1"/>
    <xf numFmtId="37" fontId="25" fillId="0" borderId="0" xfId="0" applyNumberFormat="1" applyFont="1" applyAlignment="1">
      <alignment horizontal="center"/>
    </xf>
    <xf numFmtId="37" fontId="49" fillId="0" borderId="0" xfId="0" applyNumberFormat="1" applyFont="1" applyAlignment="1">
      <alignment horizontal="center"/>
    </xf>
    <xf numFmtId="37" fontId="25" fillId="0" borderId="49" xfId="0" applyNumberFormat="1" applyFont="1" applyBorder="1"/>
    <xf numFmtId="37" fontId="0" fillId="0" borderId="0" xfId="0" applyNumberFormat="1" applyFont="1"/>
    <xf numFmtId="37" fontId="0" fillId="0" borderId="0" xfId="0" applyNumberFormat="1"/>
    <xf numFmtId="37" fontId="25" fillId="0" borderId="0" xfId="0" applyNumberFormat="1" applyFont="1" applyAlignment="1" applyProtection="1">
      <alignment horizontal="center"/>
    </xf>
    <xf numFmtId="37" fontId="25" fillId="0" borderId="18" xfId="0" applyNumberFormat="1" applyFont="1" applyBorder="1" applyAlignment="1" applyProtection="1">
      <alignment horizontal="right"/>
    </xf>
    <xf numFmtId="37" fontId="30" fillId="0" borderId="33" xfId="0" applyNumberFormat="1" applyFont="1" applyBorder="1" applyAlignment="1" applyProtection="1">
      <alignment horizontal="right"/>
    </xf>
    <xf numFmtId="37" fontId="50" fillId="0" borderId="19" xfId="0" applyNumberFormat="1" applyFont="1" applyBorder="1" applyProtection="1">
      <protection locked="0"/>
    </xf>
    <xf numFmtId="3" fontId="0" fillId="0" borderId="20" xfId="0" applyNumberFormat="1" applyBorder="1"/>
    <xf numFmtId="3" fontId="0" fillId="0" borderId="21" xfId="0" applyNumberFormat="1" applyBorder="1" applyProtection="1"/>
    <xf numFmtId="0" fontId="51" fillId="0" borderId="18" xfId="0" applyFont="1" applyBorder="1" applyProtection="1">
      <protection locked="0"/>
    </xf>
    <xf numFmtId="42" fontId="0" fillId="0" borderId="33" xfId="0" applyNumberFormat="1" applyFont="1" applyBorder="1" applyProtection="1">
      <protection locked="0"/>
    </xf>
    <xf numFmtId="0" fontId="51" fillId="0" borderId="18" xfId="0" applyFont="1" applyBorder="1" applyProtection="1"/>
    <xf numFmtId="0" fontId="0" fillId="4" borderId="28" xfId="0" applyFill="1" applyBorder="1"/>
    <xf numFmtId="0" fontId="0" fillId="4" borderId="40" xfId="0" applyFont="1" applyFill="1" applyBorder="1"/>
    <xf numFmtId="0" fontId="0" fillId="4" borderId="29" xfId="0" applyFont="1" applyFill="1" applyBorder="1"/>
    <xf numFmtId="0" fontId="0" fillId="4" borderId="38" xfId="0" applyFont="1" applyFill="1" applyBorder="1"/>
    <xf numFmtId="0" fontId="0" fillId="4" borderId="49" xfId="0" applyFont="1" applyFill="1" applyBorder="1"/>
    <xf numFmtId="0" fontId="0" fillId="0" borderId="28" xfId="0" applyBorder="1" applyProtection="1">
      <protection locked="0"/>
    </xf>
    <xf numFmtId="0" fontId="0" fillId="4" borderId="19" xfId="0" applyFont="1" applyFill="1" applyBorder="1"/>
    <xf numFmtId="0" fontId="0" fillId="4" borderId="33" xfId="0" applyFont="1" applyFill="1" applyBorder="1" applyAlignment="1">
      <alignment horizontal="center"/>
    </xf>
    <xf numFmtId="0" fontId="0" fillId="4" borderId="32" xfId="0" applyFont="1" applyFill="1" applyBorder="1" applyAlignment="1">
      <alignment horizontal="center"/>
    </xf>
    <xf numFmtId="0" fontId="0" fillId="0" borderId="29" xfId="0" applyFont="1" applyBorder="1" applyAlignment="1" applyProtection="1">
      <alignment horizontal="center"/>
      <protection locked="0"/>
    </xf>
    <xf numFmtId="0" fontId="0" fillId="0" borderId="38" xfId="0" applyFont="1" applyBorder="1" applyAlignment="1" applyProtection="1">
      <alignment horizontal="center"/>
      <protection locked="0"/>
    </xf>
    <xf numFmtId="0" fontId="0" fillId="0" borderId="40" xfId="0" applyFont="1" applyBorder="1" applyProtection="1">
      <protection locked="0"/>
    </xf>
    <xf numFmtId="5" fontId="0" fillId="4" borderId="28" xfId="0" applyNumberFormat="1" applyFill="1" applyBorder="1" applyProtection="1"/>
    <xf numFmtId="5" fontId="0" fillId="4" borderId="49" xfId="0" applyNumberFormat="1" applyFill="1" applyBorder="1" applyProtection="1"/>
    <xf numFmtId="5" fontId="0" fillId="4" borderId="29" xfId="0" applyNumberFormat="1" applyFill="1" applyBorder="1" applyProtection="1"/>
    <xf numFmtId="171" fontId="0" fillId="0" borderId="13" xfId="0" applyNumberFormat="1" applyFont="1" applyBorder="1" applyProtection="1"/>
    <xf numFmtId="171" fontId="0" fillId="0" borderId="16" xfId="0" applyNumberFormat="1" applyFont="1" applyBorder="1" applyProtection="1"/>
    <xf numFmtId="171" fontId="0" fillId="0" borderId="20" xfId="0" applyNumberFormat="1" applyFont="1" applyBorder="1" applyProtection="1"/>
    <xf numFmtId="171" fontId="0" fillId="0" borderId="25" xfId="0" applyNumberFormat="1" applyFont="1" applyBorder="1" applyProtection="1"/>
    <xf numFmtId="172" fontId="0" fillId="0" borderId="15" xfId="0" applyNumberFormat="1" applyFont="1" applyBorder="1" applyProtection="1"/>
    <xf numFmtId="37" fontId="0" fillId="0" borderId="12" xfId="0" applyNumberFormat="1" applyFont="1" applyBorder="1" applyProtection="1">
      <protection locked="0"/>
    </xf>
    <xf numFmtId="0" fontId="2" fillId="0" borderId="0" xfId="0" applyFont="1" applyBorder="1" applyAlignment="1" applyProtection="1">
      <protection locked="0"/>
    </xf>
    <xf numFmtId="0" fontId="0" fillId="0" borderId="30" xfId="0" quotePrefix="1" applyBorder="1" applyAlignment="1">
      <alignment horizontal="center"/>
    </xf>
    <xf numFmtId="37" fontId="0" fillId="0" borderId="30" xfId="0" applyNumberFormat="1" applyFont="1" applyBorder="1" applyAlignment="1" applyProtection="1">
      <alignment horizontal="center"/>
    </xf>
    <xf numFmtId="37" fontId="9" fillId="0" borderId="30" xfId="0" applyNumberFormat="1" applyFont="1" applyBorder="1" applyAlignment="1" applyProtection="1">
      <alignment horizontal="center"/>
      <protection locked="0"/>
    </xf>
    <xf numFmtId="0" fontId="2" fillId="0" borderId="25" xfId="0" applyFont="1" applyBorder="1" applyAlignment="1" applyProtection="1">
      <alignment horizontal="left"/>
    </xf>
    <xf numFmtId="171" fontId="0" fillId="0" borderId="28" xfId="0" applyNumberFormat="1" applyFont="1" applyBorder="1" applyProtection="1">
      <protection locked="0"/>
    </xf>
    <xf numFmtId="0" fontId="0" fillId="0" borderId="53" xfId="0" applyFont="1" applyBorder="1" applyProtection="1">
      <protection locked="0"/>
    </xf>
    <xf numFmtId="0" fontId="51" fillId="0" borderId="0" xfId="0" applyFont="1" applyAlignment="1">
      <alignment horizontal="left" wrapText="1"/>
    </xf>
    <xf numFmtId="14" fontId="0" fillId="0" borderId="26" xfId="0" applyNumberFormat="1" applyFont="1" applyBorder="1"/>
    <xf numFmtId="14" fontId="0" fillId="0" borderId="25" xfId="0" applyNumberFormat="1" applyFont="1" applyBorder="1"/>
    <xf numFmtId="173" fontId="8" fillId="0" borderId="15" xfId="0" applyNumberFormat="1" applyFont="1" applyBorder="1" applyAlignment="1" applyProtection="1">
      <alignment horizontal="right"/>
      <protection locked="0"/>
    </xf>
    <xf numFmtId="15" fontId="0" fillId="0" borderId="0" xfId="0" applyNumberFormat="1" applyBorder="1" applyAlignment="1">
      <alignment horizontal="centerContinuous"/>
    </xf>
    <xf numFmtId="15" fontId="0" fillId="0" borderId="0" xfId="0" applyNumberFormat="1" applyBorder="1" applyAlignment="1">
      <alignment horizontal="center"/>
    </xf>
    <xf numFmtId="0" fontId="0" fillId="0" borderId="0" xfId="0" applyBorder="1" applyAlignment="1">
      <alignment horizontal="center"/>
    </xf>
    <xf numFmtId="15" fontId="0" fillId="0" borderId="0" xfId="0" applyNumberFormat="1" applyBorder="1" applyAlignment="1"/>
    <xf numFmtId="0" fontId="0" fillId="0" borderId="0" xfId="0" applyBorder="1" applyAlignment="1"/>
    <xf numFmtId="0" fontId="0" fillId="0" borderId="0" xfId="0" applyFill="1"/>
    <xf numFmtId="0" fontId="31" fillId="0" borderId="0" xfId="0" applyFont="1" applyFill="1" applyAlignment="1">
      <alignment horizontal="centerContinuous"/>
    </xf>
    <xf numFmtId="43" fontId="30" fillId="0" borderId="0" xfId="1" applyFont="1" applyAlignment="1"/>
    <xf numFmtId="44" fontId="30" fillId="0" borderId="0" xfId="2" applyFont="1"/>
    <xf numFmtId="0" fontId="53" fillId="0" borderId="4" xfId="0" applyFont="1" applyFill="1" applyBorder="1" applyAlignment="1" applyProtection="1">
      <protection locked="0"/>
    </xf>
    <xf numFmtId="0" fontId="53" fillId="0" borderId="4" xfId="0" applyFont="1" applyFill="1" applyBorder="1" applyAlignment="1">
      <alignment horizontal="left"/>
    </xf>
    <xf numFmtId="14" fontId="9" fillId="0" borderId="20" xfId="0" applyNumberFormat="1" applyFont="1" applyBorder="1" applyProtection="1">
      <protection locked="0"/>
    </xf>
    <xf numFmtId="0" fontId="50" fillId="0" borderId="27" xfId="0" applyFont="1" applyBorder="1" applyProtection="1">
      <protection locked="0"/>
    </xf>
    <xf numFmtId="14" fontId="0" fillId="0" borderId="20" xfId="0" applyNumberFormat="1" applyFont="1" applyBorder="1" applyProtection="1">
      <protection locked="0"/>
    </xf>
    <xf numFmtId="0" fontId="0" fillId="0" borderId="0" xfId="0" applyAlignment="1" applyProtection="1">
      <alignment horizontal="centerContinuous" wrapText="1"/>
      <protection locked="0"/>
    </xf>
    <xf numFmtId="0" fontId="0" fillId="0" borderId="38" xfId="0" applyBorder="1" applyProtection="1">
      <protection locked="0"/>
    </xf>
    <xf numFmtId="37" fontId="0" fillId="0" borderId="89" xfId="0" applyNumberFormat="1" applyBorder="1" applyProtection="1">
      <protection locked="0"/>
    </xf>
    <xf numFmtId="37" fontId="0" fillId="0" borderId="90" xfId="0" applyNumberFormat="1" applyFont="1" applyBorder="1" applyProtection="1">
      <protection locked="0"/>
    </xf>
    <xf numFmtId="37" fontId="0" fillId="0" borderId="63" xfId="0" applyNumberFormat="1" applyFont="1" applyBorder="1" applyAlignment="1" applyProtection="1"/>
    <xf numFmtId="14" fontId="0" fillId="0" borderId="0" xfId="0" applyNumberFormat="1" applyProtection="1">
      <protection locked="0"/>
    </xf>
    <xf numFmtId="14" fontId="0" fillId="0" borderId="16" xfId="0" applyNumberFormat="1" applyBorder="1" applyProtection="1">
      <protection locked="0"/>
    </xf>
    <xf numFmtId="174" fontId="0" fillId="0" borderId="15" xfId="1" applyNumberFormat="1" applyFont="1" applyBorder="1" applyProtection="1">
      <protection locked="0"/>
    </xf>
    <xf numFmtId="37" fontId="54" fillId="0" borderId="33" xfId="3" applyNumberFormat="1" applyFont="1" applyBorder="1" applyProtection="1">
      <protection locked="0"/>
    </xf>
    <xf numFmtId="39" fontId="0" fillId="0" borderId="25" xfId="0" applyNumberFormat="1" applyFont="1" applyBorder="1" applyProtection="1">
      <protection locked="0"/>
    </xf>
    <xf numFmtId="39" fontId="51" fillId="0" borderId="25" xfId="0" applyNumberFormat="1" applyFont="1" applyBorder="1" applyProtection="1">
      <protection locked="0"/>
    </xf>
    <xf numFmtId="37" fontId="51" fillId="0" borderId="25" xfId="0" applyNumberFormat="1" applyFont="1" applyBorder="1" applyProtection="1">
      <protection locked="0"/>
    </xf>
    <xf numFmtId="37" fontId="51" fillId="0" borderId="5" xfId="0" applyNumberFormat="1" applyFont="1" applyBorder="1" applyProtection="1">
      <protection locked="0"/>
    </xf>
    <xf numFmtId="0" fontId="55" fillId="0" borderId="0" xfId="0" applyFont="1" applyProtection="1">
      <protection locked="0"/>
    </xf>
    <xf numFmtId="0" fontId="54" fillId="0" borderId="0" xfId="0" applyFont="1" applyAlignment="1" applyProtection="1">
      <alignment horizontal="right"/>
      <protection locked="0"/>
    </xf>
    <xf numFmtId="0" fontId="54" fillId="0" borderId="0" xfId="0" applyFont="1" applyProtection="1">
      <protection locked="0"/>
    </xf>
    <xf numFmtId="0" fontId="51" fillId="0" borderId="0" xfId="0" applyFont="1"/>
    <xf numFmtId="44" fontId="30" fillId="0" borderId="0" xfId="2" applyFont="1" applyAlignment="1"/>
    <xf numFmtId="0" fontId="31" fillId="0" borderId="4" xfId="0" applyFont="1" applyFill="1" applyBorder="1" applyAlignment="1">
      <alignment horizontal="left"/>
    </xf>
    <xf numFmtId="0" fontId="30" fillId="0" borderId="0" xfId="0" applyFont="1" applyFill="1" applyAlignment="1">
      <alignment horizontal="centerContinuous"/>
    </xf>
    <xf numFmtId="0" fontId="30" fillId="0" borderId="0" xfId="0" applyFont="1" applyFill="1"/>
    <xf numFmtId="5" fontId="30" fillId="0" borderId="0" xfId="0" applyNumberFormat="1" applyFont="1" applyFill="1" applyProtection="1"/>
    <xf numFmtId="0" fontId="0" fillId="0" borderId="5" xfId="0" applyFill="1" applyBorder="1"/>
    <xf numFmtId="0" fontId="30" fillId="0" borderId="0" xfId="0" applyFont="1" applyFill="1" applyAlignment="1" applyProtection="1">
      <alignment horizontal="centerContinuous"/>
      <protection locked="0"/>
    </xf>
    <xf numFmtId="0" fontId="30" fillId="0" borderId="0" xfId="0" applyFont="1" applyFill="1" applyProtection="1">
      <protection locked="0"/>
    </xf>
    <xf numFmtId="5" fontId="30" fillId="0" borderId="0" xfId="0" applyNumberFormat="1" applyFont="1" applyFill="1" applyProtection="1">
      <protection locked="0"/>
    </xf>
    <xf numFmtId="0" fontId="0" fillId="0" borderId="5" xfId="0" applyFill="1" applyBorder="1" applyProtection="1">
      <protection locked="0"/>
    </xf>
    <xf numFmtId="5" fontId="0" fillId="0" borderId="31" xfId="0" applyNumberFormat="1" applyFont="1" applyBorder="1" applyProtection="1"/>
    <xf numFmtId="5" fontId="0" fillId="0" borderId="40" xfId="0" applyNumberFormat="1" applyFont="1" applyBorder="1" applyProtection="1">
      <protection locked="0"/>
    </xf>
    <xf numFmtId="5" fontId="0" fillId="0" borderId="29" xfId="0" applyNumberFormat="1" applyFont="1" applyBorder="1" applyProtection="1">
      <protection locked="0"/>
    </xf>
    <xf numFmtId="37" fontId="0" fillId="0" borderId="40" xfId="0" applyNumberFormat="1" applyFont="1" applyBorder="1" applyProtection="1">
      <protection locked="0"/>
    </xf>
    <xf numFmtId="37" fontId="0" fillId="0" borderId="29" xfId="0" applyNumberFormat="1" applyFont="1" applyBorder="1" applyProtection="1">
      <protection locked="0"/>
    </xf>
    <xf numFmtId="37" fontId="0" fillId="0" borderId="19" xfId="0" applyNumberFormat="1" applyFont="1" applyBorder="1" applyProtection="1">
      <protection locked="0"/>
    </xf>
    <xf numFmtId="37" fontId="0" fillId="0" borderId="19" xfId="0" applyNumberFormat="1" applyFont="1" applyBorder="1" applyAlignment="1" applyProtection="1">
      <alignment horizontal="center"/>
      <protection locked="0"/>
    </xf>
    <xf numFmtId="5" fontId="0" fillId="0" borderId="16" xfId="0" applyNumberFormat="1" applyFont="1" applyBorder="1" applyProtection="1"/>
    <xf numFmtId="37" fontId="0" fillId="0" borderId="16" xfId="0" applyNumberFormat="1" applyFont="1" applyBorder="1" applyProtection="1"/>
    <xf numFmtId="0" fontId="0" fillId="0" borderId="0" xfId="0" applyProtection="1">
      <protection locked="0"/>
    </xf>
    <xf numFmtId="171" fontId="0" fillId="0" borderId="12" xfId="0" applyNumberFormat="1" applyFont="1" applyBorder="1" applyProtection="1"/>
    <xf numFmtId="37" fontId="0" fillId="0" borderId="47" xfId="0" applyNumberFormat="1" applyFont="1" applyBorder="1" applyProtection="1"/>
    <xf numFmtId="37" fontId="0" fillId="0" borderId="16" xfId="0" applyNumberFormat="1" applyFont="1" applyBorder="1" applyProtection="1"/>
    <xf numFmtId="37" fontId="0" fillId="0" borderId="13" xfId="0" applyNumberFormat="1" applyFont="1" applyBorder="1" applyProtection="1"/>
    <xf numFmtId="37" fontId="0" fillId="0" borderId="16" xfId="0" applyNumberFormat="1" applyBorder="1" applyProtection="1"/>
    <xf numFmtId="37" fontId="0" fillId="0" borderId="16" xfId="0" applyNumberFormat="1" applyFont="1" applyBorder="1" applyProtection="1"/>
    <xf numFmtId="37" fontId="0" fillId="0" borderId="13" xfId="0" applyNumberFormat="1" applyFont="1" applyBorder="1" applyProtection="1"/>
    <xf numFmtId="37" fontId="0" fillId="0" borderId="16" xfId="0" applyNumberFormat="1" applyBorder="1" applyProtection="1"/>
    <xf numFmtId="171" fontId="0" fillId="0" borderId="16" xfId="0" applyNumberFormat="1" applyFont="1" applyBorder="1" applyProtection="1"/>
    <xf numFmtId="171" fontId="0" fillId="0" borderId="20" xfId="0" applyNumberFormat="1" applyFont="1" applyBorder="1" applyProtection="1"/>
    <xf numFmtId="171" fontId="0" fillId="0" borderId="19" xfId="0" applyNumberFormat="1" applyFont="1" applyBorder="1" applyProtection="1">
      <protection locked="0"/>
    </xf>
    <xf numFmtId="172" fontId="0" fillId="0" borderId="15" xfId="0" applyNumberFormat="1" applyFont="1" applyBorder="1" applyProtection="1"/>
    <xf numFmtId="37" fontId="0" fillId="0" borderId="16" xfId="0" applyNumberFormat="1" applyFont="1" applyBorder="1" applyProtection="1"/>
    <xf numFmtId="37" fontId="0" fillId="0" borderId="13" xfId="0" applyNumberFormat="1" applyFont="1" applyBorder="1" applyProtection="1"/>
    <xf numFmtId="37" fontId="0" fillId="0" borderId="16" xfId="0" applyNumberFormat="1" applyBorder="1" applyProtection="1"/>
    <xf numFmtId="37" fontId="0" fillId="0" borderId="16" xfId="0" applyNumberFormat="1" applyFont="1" applyBorder="1" applyProtection="1"/>
    <xf numFmtId="37" fontId="0" fillId="0" borderId="13" xfId="0" applyNumberFormat="1" applyFont="1" applyBorder="1" applyProtection="1"/>
    <xf numFmtId="37" fontId="0" fillId="0" borderId="16" xfId="0" applyNumberFormat="1" applyBorder="1" applyProtection="1"/>
    <xf numFmtId="37" fontId="0" fillId="0" borderId="16" xfId="0" applyNumberFormat="1" applyFont="1" applyBorder="1" applyProtection="1"/>
    <xf numFmtId="37" fontId="0" fillId="0" borderId="16" xfId="0" applyNumberFormat="1" applyBorder="1" applyProtection="1"/>
    <xf numFmtId="37" fontId="0" fillId="0" borderId="16" xfId="0" applyNumberFormat="1" applyFont="1" applyBorder="1" applyProtection="1"/>
    <xf numFmtId="37" fontId="0" fillId="0" borderId="13" xfId="0" applyNumberFormat="1" applyFont="1" applyBorder="1" applyProtection="1"/>
    <xf numFmtId="37" fontId="0" fillId="0" borderId="16" xfId="0" applyNumberFormat="1" applyBorder="1" applyProtection="1"/>
    <xf numFmtId="37" fontId="0" fillId="0" borderId="16" xfId="0" applyNumberFormat="1" applyFont="1" applyBorder="1" applyProtection="1"/>
    <xf numFmtId="37" fontId="0" fillId="0" borderId="13" xfId="0" applyNumberFormat="1" applyFont="1" applyBorder="1" applyProtection="1"/>
    <xf numFmtId="37" fontId="0" fillId="0" borderId="16" xfId="0" applyNumberFormat="1" applyBorder="1" applyProtection="1"/>
    <xf numFmtId="37" fontId="0" fillId="0" borderId="16" xfId="0" applyNumberFormat="1" applyFont="1" applyBorder="1" applyProtection="1"/>
    <xf numFmtId="37" fontId="0" fillId="0" borderId="16" xfId="0" applyNumberFormat="1" applyBorder="1" applyProtection="1"/>
    <xf numFmtId="37" fontId="0" fillId="0" borderId="16" xfId="0" applyNumberFormat="1" applyFont="1" applyBorder="1" applyProtection="1"/>
    <xf numFmtId="37" fontId="0" fillId="0" borderId="13" xfId="0" applyNumberFormat="1" applyFont="1" applyBorder="1" applyProtection="1"/>
    <xf numFmtId="37" fontId="0" fillId="0" borderId="16" xfId="0" applyNumberFormat="1" applyBorder="1" applyProtection="1"/>
    <xf numFmtId="37" fontId="0" fillId="0" borderId="16" xfId="0" applyNumberFormat="1" applyFont="1" applyBorder="1" applyProtection="1"/>
    <xf numFmtId="37" fontId="0" fillId="0" borderId="16" xfId="0" applyNumberFormat="1" applyBorder="1" applyProtection="1"/>
    <xf numFmtId="37" fontId="0" fillId="0" borderId="16" xfId="0" applyNumberFormat="1" applyFont="1" applyBorder="1" applyProtection="1"/>
    <xf numFmtId="37" fontId="0" fillId="0" borderId="13" xfId="0" applyNumberFormat="1" applyFont="1" applyBorder="1" applyProtection="1"/>
    <xf numFmtId="37" fontId="0" fillId="0" borderId="16" xfId="0" applyNumberFormat="1" applyBorder="1" applyProtection="1"/>
    <xf numFmtId="37" fontId="0" fillId="0" borderId="16" xfId="0" applyNumberFormat="1" applyFont="1" applyBorder="1" applyProtection="1"/>
    <xf numFmtId="37" fontId="0" fillId="0" borderId="16" xfId="0" applyNumberFormat="1" applyBorder="1" applyProtection="1"/>
    <xf numFmtId="37" fontId="0" fillId="0" borderId="28" xfId="0" applyNumberFormat="1" applyFont="1" applyBorder="1" applyProtection="1">
      <protection locked="0"/>
    </xf>
    <xf numFmtId="37" fontId="0" fillId="0" borderId="28" xfId="0" applyNumberFormat="1" applyBorder="1" applyProtection="1">
      <protection locked="0"/>
    </xf>
    <xf numFmtId="37" fontId="0" fillId="0" borderId="28" xfId="0" applyNumberFormat="1" applyFont="1" applyBorder="1" applyProtection="1">
      <protection locked="0"/>
    </xf>
    <xf numFmtId="5" fontId="0" fillId="0" borderId="16" xfId="0" applyNumberFormat="1" applyFont="1" applyBorder="1" applyProtection="1"/>
    <xf numFmtId="37" fontId="0" fillId="0" borderId="16" xfId="0" applyNumberFormat="1" applyFont="1" applyBorder="1" applyProtection="1"/>
    <xf numFmtId="37" fontId="0" fillId="0" borderId="16" xfId="0" applyNumberFormat="1" applyBorder="1" applyProtection="1"/>
    <xf numFmtId="37" fontId="0" fillId="0" borderId="16" xfId="0" applyNumberFormat="1" applyFont="1" applyBorder="1" applyProtection="1"/>
    <xf numFmtId="0" fontId="0" fillId="0" borderId="3" xfId="0" applyBorder="1" applyAlignment="1" applyProtection="1">
      <alignment horizontal="left"/>
    </xf>
    <xf numFmtId="0" fontId="0" fillId="0" borderId="5" xfId="0" applyBorder="1" applyAlignment="1" applyProtection="1">
      <alignment horizontal="centerContinuous"/>
    </xf>
    <xf numFmtId="0" fontId="0" fillId="0" borderId="21" xfId="0" applyBorder="1" applyProtection="1"/>
    <xf numFmtId="0" fontId="0" fillId="0" borderId="31" xfId="0" applyFont="1" applyBorder="1" applyAlignment="1" applyProtection="1">
      <alignment horizontal="center"/>
    </xf>
    <xf numFmtId="0" fontId="0" fillId="0" borderId="31" xfId="0" applyFont="1" applyBorder="1" applyAlignment="1" applyProtection="1">
      <alignment horizontal="centerContinuous"/>
    </xf>
    <xf numFmtId="0" fontId="0" fillId="0" borderId="33" xfId="0" applyFont="1" applyBorder="1" applyAlignment="1" applyProtection="1">
      <alignment horizontal="centerContinuous"/>
    </xf>
    <xf numFmtId="39" fontId="0" fillId="0" borderId="9" xfId="0" applyNumberFormat="1" applyFont="1" applyBorder="1" applyProtection="1">
      <protection locked="0"/>
    </xf>
    <xf numFmtId="0" fontId="2" fillId="0" borderId="21" xfId="0" applyFont="1" applyBorder="1" applyProtection="1"/>
    <xf numFmtId="5" fontId="0" fillId="0" borderId="29" xfId="0" applyNumberFormat="1" applyFont="1" applyBorder="1" applyProtection="1"/>
    <xf numFmtId="0" fontId="2" fillId="0" borderId="60" xfId="0" applyFont="1" applyBorder="1" applyProtection="1"/>
    <xf numFmtId="39" fontId="0" fillId="0" borderId="5" xfId="0" applyNumberFormat="1" applyFont="1" applyBorder="1" applyProtection="1"/>
    <xf numFmtId="37" fontId="0" fillId="0" borderId="31" xfId="0" applyNumberFormat="1" applyFont="1" applyBorder="1" applyProtection="1"/>
    <xf numFmtId="37" fontId="0" fillId="0" borderId="31" xfId="0" applyNumberFormat="1" applyBorder="1" applyProtection="1"/>
    <xf numFmtId="0" fontId="0" fillId="0" borderId="5" xfId="0" applyBorder="1" applyAlignment="1" applyProtection="1">
      <alignment horizontal="right"/>
    </xf>
    <xf numFmtId="39" fontId="0" fillId="0" borderId="5" xfId="0" applyNumberFormat="1" applyFont="1" applyBorder="1" applyAlignment="1" applyProtection="1">
      <alignment horizontal="centerContinuous"/>
    </xf>
    <xf numFmtId="37" fontId="2" fillId="0" borderId="33" xfId="3" applyNumberFormat="1" applyFont="1" applyBorder="1" applyProtection="1">
      <protection locked="0"/>
    </xf>
    <xf numFmtId="37" fontId="42" fillId="0" borderId="27" xfId="3" applyNumberFormat="1" applyFont="1" applyBorder="1" applyProtection="1">
      <protection locked="0"/>
    </xf>
    <xf numFmtId="37" fontId="42" fillId="0" borderId="27" xfId="3" applyNumberFormat="1" applyFont="1" applyBorder="1" applyProtection="1">
      <protection locked="0"/>
    </xf>
    <xf numFmtId="175" fontId="42" fillId="0" borderId="27" xfId="3" applyNumberFormat="1" applyFont="1" applyBorder="1" applyProtection="1">
      <protection locked="0"/>
    </xf>
    <xf numFmtId="20" fontId="42" fillId="0" borderId="33" xfId="3" applyNumberFormat="1" applyFont="1" applyBorder="1" applyProtection="1">
      <protection locked="0"/>
    </xf>
    <xf numFmtId="37" fontId="2" fillId="0" borderId="33" xfId="3" applyNumberFormat="1" applyFont="1" applyFill="1" applyBorder="1" applyProtection="1">
      <protection locked="0"/>
    </xf>
    <xf numFmtId="5" fontId="0" fillId="0" borderId="0" xfId="0" applyNumberFormat="1"/>
    <xf numFmtId="0" fontId="51" fillId="0" borderId="25" xfId="0" applyFont="1" applyBorder="1" applyProtection="1">
      <protection locked="0"/>
    </xf>
    <xf numFmtId="0" fontId="51" fillId="0" borderId="0" xfId="0" applyFont="1" applyAlignment="1">
      <alignment horizontal="left" wrapText="1"/>
    </xf>
    <xf numFmtId="0" fontId="0" fillId="4" borderId="88" xfId="0" applyFill="1" applyBorder="1" applyAlignment="1" applyProtection="1">
      <alignment horizontal="center"/>
    </xf>
  </cellXfs>
  <cellStyles count="7">
    <cellStyle name="Comma" xfId="1" builtinId="3"/>
    <cellStyle name="Currency" xfId="2" builtinId="4"/>
    <cellStyle name="Currency 2" xfId="4"/>
    <cellStyle name="Normal" xfId="0" builtinId="0"/>
    <cellStyle name="Normal 2" xfId="6"/>
    <cellStyle name="Normal_muniar" xfId="3"/>
    <cellStyle name="Percent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3:H57"/>
  <sheetViews>
    <sheetView tabSelected="1" defaultGridColor="0" colorId="22" zoomScale="87" workbookViewId="0">
      <selection activeCell="K40" sqref="K40"/>
    </sheetView>
  </sheetViews>
  <sheetFormatPr defaultColWidth="11.44140625" defaultRowHeight="15"/>
  <sheetData>
    <row r="3" spans="1:8" ht="15.75">
      <c r="A3" s="1" t="s">
        <v>665</v>
      </c>
      <c r="B3" s="2"/>
      <c r="C3" s="2"/>
      <c r="D3" s="3"/>
      <c r="E3" s="3"/>
      <c r="F3" s="2"/>
      <c r="G3" s="2"/>
      <c r="H3" s="2"/>
    </row>
    <row r="4" spans="1:8" ht="15.75">
      <c r="A4" s="4"/>
    </row>
    <row r="5" spans="1:8" ht="15.75">
      <c r="A5" s="5" t="s">
        <v>666</v>
      </c>
      <c r="B5" s="2"/>
      <c r="C5" s="2"/>
      <c r="D5" s="2"/>
      <c r="E5" s="2"/>
      <c r="F5" s="2"/>
      <c r="G5" s="2"/>
      <c r="H5" s="2"/>
    </row>
    <row r="6" spans="1:8" ht="15.75">
      <c r="A6" s="5"/>
      <c r="B6" s="2"/>
      <c r="C6" s="2"/>
      <c r="D6" s="2"/>
      <c r="E6" s="2"/>
      <c r="F6" s="2"/>
      <c r="G6" s="2"/>
      <c r="H6" s="2"/>
    </row>
    <row r="7" spans="1:8" ht="15.75">
      <c r="A7" s="6" t="s">
        <v>667</v>
      </c>
      <c r="B7" s="7"/>
      <c r="C7" s="7"/>
      <c r="D7" s="7"/>
      <c r="E7" s="7"/>
      <c r="F7" s="7"/>
      <c r="G7" s="7"/>
      <c r="H7" s="7"/>
    </row>
    <row r="10" spans="1:8" ht="15.75">
      <c r="A10" s="8"/>
      <c r="B10" s="9" t="s">
        <v>668</v>
      </c>
    </row>
    <row r="11" spans="1:8">
      <c r="B11" t="s">
        <v>669</v>
      </c>
    </row>
    <row r="12" spans="1:8">
      <c r="B12" t="s">
        <v>1543</v>
      </c>
    </row>
    <row r="13" spans="1:8">
      <c r="B13" t="s">
        <v>670</v>
      </c>
    </row>
    <row r="14" spans="1:8">
      <c r="B14" t="s">
        <v>671</v>
      </c>
    </row>
    <row r="15" spans="1:8">
      <c r="B15" t="s">
        <v>672</v>
      </c>
    </row>
    <row r="17" spans="1:2" ht="15.75">
      <c r="A17" s="8"/>
      <c r="B17" s="9" t="s">
        <v>673</v>
      </c>
    </row>
    <row r="18" spans="1:2">
      <c r="B18" t="s">
        <v>674</v>
      </c>
    </row>
    <row r="19" spans="1:2">
      <c r="B19" t="s">
        <v>675</v>
      </c>
    </row>
    <row r="20" spans="1:2">
      <c r="B20" t="s">
        <v>676</v>
      </c>
    </row>
    <row r="21" spans="1:2">
      <c r="B21" t="s">
        <v>677</v>
      </c>
    </row>
    <row r="22" spans="1:2" ht="15.75">
      <c r="A22" s="8"/>
      <c r="B22" s="10" t="s">
        <v>678</v>
      </c>
    </row>
    <row r="23" spans="1:2" ht="15.75">
      <c r="A23" s="8"/>
      <c r="B23" s="10" t="s">
        <v>679</v>
      </c>
    </row>
    <row r="24" spans="1:2" ht="15.75">
      <c r="A24" s="8"/>
      <c r="B24" s="10" t="s">
        <v>680</v>
      </c>
    </row>
    <row r="27" spans="1:2" ht="15.75">
      <c r="A27" s="8"/>
      <c r="B27" s="9" t="s">
        <v>681</v>
      </c>
    </row>
    <row r="28" spans="1:2">
      <c r="B28" t="s">
        <v>682</v>
      </c>
    </row>
    <row r="29" spans="1:2">
      <c r="B29" t="s">
        <v>683</v>
      </c>
    </row>
    <row r="30" spans="1:2">
      <c r="B30" t="s">
        <v>677</v>
      </c>
    </row>
    <row r="32" spans="1:2" ht="15.75">
      <c r="A32" s="8"/>
      <c r="B32" s="10" t="s">
        <v>684</v>
      </c>
    </row>
    <row r="33" spans="1:7" ht="15.75">
      <c r="B33" s="11" t="s">
        <v>685</v>
      </c>
    </row>
    <row r="34" spans="1:7" ht="15.75">
      <c r="A34" s="8"/>
      <c r="B34" s="9" t="s">
        <v>686</v>
      </c>
    </row>
    <row r="35" spans="1:7">
      <c r="B35" t="s">
        <v>1544</v>
      </c>
    </row>
    <row r="36" spans="1:7">
      <c r="B36" t="s">
        <v>687</v>
      </c>
    </row>
    <row r="37" spans="1:7">
      <c r="B37" t="s">
        <v>1545</v>
      </c>
    </row>
    <row r="39" spans="1:7" ht="15.75">
      <c r="A39" s="8"/>
      <c r="B39" s="9" t="s">
        <v>688</v>
      </c>
    </row>
    <row r="40" spans="1:7" ht="18.75" customHeight="1">
      <c r="B40" s="1389" t="s">
        <v>2034</v>
      </c>
      <c r="C40" s="1389"/>
      <c r="D40" s="1389"/>
      <c r="E40" s="1389"/>
      <c r="F40" s="1389"/>
      <c r="G40" s="1389"/>
    </row>
    <row r="41" spans="1:7" ht="15" customHeight="1">
      <c r="B41" s="1389"/>
      <c r="C41" s="1389"/>
      <c r="D41" s="1389"/>
      <c r="E41" s="1389"/>
      <c r="F41" s="1389"/>
      <c r="G41" s="1389"/>
    </row>
    <row r="42" spans="1:7" ht="15.75" customHeight="1">
      <c r="B42" s="1389"/>
      <c r="C42" s="1389"/>
      <c r="D42" s="1389"/>
      <c r="E42" s="1389"/>
      <c r="F42" s="1389"/>
      <c r="G42" s="1389"/>
    </row>
    <row r="43" spans="1:7" ht="15.75" customHeight="1">
      <c r="B43" s="1389"/>
      <c r="C43" s="1389"/>
      <c r="D43" s="1389"/>
      <c r="E43" s="1389"/>
      <c r="F43" s="1389"/>
      <c r="G43" s="1389"/>
    </row>
    <row r="44" spans="1:7" ht="15" customHeight="1">
      <c r="B44" s="1389"/>
      <c r="C44" s="1389"/>
      <c r="D44" s="1389"/>
      <c r="E44" s="1389"/>
      <c r="F44" s="1389"/>
      <c r="G44" s="1389"/>
    </row>
    <row r="45" spans="1:7" ht="15.75" customHeight="1">
      <c r="B45" s="1389"/>
      <c r="C45" s="1389"/>
      <c r="D45" s="1389"/>
      <c r="E45" s="1389"/>
      <c r="F45" s="1389"/>
      <c r="G45" s="1389"/>
    </row>
    <row r="46" spans="1:7" ht="15.75" customHeight="1">
      <c r="B46" s="1389"/>
      <c r="C46" s="1389"/>
      <c r="D46" s="1389"/>
      <c r="E46" s="1389"/>
      <c r="F46" s="1389"/>
      <c r="G46" s="1389"/>
    </row>
    <row r="47" spans="1:7" ht="15.75" customHeight="1">
      <c r="B47" s="1389"/>
      <c r="C47" s="1389"/>
      <c r="D47" s="1389"/>
      <c r="E47" s="1389"/>
      <c r="F47" s="1389"/>
      <c r="G47" s="1389"/>
    </row>
    <row r="48" spans="1:7" ht="15.75" customHeight="1">
      <c r="B48" s="1266"/>
      <c r="C48" s="1266"/>
      <c r="D48" s="1266"/>
      <c r="E48" s="1266"/>
      <c r="F48" s="1266"/>
      <c r="G48" s="1266"/>
    </row>
    <row r="49" spans="1:4" ht="15.75">
      <c r="A49" s="8"/>
      <c r="B49" s="9" t="s">
        <v>689</v>
      </c>
    </row>
    <row r="50" spans="1:4" ht="15.75">
      <c r="A50" s="8"/>
      <c r="B50" s="4" t="s">
        <v>690</v>
      </c>
      <c r="C50" s="12"/>
      <c r="D50" s="13" t="s">
        <v>2035</v>
      </c>
    </row>
    <row r="52" spans="1:4" ht="15.75">
      <c r="A52" s="8"/>
      <c r="B52" s="4" t="s">
        <v>691</v>
      </c>
      <c r="C52" s="12" t="s">
        <v>2209</v>
      </c>
    </row>
    <row r="57" spans="1:4">
      <c r="A57" s="8"/>
      <c r="B57" t="s">
        <v>677</v>
      </c>
    </row>
  </sheetData>
  <mergeCells count="1">
    <mergeCell ref="B40:G47"/>
  </mergeCells>
  <pageMargins left="0.5" right="0.5" top="0.5" bottom="0.5" header="0.5" footer="0.5"/>
  <pageSetup scale="8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O74"/>
  <sheetViews>
    <sheetView defaultGridColor="0" topLeftCell="E28" colorId="22" zoomScale="87" zoomScaleNormal="87" workbookViewId="0">
      <selection activeCell="F48" sqref="F48"/>
    </sheetView>
  </sheetViews>
  <sheetFormatPr defaultColWidth="11.44140625" defaultRowHeight="15"/>
  <cols>
    <col min="1" max="1" width="4.77734375" customWidth="1"/>
    <col min="2" max="2" width="40.77734375" customWidth="1"/>
    <col min="3" max="3" width="11.44140625" customWidth="1"/>
    <col min="4" max="5" width="14.77734375" customWidth="1"/>
    <col min="6" max="6" width="11.77734375" customWidth="1"/>
    <col min="7" max="7" width="3.77734375" customWidth="1"/>
    <col min="8" max="8" width="40.77734375" customWidth="1"/>
    <col min="9" max="9" width="11.44140625" customWidth="1"/>
    <col min="10" max="11" width="13.77734375" customWidth="1"/>
    <col min="12" max="12" width="11.77734375" customWidth="1"/>
    <col min="13" max="13" width="4.77734375" customWidth="1"/>
  </cols>
  <sheetData>
    <row r="1" spans="1:15" ht="15.75" thickBot="1">
      <c r="B1" t="str">
        <f>'Read Me First'!D50</f>
        <v>Town of Massena Electric Department</v>
      </c>
      <c r="D1" s="148" t="str">
        <f>'Read Me First'!C52</f>
        <v>Year Ending December 31, 2014</v>
      </c>
      <c r="E1" s="148"/>
      <c r="F1" s="148"/>
      <c r="H1" s="218" t="str">
        <f>'Read Me First'!D50</f>
        <v>Town of Massena Electric Department</v>
      </c>
      <c r="J1" s="148" t="str">
        <f>'Read Me First'!C52</f>
        <v>Year Ending December 31, 2014</v>
      </c>
      <c r="K1" s="148"/>
      <c r="L1" s="148"/>
      <c r="M1" s="148"/>
    </row>
    <row r="2" spans="1:15">
      <c r="A2" s="219"/>
      <c r="B2" s="183"/>
      <c r="C2" s="183"/>
      <c r="D2" s="183"/>
      <c r="E2" s="183"/>
      <c r="F2" s="91"/>
      <c r="H2" s="182"/>
      <c r="I2" s="183"/>
      <c r="J2" s="183"/>
      <c r="K2" s="183"/>
      <c r="L2" s="90"/>
      <c r="M2" s="91"/>
    </row>
    <row r="3" spans="1:15" ht="15.75">
      <c r="A3" s="185" t="s">
        <v>1628</v>
      </c>
      <c r="B3" s="186"/>
      <c r="C3" s="186"/>
      <c r="D3" s="186"/>
      <c r="E3" s="186"/>
      <c r="F3" s="187"/>
      <c r="H3" s="185" t="s">
        <v>1629</v>
      </c>
      <c r="I3" s="220"/>
      <c r="J3" s="186"/>
      <c r="K3" s="186"/>
      <c r="L3" s="186"/>
      <c r="M3" s="136"/>
    </row>
    <row r="4" spans="1:15">
      <c r="A4" s="202"/>
      <c r="B4" s="221"/>
      <c r="C4" s="221"/>
      <c r="D4" s="222"/>
      <c r="E4" s="223"/>
      <c r="F4" s="224"/>
      <c r="H4" s="202"/>
      <c r="I4" s="221"/>
      <c r="J4" s="222"/>
      <c r="K4" s="223"/>
      <c r="L4" s="222"/>
      <c r="M4" s="224"/>
    </row>
    <row r="5" spans="1:15">
      <c r="A5" s="225"/>
      <c r="B5" s="186"/>
      <c r="C5" s="226" t="s">
        <v>1630</v>
      </c>
      <c r="D5" s="226" t="s">
        <v>1631</v>
      </c>
      <c r="E5" s="227" t="s">
        <v>1631</v>
      </c>
      <c r="F5" s="228" t="s">
        <v>1632</v>
      </c>
      <c r="H5" s="229"/>
      <c r="I5" s="226" t="s">
        <v>1630</v>
      </c>
      <c r="J5" s="226" t="s">
        <v>1631</v>
      </c>
      <c r="K5" s="227" t="s">
        <v>1631</v>
      </c>
      <c r="L5" s="230" t="s">
        <v>1632</v>
      </c>
      <c r="M5" s="231"/>
    </row>
    <row r="6" spans="1:15">
      <c r="A6" s="225" t="s">
        <v>1551</v>
      </c>
      <c r="B6" s="186" t="s">
        <v>1633</v>
      </c>
      <c r="C6" s="226" t="s">
        <v>1634</v>
      </c>
      <c r="D6" s="226" t="s">
        <v>1635</v>
      </c>
      <c r="E6" s="227" t="s">
        <v>1636</v>
      </c>
      <c r="F6" s="228" t="s">
        <v>1637</v>
      </c>
      <c r="H6" s="229" t="s">
        <v>1633</v>
      </c>
      <c r="I6" s="226" t="s">
        <v>1634</v>
      </c>
      <c r="J6" s="226" t="s">
        <v>1635</v>
      </c>
      <c r="K6" s="227" t="s">
        <v>1636</v>
      </c>
      <c r="L6" s="230" t="s">
        <v>1637</v>
      </c>
      <c r="M6" s="232" t="s">
        <v>1551</v>
      </c>
    </row>
    <row r="7" spans="1:15">
      <c r="A7" s="233" t="s">
        <v>1554</v>
      </c>
      <c r="B7" s="189" t="s">
        <v>1638</v>
      </c>
      <c r="C7" s="234" t="s">
        <v>743</v>
      </c>
      <c r="D7" s="234" t="s">
        <v>744</v>
      </c>
      <c r="E7" s="234" t="s">
        <v>745</v>
      </c>
      <c r="F7" s="235" t="s">
        <v>746</v>
      </c>
      <c r="H7" s="188" t="s">
        <v>1638</v>
      </c>
      <c r="I7" s="234" t="s">
        <v>743</v>
      </c>
      <c r="J7" s="234" t="s">
        <v>744</v>
      </c>
      <c r="K7" s="234" t="s">
        <v>745</v>
      </c>
      <c r="L7" s="236" t="s">
        <v>746</v>
      </c>
      <c r="M7" s="237" t="s">
        <v>1554</v>
      </c>
    </row>
    <row r="8" spans="1:15">
      <c r="A8" s="233">
        <v>1</v>
      </c>
      <c r="B8" s="238" t="s">
        <v>1639</v>
      </c>
      <c r="C8" s="239"/>
      <c r="D8" s="239"/>
      <c r="E8" s="239"/>
      <c r="F8" s="240"/>
      <c r="H8" s="241" t="s">
        <v>1640</v>
      </c>
      <c r="I8" s="239"/>
      <c r="J8" s="239"/>
      <c r="K8" s="239"/>
      <c r="L8" s="242"/>
      <c r="M8" s="237">
        <v>1</v>
      </c>
    </row>
    <row r="9" spans="1:15">
      <c r="A9" s="233">
        <v>2</v>
      </c>
      <c r="B9" s="243" t="s">
        <v>1641</v>
      </c>
      <c r="C9" s="234"/>
      <c r="D9" s="245">
        <v>34345337</v>
      </c>
      <c r="E9" s="245">
        <f>34824305+1</f>
        <v>34824306</v>
      </c>
      <c r="F9" s="246">
        <f>E9-D9</f>
        <v>478969</v>
      </c>
      <c r="H9" s="247" t="s">
        <v>1642</v>
      </c>
      <c r="I9" s="234">
        <v>251</v>
      </c>
      <c r="J9" s="244"/>
      <c r="K9" s="248"/>
      <c r="L9" s="249">
        <f>K9-J9</f>
        <v>0</v>
      </c>
      <c r="M9" s="237">
        <v>2</v>
      </c>
      <c r="O9" s="250"/>
    </row>
    <row r="10" spans="1:15">
      <c r="A10" s="233">
        <v>3</v>
      </c>
      <c r="B10" s="189" t="s">
        <v>1643</v>
      </c>
      <c r="C10" s="234">
        <v>201</v>
      </c>
      <c r="D10" s="252"/>
      <c r="E10" s="252"/>
      <c r="F10" s="253">
        <f>E10-D10</f>
        <v>0</v>
      </c>
      <c r="H10" s="247" t="s">
        <v>1644</v>
      </c>
      <c r="I10" s="234">
        <v>251</v>
      </c>
      <c r="J10" s="251"/>
      <c r="K10" s="254"/>
      <c r="L10" s="255">
        <f>K10-J10</f>
        <v>0</v>
      </c>
      <c r="M10" s="237">
        <v>3</v>
      </c>
    </row>
    <row r="11" spans="1:15">
      <c r="A11" s="233">
        <v>4</v>
      </c>
      <c r="B11" s="243" t="s">
        <v>1645</v>
      </c>
      <c r="C11" s="234">
        <v>202</v>
      </c>
      <c r="D11" s="252"/>
      <c r="E11" s="252"/>
      <c r="F11" s="253">
        <f>E11-D11</f>
        <v>0</v>
      </c>
      <c r="H11" s="247" t="s">
        <v>1646</v>
      </c>
      <c r="I11" s="234">
        <v>251</v>
      </c>
      <c r="J11" s="251"/>
      <c r="K11" s="254"/>
      <c r="L11" s="255">
        <f>K11-J11</f>
        <v>0</v>
      </c>
      <c r="M11" s="237">
        <v>4</v>
      </c>
    </row>
    <row r="12" spans="1:15">
      <c r="A12" s="233">
        <v>5</v>
      </c>
      <c r="B12" s="221" t="s">
        <v>1647</v>
      </c>
      <c r="C12" s="234">
        <v>202</v>
      </c>
      <c r="D12" s="252">
        <v>42777</v>
      </c>
      <c r="E12" s="252">
        <v>12827</v>
      </c>
      <c r="F12" s="253">
        <f>E12-D12</f>
        <v>-29950</v>
      </c>
      <c r="H12" s="247" t="s">
        <v>1648</v>
      </c>
      <c r="I12" s="234"/>
      <c r="J12" s="256">
        <f>SUM(J9:J11)</f>
        <v>0</v>
      </c>
      <c r="K12" s="257">
        <f>SUM(K9:K11)</f>
        <v>0</v>
      </c>
      <c r="L12" s="255">
        <f>SUM(L9:L11)</f>
        <v>0</v>
      </c>
      <c r="M12" s="237">
        <v>5</v>
      </c>
    </row>
    <row r="13" spans="1:15">
      <c r="A13" s="233">
        <v>6</v>
      </c>
      <c r="B13" s="243" t="s">
        <v>1649</v>
      </c>
      <c r="C13" s="234">
        <v>202</v>
      </c>
      <c r="D13" s="251">
        <v>0</v>
      </c>
      <c r="E13" s="254"/>
      <c r="F13" s="253">
        <f>E13-D13</f>
        <v>0</v>
      </c>
      <c r="H13" s="241" t="s">
        <v>1650</v>
      </c>
      <c r="I13" s="239"/>
      <c r="J13" s="258"/>
      <c r="K13" s="239"/>
      <c r="L13" s="242"/>
      <c r="M13" s="237">
        <v>6</v>
      </c>
    </row>
    <row r="14" spans="1:15">
      <c r="A14" s="233">
        <v>7</v>
      </c>
      <c r="B14" s="243" t="s">
        <v>1651</v>
      </c>
      <c r="C14" s="234"/>
      <c r="D14" s="256">
        <f>SUM(D9:D13)</f>
        <v>34388114</v>
      </c>
      <c r="E14" s="257">
        <f>SUM(E9:E13)</f>
        <v>34837133</v>
      </c>
      <c r="F14" s="253">
        <f>SUM(F9:F13)</f>
        <v>449019</v>
      </c>
      <c r="H14" s="247" t="s">
        <v>1652</v>
      </c>
      <c r="I14" s="234">
        <v>250</v>
      </c>
      <c r="J14" s="251" t="s">
        <v>677</v>
      </c>
      <c r="K14" s="254"/>
      <c r="L14" s="255">
        <f t="shared" ref="L14:L23" si="0">K14-J14</f>
        <v>0</v>
      </c>
      <c r="M14" s="237">
        <v>7</v>
      </c>
    </row>
    <row r="15" spans="1:15">
      <c r="A15" s="233">
        <v>8</v>
      </c>
      <c r="B15" s="238" t="s">
        <v>1653</v>
      </c>
      <c r="C15" s="239"/>
      <c r="D15" s="258"/>
      <c r="E15" s="239"/>
      <c r="F15" s="240"/>
      <c r="H15" s="247" t="s">
        <v>1654</v>
      </c>
      <c r="I15" s="234"/>
      <c r="J15" s="254">
        <f>1195600+300+20</f>
        <v>1195920</v>
      </c>
      <c r="K15" s="254">
        <v>990036</v>
      </c>
      <c r="L15" s="255">
        <f t="shared" si="0"/>
        <v>-205884</v>
      </c>
      <c r="M15" s="237">
        <v>8</v>
      </c>
    </row>
    <row r="16" spans="1:15">
      <c r="A16" s="233">
        <v>9</v>
      </c>
      <c r="B16" s="243" t="s">
        <v>1655</v>
      </c>
      <c r="C16" s="234">
        <v>203</v>
      </c>
      <c r="D16" s="251"/>
      <c r="E16" s="254" t="s">
        <v>677</v>
      </c>
      <c r="F16" s="253">
        <f>E16-D16</f>
        <v>0</v>
      </c>
      <c r="H16" s="247" t="s">
        <v>1656</v>
      </c>
      <c r="I16" s="234">
        <v>250</v>
      </c>
      <c r="J16" s="254">
        <v>16995</v>
      </c>
      <c r="K16" s="254"/>
      <c r="L16" s="255">
        <f t="shared" si="0"/>
        <v>-16995</v>
      </c>
      <c r="M16" s="237">
        <v>9</v>
      </c>
    </row>
    <row r="17" spans="1:13">
      <c r="A17" s="233">
        <v>10</v>
      </c>
      <c r="B17" s="243" t="s">
        <v>1657</v>
      </c>
      <c r="C17" s="234">
        <v>203</v>
      </c>
      <c r="D17" s="254">
        <v>548384</v>
      </c>
      <c r="E17" s="254">
        <v>548693</v>
      </c>
      <c r="F17" s="253">
        <f>E17-D17</f>
        <v>309</v>
      </c>
      <c r="H17" s="247" t="s">
        <v>1658</v>
      </c>
      <c r="I17" s="234"/>
      <c r="J17" s="254">
        <v>68919</v>
      </c>
      <c r="K17" s="254">
        <v>124184</v>
      </c>
      <c r="L17" s="255">
        <f t="shared" si="0"/>
        <v>55265</v>
      </c>
      <c r="M17" s="237">
        <v>10</v>
      </c>
    </row>
    <row r="18" spans="1:13">
      <c r="A18" s="233">
        <v>11</v>
      </c>
      <c r="B18" s="142" t="s">
        <v>1659</v>
      </c>
      <c r="C18" s="234">
        <v>203</v>
      </c>
      <c r="D18" s="254"/>
      <c r="E18" s="254"/>
      <c r="F18" s="253">
        <f>E18-D18</f>
        <v>0</v>
      </c>
      <c r="H18" s="247" t="s">
        <v>1660</v>
      </c>
      <c r="I18" s="234"/>
      <c r="J18" s="254"/>
      <c r="K18" s="254"/>
      <c r="L18" s="255">
        <f t="shared" si="0"/>
        <v>0</v>
      </c>
      <c r="M18" s="237">
        <v>11</v>
      </c>
    </row>
    <row r="19" spans="1:13">
      <c r="A19" s="233">
        <v>12</v>
      </c>
      <c r="B19" s="142" t="s">
        <v>1661</v>
      </c>
      <c r="C19" s="234">
        <v>204</v>
      </c>
      <c r="D19" s="254">
        <v>1411744</v>
      </c>
      <c r="E19" s="254">
        <f>642674+768093</f>
        <v>1410767</v>
      </c>
      <c r="F19" s="253">
        <f>E19-D19</f>
        <v>-977</v>
      </c>
      <c r="H19" s="247" t="s">
        <v>1662</v>
      </c>
      <c r="I19" s="234"/>
      <c r="J19" s="254"/>
      <c r="K19" s="254"/>
      <c r="L19" s="255">
        <f t="shared" si="0"/>
        <v>0</v>
      </c>
      <c r="M19" s="237">
        <v>12</v>
      </c>
    </row>
    <row r="20" spans="1:13">
      <c r="A20" s="233">
        <v>13</v>
      </c>
      <c r="B20" s="243" t="s">
        <v>1663</v>
      </c>
      <c r="C20" s="234">
        <v>203</v>
      </c>
      <c r="D20" s="254">
        <v>2437371</v>
      </c>
      <c r="E20" s="254">
        <f>528056+419607+1355136+5765+70858</f>
        <v>2379422</v>
      </c>
      <c r="F20" s="253">
        <f>E20-D20</f>
        <v>-57949</v>
      </c>
      <c r="H20" s="247" t="s">
        <v>1664</v>
      </c>
      <c r="I20" s="234"/>
      <c r="J20" s="254">
        <v>35313</v>
      </c>
      <c r="K20" s="254">
        <v>40711</v>
      </c>
      <c r="L20" s="255">
        <f t="shared" si="0"/>
        <v>5398</v>
      </c>
      <c r="M20" s="237">
        <v>13</v>
      </c>
    </row>
    <row r="21" spans="1:13">
      <c r="A21" s="233">
        <v>14</v>
      </c>
      <c r="B21" s="243" t="s">
        <v>1665</v>
      </c>
      <c r="C21" s="234"/>
      <c r="D21" s="256">
        <f>SUM(D16:D20)</f>
        <v>4397499</v>
      </c>
      <c r="E21" s="257">
        <f>SUM(E16:E20)</f>
        <v>4338882</v>
      </c>
      <c r="F21" s="253">
        <f>SUM(F16:F20)</f>
        <v>-58617</v>
      </c>
      <c r="H21" s="247" t="s">
        <v>1666</v>
      </c>
      <c r="I21" s="234"/>
      <c r="J21" s="254">
        <v>81</v>
      </c>
      <c r="K21" s="254">
        <v>145</v>
      </c>
      <c r="L21" s="255">
        <f t="shared" si="0"/>
        <v>64</v>
      </c>
      <c r="M21" s="237">
        <v>14</v>
      </c>
    </row>
    <row r="22" spans="1:13">
      <c r="A22" s="233">
        <v>15</v>
      </c>
      <c r="B22" s="238" t="s">
        <v>1667</v>
      </c>
      <c r="C22" s="239"/>
      <c r="D22" s="258"/>
      <c r="E22" s="239"/>
      <c r="F22" s="240"/>
      <c r="H22" s="247" t="s">
        <v>1668</v>
      </c>
      <c r="I22" s="234"/>
      <c r="J22" s="254"/>
      <c r="K22" s="254"/>
      <c r="L22" s="255">
        <f t="shared" si="0"/>
        <v>0</v>
      </c>
      <c r="M22" s="237">
        <v>15</v>
      </c>
    </row>
    <row r="23" spans="1:13">
      <c r="A23" s="233">
        <v>16</v>
      </c>
      <c r="B23" s="243" t="s">
        <v>1669</v>
      </c>
      <c r="C23" s="234"/>
      <c r="D23" s="254">
        <v>2803545</v>
      </c>
      <c r="E23" s="254">
        <v>3175902</v>
      </c>
      <c r="F23" s="253">
        <f t="shared" ref="F23:F32" si="1">E23-D23</f>
        <v>372357</v>
      </c>
      <c r="H23" s="247" t="s">
        <v>1670</v>
      </c>
      <c r="I23" s="234"/>
      <c r="J23" s="254">
        <v>1532961</v>
      </c>
      <c r="K23" s="254">
        <v>1611120</v>
      </c>
      <c r="L23" s="255">
        <f t="shared" si="0"/>
        <v>78159</v>
      </c>
      <c r="M23" s="237">
        <v>16</v>
      </c>
    </row>
    <row r="24" spans="1:13">
      <c r="A24" s="233">
        <v>17</v>
      </c>
      <c r="B24" s="243" t="s">
        <v>1671</v>
      </c>
      <c r="C24" s="234"/>
      <c r="D24" s="254">
        <v>1000</v>
      </c>
      <c r="E24" s="254">
        <v>1000</v>
      </c>
      <c r="F24" s="253">
        <f t="shared" si="1"/>
        <v>0</v>
      </c>
      <c r="H24" s="247" t="s">
        <v>1672</v>
      </c>
      <c r="I24" s="234"/>
      <c r="J24" s="256">
        <f>SUM(J14:J23)</f>
        <v>2850189</v>
      </c>
      <c r="K24" s="257">
        <f>SUM(K14:K23)</f>
        <v>2766196</v>
      </c>
      <c r="L24" s="255">
        <f>SUM(L14:L23)</f>
        <v>-83993</v>
      </c>
      <c r="M24" s="237">
        <v>17</v>
      </c>
    </row>
    <row r="25" spans="1:13">
      <c r="A25" s="233">
        <v>18</v>
      </c>
      <c r="B25" s="243" t="s">
        <v>1673</v>
      </c>
      <c r="C25" s="234"/>
      <c r="D25" s="254">
        <v>916013</v>
      </c>
      <c r="E25" s="254">
        <f>742571+72763</f>
        <v>815334</v>
      </c>
      <c r="F25" s="253">
        <f t="shared" si="1"/>
        <v>-100679</v>
      </c>
      <c r="H25" s="241" t="s">
        <v>1674</v>
      </c>
      <c r="I25" s="239"/>
      <c r="J25" s="258"/>
      <c r="K25" s="239"/>
      <c r="L25" s="242"/>
      <c r="M25" s="237">
        <v>18</v>
      </c>
    </row>
    <row r="26" spans="1:13">
      <c r="A26" s="233">
        <v>19</v>
      </c>
      <c r="B26" s="243" t="s">
        <v>1675</v>
      </c>
      <c r="C26" s="234">
        <v>205</v>
      </c>
      <c r="D26" s="254">
        <v>19002</v>
      </c>
      <c r="E26" s="254">
        <v>21450</v>
      </c>
      <c r="F26" s="253">
        <f t="shared" si="1"/>
        <v>2448</v>
      </c>
      <c r="H26" s="247" t="s">
        <v>1676</v>
      </c>
      <c r="I26" s="234">
        <v>308</v>
      </c>
      <c r="J26" s="254">
        <v>12096048</v>
      </c>
      <c r="K26" s="254">
        <v>12987752</v>
      </c>
      <c r="L26" s="255">
        <f t="shared" ref="L26:L32" si="2">K26-J26</f>
        <v>891704</v>
      </c>
      <c r="M26" s="237">
        <v>19</v>
      </c>
    </row>
    <row r="27" spans="1:13">
      <c r="A27" s="233">
        <v>20</v>
      </c>
      <c r="B27" s="243" t="s">
        <v>1677</v>
      </c>
      <c r="C27" s="234">
        <v>205</v>
      </c>
      <c r="D27" s="254">
        <v>766330</v>
      </c>
      <c r="E27" s="254">
        <f>795652+48391</f>
        <v>844043</v>
      </c>
      <c r="F27" s="253">
        <f t="shared" si="1"/>
        <v>77713</v>
      </c>
      <c r="H27" s="247" t="s">
        <v>1678</v>
      </c>
      <c r="I27" s="234">
        <v>308</v>
      </c>
      <c r="J27" s="251">
        <v>6611782</v>
      </c>
      <c r="K27" s="251">
        <v>6611782</v>
      </c>
      <c r="L27" s="255">
        <f t="shared" si="2"/>
        <v>0</v>
      </c>
      <c r="M27" s="237">
        <v>20</v>
      </c>
    </row>
    <row r="28" spans="1:13">
      <c r="A28" s="233">
        <v>21</v>
      </c>
      <c r="B28" s="243" t="s">
        <v>1679</v>
      </c>
      <c r="C28" s="234">
        <v>205</v>
      </c>
      <c r="D28" s="254"/>
      <c r="E28" s="254"/>
      <c r="F28" s="253">
        <f t="shared" si="1"/>
        <v>0</v>
      </c>
      <c r="H28" s="247" t="s">
        <v>1680</v>
      </c>
      <c r="I28" s="234"/>
      <c r="J28" s="254">
        <v>1169305</v>
      </c>
      <c r="K28" s="254">
        <v>1187972</v>
      </c>
      <c r="L28" s="255">
        <f t="shared" si="2"/>
        <v>18667</v>
      </c>
      <c r="M28" s="237">
        <v>21</v>
      </c>
    </row>
    <row r="29" spans="1:13">
      <c r="A29" s="233">
        <v>22</v>
      </c>
      <c r="B29" s="243" t="s">
        <v>1681</v>
      </c>
      <c r="C29" s="234"/>
      <c r="D29" s="254"/>
      <c r="E29" s="254"/>
      <c r="F29" s="253">
        <f t="shared" si="1"/>
        <v>0</v>
      </c>
      <c r="H29" s="247" t="s">
        <v>1682</v>
      </c>
      <c r="I29" s="234">
        <v>253</v>
      </c>
      <c r="J29" s="254"/>
      <c r="K29" s="254"/>
      <c r="L29" s="255">
        <f t="shared" si="2"/>
        <v>0</v>
      </c>
      <c r="M29" s="237">
        <v>22</v>
      </c>
    </row>
    <row r="30" spans="1:13">
      <c r="A30" s="233">
        <v>23</v>
      </c>
      <c r="B30" s="243" t="s">
        <v>1683</v>
      </c>
      <c r="C30" s="234"/>
      <c r="D30" s="254">
        <v>342974</v>
      </c>
      <c r="E30" s="254">
        <v>321224</v>
      </c>
      <c r="F30" s="253">
        <f t="shared" si="1"/>
        <v>-21750</v>
      </c>
      <c r="H30" s="247" t="s">
        <v>1684</v>
      </c>
      <c r="I30" s="234">
        <v>253</v>
      </c>
      <c r="J30" s="254"/>
      <c r="K30" s="254"/>
      <c r="L30" s="255">
        <f t="shared" si="2"/>
        <v>0</v>
      </c>
      <c r="M30" s="237">
        <v>23</v>
      </c>
    </row>
    <row r="31" spans="1:13">
      <c r="A31" s="233">
        <v>24</v>
      </c>
      <c r="B31" s="243" t="s">
        <v>1685</v>
      </c>
      <c r="C31" s="234">
        <v>204</v>
      </c>
      <c r="D31" s="251"/>
      <c r="E31" s="254"/>
      <c r="F31" s="253">
        <f t="shared" si="1"/>
        <v>0</v>
      </c>
      <c r="H31" s="247" t="s">
        <v>1686</v>
      </c>
      <c r="I31" s="234">
        <v>250</v>
      </c>
      <c r="J31" s="254"/>
      <c r="K31" s="254"/>
      <c r="L31" s="255">
        <f t="shared" si="2"/>
        <v>0</v>
      </c>
      <c r="M31" s="237">
        <v>24</v>
      </c>
    </row>
    <row r="32" spans="1:13">
      <c r="A32" s="233">
        <v>25</v>
      </c>
      <c r="B32" s="243" t="s">
        <v>1687</v>
      </c>
      <c r="C32" s="234"/>
      <c r="D32" s="251"/>
      <c r="E32" s="254"/>
      <c r="F32" s="253">
        <f t="shared" si="1"/>
        <v>0</v>
      </c>
      <c r="H32" s="247" t="s">
        <v>1688</v>
      </c>
      <c r="I32" s="234">
        <v>253</v>
      </c>
      <c r="J32" s="254">
        <v>132202</v>
      </c>
      <c r="K32" s="254">
        <v>73462</v>
      </c>
      <c r="L32" s="255">
        <f t="shared" si="2"/>
        <v>-58740</v>
      </c>
      <c r="M32" s="237">
        <v>25</v>
      </c>
    </row>
    <row r="33" spans="1:13">
      <c r="A33" s="233">
        <v>26</v>
      </c>
      <c r="B33" s="221" t="s">
        <v>1689</v>
      </c>
      <c r="C33" s="234"/>
      <c r="D33" s="256">
        <f>SUM(D23:D32)</f>
        <v>4848864</v>
      </c>
      <c r="E33" s="256">
        <f>SUM(E23:E32)</f>
        <v>5178953</v>
      </c>
      <c r="F33" s="1231">
        <f>SUM(F23:F32)</f>
        <v>330089</v>
      </c>
      <c r="H33" s="247" t="s">
        <v>1690</v>
      </c>
      <c r="I33" s="234"/>
      <c r="J33" s="256">
        <f>SUM(J26:J32)</f>
        <v>20009337</v>
      </c>
      <c r="K33" s="257">
        <f>SUM(K26:K32)</f>
        <v>20860968</v>
      </c>
      <c r="L33" s="255">
        <f>SUM(L26:L32)</f>
        <v>851631</v>
      </c>
      <c r="M33" s="237">
        <v>26</v>
      </c>
    </row>
    <row r="34" spans="1:13">
      <c r="A34" s="233">
        <v>27</v>
      </c>
      <c r="B34" s="238" t="s">
        <v>1691</v>
      </c>
      <c r="C34" s="239"/>
      <c r="D34" s="258"/>
      <c r="E34" s="239"/>
      <c r="F34" s="240"/>
      <c r="H34" s="241" t="s">
        <v>1692</v>
      </c>
      <c r="I34" s="239"/>
      <c r="J34" s="258"/>
      <c r="K34" s="239"/>
      <c r="L34" s="242"/>
      <c r="M34" s="237">
        <v>27</v>
      </c>
    </row>
    <row r="35" spans="1:13">
      <c r="A35" s="233">
        <v>28</v>
      </c>
      <c r="B35" s="243" t="s">
        <v>1693</v>
      </c>
      <c r="C35" s="234"/>
      <c r="D35" s="251"/>
      <c r="E35" s="248"/>
      <c r="F35" s="253">
        <f>E35-D35</f>
        <v>0</v>
      </c>
      <c r="H35" s="247" t="s">
        <v>1694</v>
      </c>
      <c r="I35" s="234"/>
      <c r="J35" s="251"/>
      <c r="K35" s="248"/>
      <c r="L35" s="255">
        <f>K35-J35</f>
        <v>0</v>
      </c>
      <c r="M35" s="237">
        <v>28</v>
      </c>
    </row>
    <row r="36" spans="1:13">
      <c r="A36" s="233">
        <v>29</v>
      </c>
      <c r="B36" s="243" t="s">
        <v>1695</v>
      </c>
      <c r="C36" s="234">
        <v>204</v>
      </c>
      <c r="D36" s="251">
        <v>4448314</v>
      </c>
      <c r="E36" s="251">
        <v>4448314</v>
      </c>
      <c r="F36" s="253">
        <f>E36-D36</f>
        <v>0</v>
      </c>
      <c r="H36" s="247" t="s">
        <v>1696</v>
      </c>
      <c r="I36" s="234">
        <v>253</v>
      </c>
      <c r="J36" s="251"/>
      <c r="K36" s="248"/>
      <c r="L36" s="255">
        <f>K36-J36</f>
        <v>0</v>
      </c>
      <c r="M36" s="237">
        <v>29</v>
      </c>
    </row>
    <row r="37" spans="1:13">
      <c r="A37" s="233">
        <v>30</v>
      </c>
      <c r="B37" s="243" t="s">
        <v>1697</v>
      </c>
      <c r="C37" s="234"/>
      <c r="D37" s="251"/>
      <c r="E37" s="254"/>
      <c r="F37" s="253">
        <f>E37-D37</f>
        <v>0</v>
      </c>
      <c r="H37" s="247" t="s">
        <v>1698</v>
      </c>
      <c r="I37" s="234"/>
      <c r="J37" s="256">
        <f>SUM(J35:J36)</f>
        <v>0</v>
      </c>
      <c r="K37" s="257">
        <f>SUM(K35:K36)</f>
        <v>0</v>
      </c>
      <c r="L37" s="255">
        <f>SUM(L35:L36)</f>
        <v>0</v>
      </c>
      <c r="M37" s="237">
        <v>30</v>
      </c>
    </row>
    <row r="38" spans="1:13">
      <c r="A38" s="233">
        <v>31</v>
      </c>
      <c r="B38" s="243" t="s">
        <v>1699</v>
      </c>
      <c r="C38" s="234">
        <v>204</v>
      </c>
      <c r="D38" s="251"/>
      <c r="E38" s="254"/>
      <c r="F38" s="253">
        <f>E38-D38</f>
        <v>0</v>
      </c>
      <c r="H38" s="158" t="s">
        <v>1700</v>
      </c>
      <c r="I38" s="239"/>
      <c r="J38" s="258"/>
      <c r="K38" s="239"/>
      <c r="L38" s="242"/>
      <c r="M38" s="237">
        <v>31</v>
      </c>
    </row>
    <row r="39" spans="1:13">
      <c r="A39" s="233">
        <v>32</v>
      </c>
      <c r="B39" s="243" t="s">
        <v>1701</v>
      </c>
      <c r="C39" s="234"/>
      <c r="D39" s="251"/>
      <c r="E39" s="254"/>
      <c r="F39" s="253">
        <f>E39-D39</f>
        <v>0</v>
      </c>
      <c r="H39" s="259" t="s">
        <v>1702</v>
      </c>
      <c r="I39" s="234">
        <v>253</v>
      </c>
      <c r="J39" s="248">
        <v>-597594</v>
      </c>
      <c r="K39" s="248">
        <v>-609346.69999999995</v>
      </c>
      <c r="L39" s="255">
        <f>K39-J39</f>
        <v>-11752.699999999953</v>
      </c>
      <c r="M39" s="237">
        <v>32</v>
      </c>
    </row>
    <row r="40" spans="1:13">
      <c r="A40" s="233">
        <v>33</v>
      </c>
      <c r="B40" s="243" t="s">
        <v>1703</v>
      </c>
      <c r="C40" s="234"/>
      <c r="D40" s="256">
        <f>SUM(D35:D39)</f>
        <v>4448314</v>
      </c>
      <c r="E40" s="257">
        <f>SUM(E35:E39)</f>
        <v>4448314</v>
      </c>
      <c r="F40" s="253">
        <f>SUM(F35:F39)</f>
        <v>0</v>
      </c>
      <c r="H40" s="247" t="s">
        <v>1704</v>
      </c>
      <c r="I40" s="234">
        <v>106</v>
      </c>
      <c r="J40" s="251">
        <f>26044491-223632</f>
        <v>25820859</v>
      </c>
      <c r="K40" s="254">
        <f>J40-539142+503748</f>
        <v>25785465</v>
      </c>
      <c r="L40" s="255">
        <f>K40-J40</f>
        <v>-35394</v>
      </c>
      <c r="M40" s="237">
        <v>33</v>
      </c>
    </row>
    <row r="41" spans="1:13">
      <c r="A41" s="233">
        <v>34</v>
      </c>
      <c r="B41" s="238" t="s">
        <v>1705</v>
      </c>
      <c r="C41" s="239"/>
      <c r="D41" s="258"/>
      <c r="E41" s="239"/>
      <c r="F41" s="240"/>
      <c r="H41" s="247" t="s">
        <v>1706</v>
      </c>
      <c r="I41" s="234"/>
      <c r="J41" s="256">
        <f>SUM(J39:J40)</f>
        <v>25223265</v>
      </c>
      <c r="K41" s="257">
        <f>SUM(K39:K40)</f>
        <v>25176118.300000001</v>
      </c>
      <c r="L41" s="255">
        <f>SUM(L39:L40)</f>
        <v>-47146.699999999953</v>
      </c>
      <c r="M41" s="237">
        <v>34</v>
      </c>
    </row>
    <row r="42" spans="1:13" ht="15.75" thickBot="1">
      <c r="A42" s="233">
        <v>35</v>
      </c>
      <c r="B42" s="243" t="s">
        <v>1707</v>
      </c>
      <c r="C42" s="234"/>
      <c r="D42" s="251"/>
      <c r="E42" s="254"/>
      <c r="F42" s="253">
        <f>E42-D42</f>
        <v>0</v>
      </c>
      <c r="H42" s="260" t="s">
        <v>1708</v>
      </c>
      <c r="I42" s="261"/>
      <c r="J42" s="262">
        <f>J12+J24+J33+J37+J41</f>
        <v>48082791</v>
      </c>
      <c r="K42" s="263">
        <f>K12+K24+K33+K37+K41</f>
        <v>48803282.299999997</v>
      </c>
      <c r="L42" s="264">
        <f>L12+L24+L33+L37+L41</f>
        <v>720491.3</v>
      </c>
      <c r="M42" s="265">
        <v>35</v>
      </c>
    </row>
    <row r="43" spans="1:13">
      <c r="A43" s="233">
        <v>36</v>
      </c>
      <c r="B43" s="243" t="s">
        <v>1709</v>
      </c>
      <c r="C43" s="239"/>
      <c r="D43" s="266"/>
      <c r="E43" s="267"/>
      <c r="F43" s="240"/>
      <c r="H43" s="268"/>
      <c r="I43" s="269"/>
      <c r="J43" s="183"/>
      <c r="K43" s="270"/>
      <c r="L43" s="270"/>
      <c r="M43" s="91"/>
    </row>
    <row r="44" spans="1:13">
      <c r="A44" s="233">
        <v>37</v>
      </c>
      <c r="B44" s="243" t="s">
        <v>1710</v>
      </c>
      <c r="C44" s="234"/>
      <c r="D44" s="251"/>
      <c r="E44" s="254"/>
      <c r="F44" s="253">
        <f>E44-D44</f>
        <v>0</v>
      </c>
      <c r="H44" s="229"/>
      <c r="I44" s="186"/>
      <c r="J44" s="208"/>
      <c r="K44" s="271"/>
      <c r="L44" s="271"/>
      <c r="M44" s="194"/>
    </row>
    <row r="45" spans="1:13" ht="15.75" thickBot="1">
      <c r="A45" s="272">
        <v>38</v>
      </c>
      <c r="B45" s="273" t="s">
        <v>1711</v>
      </c>
      <c r="C45" s="261"/>
      <c r="D45" s="262">
        <f>D14+D21+D33+D40+D42+D44</f>
        <v>48082791</v>
      </c>
      <c r="E45" s="263">
        <f>E14+E21+E33+E40+E42+E44</f>
        <v>48803282</v>
      </c>
      <c r="F45" s="274">
        <f>F14+F21+F33+F40+F42+F44</f>
        <v>720491</v>
      </c>
      <c r="H45" s="1280" t="s">
        <v>2085</v>
      </c>
      <c r="I45" s="186"/>
      <c r="J45" s="208"/>
      <c r="K45" s="271"/>
      <c r="L45" s="271"/>
      <c r="M45" s="194"/>
    </row>
    <row r="46" spans="1:13">
      <c r="A46" s="275"/>
      <c r="B46" s="269"/>
      <c r="C46" s="269"/>
      <c r="D46" s="183"/>
      <c r="E46" s="276"/>
      <c r="F46" s="277"/>
      <c r="H46" s="1302" t="s">
        <v>2213</v>
      </c>
      <c r="I46" s="186"/>
      <c r="J46" s="208"/>
      <c r="K46" s="271"/>
      <c r="L46" s="271"/>
      <c r="M46" s="194"/>
    </row>
    <row r="47" spans="1:13">
      <c r="A47" s="278"/>
      <c r="B47" s="279" t="s">
        <v>1712</v>
      </c>
      <c r="C47" s="186"/>
      <c r="D47" s="208"/>
      <c r="E47" s="209"/>
      <c r="F47" s="210"/>
      <c r="H47" s="1280"/>
      <c r="I47" s="186"/>
      <c r="J47" s="208"/>
      <c r="K47" s="271"/>
      <c r="L47" s="271"/>
      <c r="M47" s="194"/>
    </row>
    <row r="48" spans="1:13">
      <c r="A48" s="278"/>
      <c r="B48" s="279" t="s">
        <v>1713</v>
      </c>
      <c r="C48" s="186"/>
      <c r="D48" s="208"/>
      <c r="E48" s="209"/>
      <c r="F48" s="210"/>
      <c r="H48" s="1280" t="s">
        <v>2083</v>
      </c>
      <c r="I48" s="1303"/>
      <c r="J48" s="1304"/>
      <c r="K48" s="1305"/>
      <c r="L48" s="1305"/>
      <c r="M48" s="1306"/>
    </row>
    <row r="49" spans="1:13">
      <c r="A49" s="280"/>
      <c r="B49" s="281"/>
      <c r="C49" s="281"/>
      <c r="D49" s="282"/>
      <c r="E49" s="283"/>
      <c r="F49" s="284"/>
      <c r="G49" s="285"/>
      <c r="H49" s="1302" t="s">
        <v>2214</v>
      </c>
      <c r="I49" s="1307"/>
      <c r="J49" s="1308"/>
      <c r="K49" s="1309"/>
      <c r="L49" s="1309"/>
      <c r="M49" s="1310"/>
    </row>
    <row r="50" spans="1:13">
      <c r="A50" s="1279" t="s">
        <v>2081</v>
      </c>
      <c r="B50" s="281"/>
      <c r="C50" s="281"/>
      <c r="D50" s="282"/>
      <c r="E50" s="283"/>
      <c r="F50" s="284"/>
      <c r="G50" s="285"/>
      <c r="H50" s="1302" t="s">
        <v>2215</v>
      </c>
      <c r="I50" s="1307"/>
      <c r="J50" s="1308"/>
      <c r="K50" s="1309"/>
      <c r="L50" s="1309"/>
      <c r="M50" s="1310"/>
    </row>
    <row r="51" spans="1:13">
      <c r="A51" s="1279" t="s">
        <v>2082</v>
      </c>
      <c r="B51" s="285"/>
      <c r="C51" s="281"/>
      <c r="D51" s="282"/>
      <c r="E51" s="283"/>
      <c r="F51" s="284"/>
      <c r="G51" s="285"/>
      <c r="H51" s="1302" t="s">
        <v>2216</v>
      </c>
      <c r="I51" s="1307"/>
      <c r="J51" s="1308"/>
      <c r="K51" s="1309"/>
      <c r="L51" s="1309"/>
      <c r="M51" s="1310"/>
    </row>
    <row r="52" spans="1:13">
      <c r="A52" s="280"/>
      <c r="B52" s="281"/>
      <c r="C52" s="281"/>
      <c r="D52" s="282"/>
      <c r="E52" s="283"/>
      <c r="F52" s="284"/>
      <c r="G52" s="285"/>
      <c r="H52" s="1280"/>
      <c r="I52" s="281"/>
      <c r="J52" s="282"/>
      <c r="K52" s="286"/>
      <c r="L52" s="286"/>
      <c r="M52" s="287"/>
    </row>
    <row r="53" spans="1:13">
      <c r="A53" s="280"/>
      <c r="B53" s="281"/>
      <c r="C53" s="281"/>
      <c r="D53" s="282"/>
      <c r="E53" s="283"/>
      <c r="F53" s="284"/>
      <c r="G53" s="285"/>
      <c r="H53" s="1280" t="s">
        <v>2084</v>
      </c>
      <c r="I53" s="285"/>
      <c r="J53" s="285"/>
      <c r="K53" s="285"/>
      <c r="L53" s="285"/>
      <c r="M53" s="287"/>
    </row>
    <row r="54" spans="1:13">
      <c r="A54" s="280"/>
      <c r="B54" s="281"/>
      <c r="C54" s="281"/>
      <c r="D54" s="282"/>
      <c r="E54" s="283"/>
      <c r="F54" s="284"/>
      <c r="G54" s="285"/>
      <c r="H54" s="1280"/>
      <c r="I54" s="285"/>
      <c r="J54" s="285"/>
      <c r="K54" s="285"/>
      <c r="L54" s="285"/>
      <c r="M54" s="287"/>
    </row>
    <row r="55" spans="1:13" ht="15.75" thickBot="1">
      <c r="A55" s="289"/>
      <c r="B55" s="290"/>
      <c r="C55" s="290"/>
      <c r="D55" s="291"/>
      <c r="E55" s="292"/>
      <c r="F55" s="293"/>
      <c r="G55" s="285"/>
      <c r="H55" s="294"/>
      <c r="I55" s="295"/>
      <c r="J55" s="295"/>
      <c r="K55" s="295"/>
      <c r="L55" s="295"/>
      <c r="M55" s="296"/>
    </row>
    <row r="56" spans="1:13">
      <c r="A56" s="208" t="s">
        <v>732</v>
      </c>
      <c r="B56" s="208"/>
      <c r="C56" s="186"/>
      <c r="D56" s="208"/>
      <c r="E56" s="209"/>
      <c r="F56" s="209"/>
      <c r="H56" s="208"/>
      <c r="I56" s="186"/>
      <c r="J56" s="186"/>
      <c r="K56" s="217"/>
      <c r="L56" s="208" t="s">
        <v>732</v>
      </c>
    </row>
    <row r="57" spans="1:13">
      <c r="A57" s="186" t="s">
        <v>1714</v>
      </c>
      <c r="B57" s="186"/>
      <c r="C57" s="186"/>
      <c r="D57" s="186"/>
      <c r="E57" s="217"/>
      <c r="F57" s="217"/>
      <c r="H57" s="186" t="s">
        <v>1715</v>
      </c>
      <c r="I57" s="148"/>
      <c r="J57" s="186"/>
      <c r="K57" s="186"/>
      <c r="L57" s="217"/>
      <c r="M57" s="148"/>
    </row>
    <row r="58" spans="1:13">
      <c r="A58" s="208"/>
      <c r="B58" s="208"/>
      <c r="C58" s="208"/>
      <c r="D58" s="208"/>
      <c r="E58" s="209"/>
      <c r="F58" s="209"/>
    </row>
    <row r="59" spans="1:13">
      <c r="A59" s="208"/>
      <c r="B59" s="208"/>
      <c r="C59" s="208"/>
      <c r="D59" s="208"/>
      <c r="E59" s="209"/>
      <c r="F59" s="209"/>
    </row>
    <row r="60" spans="1:13">
      <c r="A60" s="297"/>
      <c r="B60" s="208"/>
      <c r="C60" s="208"/>
      <c r="D60" s="208"/>
      <c r="E60" s="209"/>
      <c r="F60" s="209"/>
    </row>
    <row r="61" spans="1:13">
      <c r="A61" s="297"/>
      <c r="B61" s="208"/>
      <c r="C61" s="208"/>
      <c r="D61" s="208"/>
      <c r="E61" s="209"/>
      <c r="F61" s="209"/>
    </row>
    <row r="62" spans="1:13">
      <c r="A62" s="297"/>
      <c r="B62" s="208"/>
      <c r="C62" s="208"/>
      <c r="D62" s="208"/>
      <c r="E62" s="209"/>
      <c r="F62" s="209"/>
    </row>
    <row r="63" spans="1:13">
      <c r="A63" s="297"/>
      <c r="B63" s="208"/>
      <c r="C63" s="208"/>
      <c r="D63" s="208"/>
      <c r="E63" s="209"/>
      <c r="F63" s="209"/>
    </row>
    <row r="64" spans="1:13">
      <c r="A64" s="297"/>
      <c r="B64" s="208"/>
      <c r="C64" s="208"/>
      <c r="D64" s="208"/>
      <c r="E64" s="209"/>
      <c r="F64" s="209"/>
    </row>
    <row r="65" spans="1:6">
      <c r="A65" s="297"/>
      <c r="B65" s="208"/>
      <c r="C65" s="208"/>
      <c r="D65" s="208"/>
      <c r="E65" s="209"/>
      <c r="F65" s="209"/>
    </row>
    <row r="66" spans="1:6">
      <c r="A66" s="297"/>
      <c r="B66" s="208"/>
      <c r="C66" s="208"/>
      <c r="D66" s="208"/>
      <c r="E66" s="209"/>
      <c r="F66" s="209"/>
    </row>
    <row r="67" spans="1:6">
      <c r="A67" s="297"/>
      <c r="B67" s="208"/>
      <c r="C67" s="208"/>
      <c r="D67" s="208"/>
      <c r="E67" s="209"/>
      <c r="F67" s="209"/>
    </row>
    <row r="68" spans="1:6">
      <c r="A68" s="297"/>
      <c r="B68" s="208"/>
      <c r="C68" s="208"/>
      <c r="D68" s="208"/>
      <c r="E68" s="209"/>
      <c r="F68" s="209"/>
    </row>
    <row r="69" spans="1:6">
      <c r="A69" s="297"/>
      <c r="B69" s="208"/>
      <c r="C69" s="208"/>
      <c r="D69" s="208"/>
      <c r="E69" s="209"/>
      <c r="F69" s="209"/>
    </row>
    <row r="70" spans="1:6">
      <c r="A70" s="297"/>
      <c r="B70" s="208"/>
      <c r="C70" s="208"/>
      <c r="D70" s="208"/>
      <c r="E70" s="209"/>
      <c r="F70" s="209"/>
    </row>
    <row r="71" spans="1:6">
      <c r="A71" s="297"/>
      <c r="B71" s="208"/>
      <c r="C71" s="208"/>
      <c r="D71" s="208"/>
      <c r="E71" s="208"/>
      <c r="F71" s="208"/>
    </row>
    <row r="72" spans="1:6">
      <c r="A72" s="297"/>
      <c r="B72" s="208"/>
      <c r="C72" s="208"/>
      <c r="D72" s="208"/>
      <c r="E72" s="208"/>
      <c r="F72" s="208"/>
    </row>
    <row r="73" spans="1:6">
      <c r="B73" s="208"/>
    </row>
    <row r="74" spans="1:6">
      <c r="B74" s="208"/>
    </row>
  </sheetData>
  <pageMargins left="0.5" right="0.5" top="0.5" bottom="0.5" header="0.5" footer="0.5"/>
  <pageSetup scale="77" fitToWidth="2" orientation="portrait" r:id="rId1"/>
  <headerFooter alignWithMargins="0"/>
  <rowBreaks count="1" manualBreakCount="1">
    <brk id="2" max="65535" man="1"/>
  </rowBreaks>
  <colBreaks count="2" manualBreakCount="2">
    <brk id="5" max="1048575" man="1"/>
    <brk id="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G74"/>
  <sheetViews>
    <sheetView defaultGridColor="0" topLeftCell="A4" colorId="22" zoomScale="87" workbookViewId="0">
      <selection activeCell="F48" sqref="F48"/>
    </sheetView>
  </sheetViews>
  <sheetFormatPr defaultColWidth="11.44140625" defaultRowHeight="15"/>
  <cols>
    <col min="1" max="1" width="5.77734375" customWidth="1"/>
    <col min="2" max="2" width="6.77734375" customWidth="1"/>
    <col min="3" max="3" width="42.77734375" customWidth="1"/>
    <col min="4" max="4" width="11.44140625" customWidth="1"/>
    <col min="5" max="6" width="13.77734375" customWidth="1"/>
    <col min="7" max="7" width="11.77734375" customWidth="1"/>
  </cols>
  <sheetData>
    <row r="1" spans="1:7" ht="16.5" thickBot="1">
      <c r="B1" t="str">
        <f>'Read Me First'!D50</f>
        <v>Town of Massena Electric Department</v>
      </c>
      <c r="C1" s="12"/>
      <c r="E1" s="148" t="str">
        <f>'Read Me First'!C52</f>
        <v>Year Ending December 31, 2014</v>
      </c>
      <c r="F1" s="93"/>
      <c r="G1" s="148"/>
    </row>
    <row r="2" spans="1:7">
      <c r="A2" s="89"/>
      <c r="B2" s="90"/>
      <c r="C2" s="90"/>
      <c r="D2" s="90"/>
      <c r="E2" s="90"/>
      <c r="F2" s="90"/>
      <c r="G2" s="91"/>
    </row>
    <row r="3" spans="1:7" ht="15.75">
      <c r="A3" s="298" t="s">
        <v>1716</v>
      </c>
      <c r="B3" s="148"/>
      <c r="C3" s="148"/>
      <c r="D3" s="148"/>
      <c r="E3" s="148"/>
      <c r="F3" s="148"/>
      <c r="G3" s="136"/>
    </row>
    <row r="4" spans="1:7">
      <c r="A4" s="141"/>
      <c r="B4" s="222"/>
      <c r="C4" s="222"/>
      <c r="D4" s="222"/>
      <c r="E4" s="222"/>
      <c r="F4" s="222"/>
      <c r="G4" s="224"/>
    </row>
    <row r="5" spans="1:7">
      <c r="A5" s="92"/>
      <c r="B5" s="299"/>
      <c r="D5" s="300" t="s">
        <v>1717</v>
      </c>
      <c r="E5" s="120" t="s">
        <v>1718</v>
      </c>
      <c r="F5" s="120" t="s">
        <v>1719</v>
      </c>
      <c r="G5" s="301" t="s">
        <v>1632</v>
      </c>
    </row>
    <row r="6" spans="1:7">
      <c r="A6" s="158" t="s">
        <v>1551</v>
      </c>
      <c r="B6" s="300" t="s">
        <v>1720</v>
      </c>
      <c r="C6" s="148" t="s">
        <v>1721</v>
      </c>
      <c r="D6" s="300" t="s">
        <v>1630</v>
      </c>
      <c r="E6" s="120" t="s">
        <v>1722</v>
      </c>
      <c r="F6" s="120" t="s">
        <v>1722</v>
      </c>
      <c r="G6" s="301" t="s">
        <v>1637</v>
      </c>
    </row>
    <row r="7" spans="1:7">
      <c r="A7" s="302" t="s">
        <v>1554</v>
      </c>
      <c r="B7" s="303" t="s">
        <v>1554</v>
      </c>
      <c r="C7" s="138" t="s">
        <v>742</v>
      </c>
      <c r="D7" s="304" t="s">
        <v>743</v>
      </c>
      <c r="E7" s="305" t="s">
        <v>744</v>
      </c>
      <c r="F7" s="305" t="s">
        <v>745</v>
      </c>
      <c r="G7" s="306" t="s">
        <v>746</v>
      </c>
    </row>
    <row r="8" spans="1:7">
      <c r="A8" s="302">
        <v>1</v>
      </c>
      <c r="B8" s="307"/>
      <c r="C8" s="308" t="s">
        <v>1723</v>
      </c>
      <c r="D8" s="309"/>
      <c r="E8" s="310"/>
      <c r="F8" s="310"/>
      <c r="G8" s="311"/>
    </row>
    <row r="9" spans="1:7">
      <c r="A9" s="302">
        <v>2</v>
      </c>
      <c r="B9" s="304">
        <v>401</v>
      </c>
      <c r="C9" s="222" t="s">
        <v>806</v>
      </c>
      <c r="D9" s="304">
        <v>300</v>
      </c>
      <c r="E9" s="312">
        <v>14009695</v>
      </c>
      <c r="F9" s="312">
        <v>12463619</v>
      </c>
      <c r="G9" s="314">
        <f>E9-F9</f>
        <v>1546076</v>
      </c>
    </row>
    <row r="10" spans="1:7">
      <c r="A10" s="302">
        <v>3</v>
      </c>
      <c r="B10" s="304" t="s">
        <v>677</v>
      </c>
      <c r="C10" s="222" t="s">
        <v>817</v>
      </c>
      <c r="D10" s="304">
        <v>307</v>
      </c>
      <c r="E10" s="315">
        <v>13428822</v>
      </c>
      <c r="F10" s="315">
        <v>12075757</v>
      </c>
      <c r="G10" s="317">
        <f>E10-F10</f>
        <v>1353065</v>
      </c>
    </row>
    <row r="11" spans="1:7">
      <c r="A11" s="302">
        <v>4</v>
      </c>
      <c r="B11" s="304">
        <v>403</v>
      </c>
      <c r="C11" s="222" t="s">
        <v>1724</v>
      </c>
      <c r="D11" s="304"/>
      <c r="E11" s="315">
        <v>564995</v>
      </c>
      <c r="F11" s="315">
        <v>591199</v>
      </c>
      <c r="G11" s="317">
        <f>E11-F11</f>
        <v>-26204</v>
      </c>
    </row>
    <row r="12" spans="1:7">
      <c r="A12" s="302">
        <v>5</v>
      </c>
      <c r="B12" s="304">
        <v>404</v>
      </c>
      <c r="C12" s="222" t="s">
        <v>1725</v>
      </c>
      <c r="D12" s="304"/>
      <c r="E12" s="315">
        <v>74101</v>
      </c>
      <c r="F12" s="315">
        <f>58970+2428</f>
        <v>61398</v>
      </c>
      <c r="G12" s="317">
        <f>E12-F12</f>
        <v>12703</v>
      </c>
    </row>
    <row r="13" spans="1:7">
      <c r="A13" s="302">
        <v>6</v>
      </c>
      <c r="B13" s="304"/>
      <c r="C13" s="222" t="s">
        <v>1726</v>
      </c>
      <c r="D13" s="304"/>
      <c r="E13" s="318">
        <f>E9-SUM(E10:E12)</f>
        <v>-58223</v>
      </c>
      <c r="F13" s="318">
        <f>F9-SUM(F10:F12)</f>
        <v>-264735</v>
      </c>
      <c r="G13" s="317">
        <f>G9-SUM(G10:G12)</f>
        <v>206512</v>
      </c>
    </row>
    <row r="14" spans="1:7">
      <c r="A14" s="302">
        <v>7</v>
      </c>
      <c r="B14" s="304"/>
      <c r="C14" s="308" t="s">
        <v>1727</v>
      </c>
      <c r="D14" s="319"/>
      <c r="E14" s="320"/>
      <c r="F14" s="320"/>
      <c r="G14" s="321"/>
    </row>
    <row r="15" spans="1:7">
      <c r="A15" s="302">
        <v>8</v>
      </c>
      <c r="B15" s="304">
        <v>421</v>
      </c>
      <c r="C15" s="222" t="s">
        <v>1728</v>
      </c>
      <c r="D15" s="304"/>
      <c r="E15" s="315"/>
      <c r="F15" s="1232"/>
      <c r="G15" s="317">
        <f>E15-F15</f>
        <v>0</v>
      </c>
    </row>
    <row r="16" spans="1:7">
      <c r="A16" s="302">
        <v>9</v>
      </c>
      <c r="B16" s="304">
        <v>422</v>
      </c>
      <c r="C16" s="222" t="s">
        <v>1729</v>
      </c>
      <c r="D16" s="304"/>
      <c r="E16" s="315"/>
      <c r="F16" s="1232"/>
      <c r="G16" s="317">
        <f>E16-F16</f>
        <v>0</v>
      </c>
    </row>
    <row r="17" spans="1:7">
      <c r="A17" s="302">
        <v>10</v>
      </c>
      <c r="B17" s="304">
        <v>423</v>
      </c>
      <c r="C17" s="222" t="s">
        <v>1730</v>
      </c>
      <c r="D17" s="304"/>
      <c r="E17" s="315"/>
      <c r="F17" s="1232"/>
      <c r="G17" s="317">
        <f>E17-F17</f>
        <v>0</v>
      </c>
    </row>
    <row r="18" spans="1:7">
      <c r="A18" s="302">
        <v>11</v>
      </c>
      <c r="B18" s="304">
        <v>424</v>
      </c>
      <c r="C18" s="222" t="s">
        <v>1731</v>
      </c>
      <c r="D18" s="304"/>
      <c r="E18" s="315"/>
      <c r="F18" s="1232"/>
      <c r="G18" s="317">
        <f>E18-F18</f>
        <v>0</v>
      </c>
    </row>
    <row r="19" spans="1:7">
      <c r="A19" s="302">
        <v>12</v>
      </c>
      <c r="B19" s="304"/>
      <c r="C19" s="222" t="s">
        <v>1732</v>
      </c>
      <c r="D19" s="304"/>
      <c r="E19" s="318">
        <f>E15-SUM(E16:E18)</f>
        <v>0</v>
      </c>
      <c r="F19" s="318">
        <f>F15-SUM(F16:F18)</f>
        <v>0</v>
      </c>
      <c r="G19" s="317">
        <f>G15-SUM(G16:G18)</f>
        <v>0</v>
      </c>
    </row>
    <row r="20" spans="1:7">
      <c r="A20" s="302">
        <v>13</v>
      </c>
      <c r="B20" s="304"/>
      <c r="C20" s="222" t="s">
        <v>1733</v>
      </c>
      <c r="D20" s="304"/>
      <c r="E20" s="318">
        <f>E13+E19</f>
        <v>-58223</v>
      </c>
      <c r="F20" s="318">
        <f>F13+F19</f>
        <v>-264735</v>
      </c>
      <c r="G20" s="317">
        <f>G13+G19</f>
        <v>206512</v>
      </c>
    </row>
    <row r="21" spans="1:7">
      <c r="A21" s="302">
        <v>14</v>
      </c>
      <c r="B21" s="304"/>
      <c r="C21" s="308" t="s">
        <v>1734</v>
      </c>
      <c r="D21" s="319"/>
      <c r="E21" s="320"/>
      <c r="F21" s="320"/>
      <c r="G21" s="321"/>
    </row>
    <row r="22" spans="1:7">
      <c r="A22" s="302">
        <v>15</v>
      </c>
      <c r="B22" s="304">
        <v>431</v>
      </c>
      <c r="C22" s="222" t="s">
        <v>1735</v>
      </c>
      <c r="D22" s="304"/>
      <c r="E22" s="315"/>
      <c r="F22" s="1232"/>
      <c r="G22" s="317">
        <f>E22-F22</f>
        <v>0</v>
      </c>
    </row>
    <row r="23" spans="1:7">
      <c r="A23" s="302">
        <v>16</v>
      </c>
      <c r="B23" s="304">
        <v>432</v>
      </c>
      <c r="C23" s="222" t="s">
        <v>1736</v>
      </c>
      <c r="D23" s="304"/>
      <c r="E23" s="315"/>
      <c r="F23" s="316"/>
      <c r="G23" s="317">
        <f>E23-F23</f>
        <v>0</v>
      </c>
    </row>
    <row r="24" spans="1:7">
      <c r="A24" s="302">
        <v>17</v>
      </c>
      <c r="B24" s="304">
        <v>433</v>
      </c>
      <c r="C24" s="222" t="s">
        <v>1737</v>
      </c>
      <c r="D24" s="304"/>
      <c r="E24" s="315"/>
      <c r="F24" s="1232"/>
      <c r="G24" s="317">
        <f>E24-F24</f>
        <v>0</v>
      </c>
    </row>
    <row r="25" spans="1:7">
      <c r="A25" s="302">
        <v>18</v>
      </c>
      <c r="B25" s="304"/>
      <c r="C25" s="222" t="s">
        <v>1738</v>
      </c>
      <c r="D25" s="304"/>
      <c r="E25" s="318">
        <f>E22-E23-E24</f>
        <v>0</v>
      </c>
      <c r="F25" s="318">
        <f>F22-F23-F24</f>
        <v>0</v>
      </c>
      <c r="G25" s="317">
        <f>G22-G23-G24</f>
        <v>0</v>
      </c>
    </row>
    <row r="26" spans="1:7">
      <c r="A26" s="302">
        <v>19</v>
      </c>
      <c r="B26" s="304">
        <v>434</v>
      </c>
      <c r="C26" s="222" t="s">
        <v>1739</v>
      </c>
      <c r="D26" s="304"/>
      <c r="E26" s="315"/>
      <c r="F26" s="1232"/>
      <c r="G26" s="317">
        <f>E26-F26</f>
        <v>0</v>
      </c>
    </row>
    <row r="27" spans="1:7">
      <c r="A27" s="302">
        <v>20</v>
      </c>
      <c r="B27" s="304">
        <v>435</v>
      </c>
      <c r="C27" s="222" t="s">
        <v>574</v>
      </c>
      <c r="D27" s="304"/>
      <c r="E27" s="315"/>
      <c r="F27" s="316"/>
      <c r="G27" s="317">
        <f>E27-F27</f>
        <v>0</v>
      </c>
    </row>
    <row r="28" spans="1:7">
      <c r="A28" s="302">
        <v>21</v>
      </c>
      <c r="B28" s="304">
        <v>436</v>
      </c>
      <c r="C28" s="222" t="s">
        <v>575</v>
      </c>
      <c r="D28" s="304"/>
      <c r="E28" s="315"/>
      <c r="F28" s="316"/>
      <c r="G28" s="317">
        <f>E28-F28</f>
        <v>0</v>
      </c>
    </row>
    <row r="29" spans="1:7">
      <c r="A29" s="302">
        <v>22</v>
      </c>
      <c r="B29" s="304"/>
      <c r="C29" s="222" t="s">
        <v>576</v>
      </c>
      <c r="D29" s="304"/>
      <c r="E29" s="318">
        <f>E26-E27-E28</f>
        <v>0</v>
      </c>
      <c r="F29" s="318">
        <f>F26-F27-F28</f>
        <v>0</v>
      </c>
      <c r="G29" s="317">
        <f>G26-G27-G28</f>
        <v>0</v>
      </c>
    </row>
    <row r="30" spans="1:7">
      <c r="A30" s="302">
        <v>23</v>
      </c>
      <c r="B30" s="304"/>
      <c r="C30" s="222" t="s">
        <v>577</v>
      </c>
      <c r="D30" s="304"/>
      <c r="E30" s="1232">
        <f>E20+E25+E29</f>
        <v>-58223</v>
      </c>
      <c r="F30" s="1232">
        <f>F20+F25+F29</f>
        <v>-264735</v>
      </c>
      <c r="G30" s="322">
        <f>G20+G25+G29</f>
        <v>206512</v>
      </c>
    </row>
    <row r="31" spans="1:7">
      <c r="A31" s="302">
        <v>24</v>
      </c>
      <c r="B31" s="304"/>
      <c r="C31" s="308" t="s">
        <v>578</v>
      </c>
      <c r="D31" s="319"/>
      <c r="E31" s="320"/>
      <c r="F31" s="320"/>
      <c r="G31" s="321"/>
    </row>
    <row r="32" spans="1:7">
      <c r="A32" s="302">
        <v>25</v>
      </c>
      <c r="B32" s="304">
        <v>441</v>
      </c>
      <c r="C32" s="222" t="s">
        <v>579</v>
      </c>
      <c r="D32" s="304"/>
      <c r="E32" s="315"/>
      <c r="F32" s="1232"/>
      <c r="G32" s="317">
        <f>E32-F32</f>
        <v>0</v>
      </c>
    </row>
    <row r="33" spans="1:7">
      <c r="A33" s="302">
        <v>26</v>
      </c>
      <c r="B33" s="304">
        <v>442</v>
      </c>
      <c r="C33" s="222" t="s">
        <v>580</v>
      </c>
      <c r="D33" s="304"/>
      <c r="E33" s="315">
        <f>309+262+168+1433</f>
        <v>2172</v>
      </c>
      <c r="F33" s="1232">
        <f>2866+1337+1070+1967</f>
        <v>7240</v>
      </c>
      <c r="G33" s="317">
        <f>E33-F33</f>
        <v>-5068</v>
      </c>
    </row>
    <row r="34" spans="1:7">
      <c r="A34" s="302">
        <v>27</v>
      </c>
      <c r="B34" s="304">
        <v>443</v>
      </c>
      <c r="C34" s="222" t="s">
        <v>581</v>
      </c>
      <c r="D34" s="304"/>
      <c r="E34" s="315"/>
      <c r="F34" s="1232"/>
      <c r="G34" s="317">
        <f>E34-F34</f>
        <v>0</v>
      </c>
    </row>
    <row r="35" spans="1:7">
      <c r="A35" s="302">
        <v>28</v>
      </c>
      <c r="B35" s="304">
        <v>444</v>
      </c>
      <c r="C35" s="222" t="s">
        <v>582</v>
      </c>
      <c r="D35" s="304"/>
      <c r="E35" s="315">
        <f>20010+48600</f>
        <v>68610</v>
      </c>
      <c r="F35" s="315">
        <f>22878+51300</f>
        <v>74178</v>
      </c>
      <c r="G35" s="317">
        <f>E35-F35</f>
        <v>-5568</v>
      </c>
    </row>
    <row r="36" spans="1:7">
      <c r="A36" s="302">
        <v>29</v>
      </c>
      <c r="B36" s="304">
        <v>449</v>
      </c>
      <c r="C36" s="222" t="s">
        <v>583</v>
      </c>
      <c r="D36" s="304"/>
      <c r="E36" s="315">
        <v>20010</v>
      </c>
      <c r="F36" s="315">
        <v>11500</v>
      </c>
      <c r="G36" s="317">
        <f>E36-F36</f>
        <v>8510</v>
      </c>
    </row>
    <row r="37" spans="1:7">
      <c r="A37" s="302">
        <v>30</v>
      </c>
      <c r="B37" s="304"/>
      <c r="C37" s="222" t="s">
        <v>584</v>
      </c>
      <c r="D37" s="304"/>
      <c r="E37" s="318">
        <f>SUM(E32:E35)-E36</f>
        <v>50772</v>
      </c>
      <c r="F37" s="318">
        <f>SUM(F32:F35)-F36</f>
        <v>69918</v>
      </c>
      <c r="G37" s="317">
        <f>SUM(G32:G36)</f>
        <v>-2126</v>
      </c>
    </row>
    <row r="38" spans="1:7">
      <c r="A38" s="302">
        <v>31</v>
      </c>
      <c r="B38" s="304"/>
      <c r="C38" s="222" t="s">
        <v>585</v>
      </c>
      <c r="D38" s="304"/>
      <c r="E38" s="318">
        <f>E30+E37</f>
        <v>-7451</v>
      </c>
      <c r="F38" s="318">
        <f>F30+F37</f>
        <v>-194817</v>
      </c>
      <c r="G38" s="317">
        <f>G30+G37</f>
        <v>204386</v>
      </c>
    </row>
    <row r="39" spans="1:7">
      <c r="A39" s="302">
        <v>32</v>
      </c>
      <c r="B39" s="304"/>
      <c r="C39" s="308" t="s">
        <v>586</v>
      </c>
      <c r="D39" s="319"/>
      <c r="E39" s="320"/>
      <c r="F39" s="320"/>
      <c r="G39" s="321"/>
    </row>
    <row r="40" spans="1:7">
      <c r="A40" s="302">
        <v>33</v>
      </c>
      <c r="B40" s="304">
        <v>451</v>
      </c>
      <c r="C40" s="222" t="s">
        <v>587</v>
      </c>
      <c r="D40" s="304"/>
      <c r="E40" s="315"/>
      <c r="F40" s="1232"/>
      <c r="G40" s="317">
        <f t="shared" ref="G40:G47" si="0">E40-F40</f>
        <v>0</v>
      </c>
    </row>
    <row r="41" spans="1:7">
      <c r="A41" s="302">
        <v>34</v>
      </c>
      <c r="B41" s="304">
        <v>452</v>
      </c>
      <c r="C41" s="222" t="s">
        <v>324</v>
      </c>
      <c r="D41" s="304">
        <v>309</v>
      </c>
      <c r="E41" s="315">
        <v>736</v>
      </c>
      <c r="F41" s="1232">
        <v>506</v>
      </c>
      <c r="G41" s="317">
        <f t="shared" si="0"/>
        <v>230</v>
      </c>
    </row>
    <row r="42" spans="1:7">
      <c r="A42" s="302">
        <v>35</v>
      </c>
      <c r="B42" s="304">
        <v>453</v>
      </c>
      <c r="C42" s="222" t="s">
        <v>588</v>
      </c>
      <c r="D42" s="304"/>
      <c r="E42" s="315"/>
      <c r="F42" s="316"/>
      <c r="G42" s="317">
        <f t="shared" si="0"/>
        <v>0</v>
      </c>
    </row>
    <row r="43" spans="1:7">
      <c r="A43" s="302">
        <v>36</v>
      </c>
      <c r="B43" s="304">
        <v>454</v>
      </c>
      <c r="C43" s="222" t="s">
        <v>589</v>
      </c>
      <c r="D43" s="304"/>
      <c r="E43" s="315"/>
      <c r="F43" s="1232"/>
      <c r="G43" s="317">
        <f t="shared" si="0"/>
        <v>0</v>
      </c>
    </row>
    <row r="44" spans="1:7">
      <c r="A44" s="302">
        <v>37</v>
      </c>
      <c r="B44" s="304">
        <v>455</v>
      </c>
      <c r="C44" s="222" t="s">
        <v>590</v>
      </c>
      <c r="D44" s="304">
        <v>309</v>
      </c>
      <c r="E44" s="315"/>
      <c r="F44" s="316"/>
      <c r="G44" s="317">
        <f t="shared" si="0"/>
        <v>0</v>
      </c>
    </row>
    <row r="45" spans="1:7">
      <c r="A45" s="302">
        <v>38</v>
      </c>
      <c r="B45" s="304">
        <v>456</v>
      </c>
      <c r="C45" s="222" t="s">
        <v>591</v>
      </c>
      <c r="D45" s="304">
        <v>309</v>
      </c>
      <c r="E45" s="315"/>
      <c r="F45" s="316"/>
      <c r="G45" s="317">
        <f t="shared" si="0"/>
        <v>0</v>
      </c>
    </row>
    <row r="46" spans="1:7">
      <c r="A46" s="302">
        <v>39</v>
      </c>
      <c r="B46" s="304">
        <v>459</v>
      </c>
      <c r="C46" s="222" t="s">
        <v>592</v>
      </c>
      <c r="D46" s="304">
        <v>309</v>
      </c>
      <c r="E46" s="315">
        <v>27207</v>
      </c>
      <c r="F46" s="315">
        <v>28309</v>
      </c>
      <c r="G46" s="317">
        <f t="shared" si="0"/>
        <v>-1102</v>
      </c>
    </row>
    <row r="47" spans="1:7">
      <c r="A47" s="302">
        <v>40</v>
      </c>
      <c r="B47" s="304">
        <v>460</v>
      </c>
      <c r="C47" s="222" t="s">
        <v>593</v>
      </c>
      <c r="D47" s="304"/>
      <c r="E47" s="315"/>
      <c r="F47" s="1232"/>
      <c r="G47" s="317">
        <f t="shared" si="0"/>
        <v>0</v>
      </c>
    </row>
    <row r="48" spans="1:7">
      <c r="A48" s="302">
        <v>41</v>
      </c>
      <c r="B48" s="307"/>
      <c r="C48" s="222" t="s">
        <v>594</v>
      </c>
      <c r="D48" s="304"/>
      <c r="E48" s="318">
        <f>SUM(E40:E42)-E43+E44+SUM(E45:E47)</f>
        <v>27943</v>
      </c>
      <c r="F48" s="318">
        <f>SUM(F40:F42)-F43-F44+SUM(F45:F47)</f>
        <v>28815</v>
      </c>
      <c r="G48" s="317">
        <f>SUM(G40:G42)-G43-G44+SUM(G45:G47)</f>
        <v>-872</v>
      </c>
    </row>
    <row r="49" spans="1:7" ht="15.75" thickBot="1">
      <c r="A49" s="323">
        <v>42</v>
      </c>
      <c r="B49" s="324"/>
      <c r="C49" s="145" t="s">
        <v>595</v>
      </c>
      <c r="D49" s="325"/>
      <c r="E49" s="326">
        <f>E38-E48</f>
        <v>-35394</v>
      </c>
      <c r="F49" s="326">
        <f>F38-F48</f>
        <v>-223632</v>
      </c>
      <c r="G49" s="327">
        <f>G38-G48</f>
        <v>205258</v>
      </c>
    </row>
    <row r="50" spans="1:7">
      <c r="A50" s="158"/>
      <c r="D50" s="218"/>
      <c r="F50" s="328"/>
      <c r="G50" s="329"/>
    </row>
    <row r="51" spans="1:7" ht="15.75">
      <c r="A51" s="134" t="s">
        <v>596</v>
      </c>
      <c r="B51" s="148"/>
      <c r="C51" s="148"/>
      <c r="D51" s="148"/>
      <c r="E51" s="148"/>
      <c r="F51" s="330"/>
      <c r="G51" s="331"/>
    </row>
    <row r="52" spans="1:7" ht="15.75" thickBot="1">
      <c r="A52" s="144"/>
      <c r="B52" s="145"/>
      <c r="C52" s="145"/>
      <c r="D52" s="332"/>
      <c r="E52" s="145"/>
      <c r="F52" s="333"/>
      <c r="G52" s="334"/>
    </row>
    <row r="53" spans="1:7">
      <c r="A53" s="302">
        <v>43</v>
      </c>
      <c r="B53" s="307"/>
      <c r="C53" s="222" t="s">
        <v>597</v>
      </c>
      <c r="D53" s="304"/>
      <c r="E53" s="335">
        <f>F62</f>
        <v>25820859</v>
      </c>
      <c r="F53" s="313">
        <v>26044491</v>
      </c>
      <c r="G53" s="314">
        <f t="shared" ref="G53:G61" si="1">E53-F53</f>
        <v>-223632</v>
      </c>
    </row>
    <row r="54" spans="1:7">
      <c r="A54" s="302">
        <v>44</v>
      </c>
      <c r="B54" s="304">
        <v>501</v>
      </c>
      <c r="C54" s="222" t="s">
        <v>598</v>
      </c>
      <c r="D54" s="304"/>
      <c r="E54" s="1233">
        <f>E49</f>
        <v>-35394</v>
      </c>
      <c r="F54" s="1233">
        <f>F49</f>
        <v>-223632</v>
      </c>
      <c r="G54" s="1234">
        <f t="shared" si="1"/>
        <v>188238</v>
      </c>
    </row>
    <row r="55" spans="1:7">
      <c r="A55" s="302">
        <v>45</v>
      </c>
      <c r="B55" s="304">
        <v>502</v>
      </c>
      <c r="C55" s="222" t="s">
        <v>599</v>
      </c>
      <c r="D55" s="304"/>
      <c r="E55" s="307"/>
      <c r="F55" s="318"/>
      <c r="G55" s="317">
        <f t="shared" si="1"/>
        <v>0</v>
      </c>
    </row>
    <row r="56" spans="1:7">
      <c r="A56" s="302">
        <v>46</v>
      </c>
      <c r="B56" s="304"/>
      <c r="C56" s="336" t="s">
        <v>2066</v>
      </c>
      <c r="D56" s="337"/>
      <c r="E56" s="316"/>
      <c r="F56" s="316"/>
      <c r="G56" s="317">
        <f t="shared" si="1"/>
        <v>0</v>
      </c>
    </row>
    <row r="57" spans="1:7">
      <c r="A57" s="302">
        <v>47</v>
      </c>
      <c r="B57" s="304"/>
      <c r="C57" s="336" t="s">
        <v>2067</v>
      </c>
      <c r="D57" s="337"/>
      <c r="E57" s="338"/>
      <c r="F57" s="316"/>
      <c r="G57" s="317">
        <f t="shared" si="1"/>
        <v>0</v>
      </c>
    </row>
    <row r="58" spans="1:7">
      <c r="A58" s="302">
        <v>48</v>
      </c>
      <c r="B58" s="304">
        <v>512</v>
      </c>
      <c r="C58" s="222" t="s">
        <v>600</v>
      </c>
      <c r="D58" s="304"/>
      <c r="E58" s="307"/>
      <c r="F58" s="318"/>
      <c r="G58" s="317">
        <f t="shared" si="1"/>
        <v>0</v>
      </c>
    </row>
    <row r="59" spans="1:7">
      <c r="A59" s="302">
        <v>49</v>
      </c>
      <c r="B59" s="304">
        <v>514</v>
      </c>
      <c r="C59" s="222" t="s">
        <v>601</v>
      </c>
      <c r="D59" s="304"/>
      <c r="E59" s="307"/>
      <c r="F59" s="316"/>
      <c r="G59" s="317">
        <f t="shared" si="1"/>
        <v>0</v>
      </c>
    </row>
    <row r="60" spans="1:7">
      <c r="A60" s="302">
        <v>50</v>
      </c>
      <c r="B60" s="304"/>
      <c r="C60" s="336"/>
      <c r="D60" s="337"/>
      <c r="E60" s="338"/>
      <c r="F60" s="316"/>
      <c r="G60" s="317">
        <f t="shared" si="1"/>
        <v>0</v>
      </c>
    </row>
    <row r="61" spans="1:7">
      <c r="A61" s="302">
        <v>51</v>
      </c>
      <c r="B61" s="304"/>
      <c r="C61" s="336"/>
      <c r="D61" s="337"/>
      <c r="E61" s="338"/>
      <c r="F61" s="316"/>
      <c r="G61" s="317">
        <f t="shared" si="1"/>
        <v>0</v>
      </c>
    </row>
    <row r="62" spans="1:7" ht="15.75" thickBot="1">
      <c r="A62" s="323">
        <v>52</v>
      </c>
      <c r="B62" s="339"/>
      <c r="C62" s="146" t="s">
        <v>602</v>
      </c>
      <c r="D62" s="325"/>
      <c r="E62" s="326">
        <f>E53+E54+SUM(E55:E57)-E58-SUM(E59:E61)</f>
        <v>25785465</v>
      </c>
      <c r="F62" s="326">
        <f>F53+F54+SUM(F55:F57)-F58-SUM(F59:F61)</f>
        <v>25820859</v>
      </c>
      <c r="G62" s="327">
        <f>G53+G54+SUM(G55:G57)-G58-SUM(G59:G61)</f>
        <v>-35394</v>
      </c>
    </row>
    <row r="63" spans="1:7">
      <c r="A63" t="s">
        <v>732</v>
      </c>
      <c r="F63" s="328"/>
      <c r="G63" s="328"/>
    </row>
    <row r="64" spans="1:7">
      <c r="A64" s="148" t="s">
        <v>603</v>
      </c>
      <c r="B64" s="148"/>
      <c r="C64" s="148"/>
      <c r="D64" s="148"/>
      <c r="E64" s="148"/>
      <c r="F64" s="330"/>
      <c r="G64" s="330"/>
    </row>
    <row r="74" spans="3:3">
      <c r="C74" s="96"/>
    </row>
  </sheetData>
  <sheetProtection sheet="1" objects="1" scenarios="1"/>
  <pageMargins left="0.5" right="0.5" top="0.5" bottom="0.5" header="0.5" footer="0.5"/>
  <pageSetup scale="7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G78"/>
  <sheetViews>
    <sheetView defaultGridColor="0" topLeftCell="A40" colorId="22" zoomScale="87" workbookViewId="0">
      <selection activeCell="E51" sqref="E51"/>
    </sheetView>
  </sheetViews>
  <sheetFormatPr defaultColWidth="11.44140625" defaultRowHeight="15"/>
  <cols>
    <col min="1" max="1" width="4.77734375" customWidth="1"/>
    <col min="2" max="2" width="45.77734375" customWidth="1"/>
    <col min="3" max="3" width="21.77734375" customWidth="1"/>
    <col min="4" max="4" width="12.77734375" customWidth="1"/>
    <col min="5" max="5" width="18.77734375" customWidth="1"/>
  </cols>
  <sheetData>
    <row r="1" spans="1:6" ht="15.75" thickBot="1">
      <c r="A1" s="96"/>
      <c r="B1" s="96" t="str">
        <f>'Read Me First'!D50</f>
        <v>Town of Massena Electric Department</v>
      </c>
      <c r="C1" s="96"/>
      <c r="D1" s="96" t="str">
        <f>'Read Me First'!C52</f>
        <v>Year Ending December 31, 2014</v>
      </c>
      <c r="E1" s="96"/>
      <c r="F1" s="96"/>
    </row>
    <row r="2" spans="1:6">
      <c r="A2" s="182"/>
      <c r="B2" s="183"/>
      <c r="C2" s="183"/>
      <c r="D2" s="183"/>
      <c r="E2" s="184"/>
      <c r="F2" s="96"/>
    </row>
    <row r="3" spans="1:6" ht="15.75">
      <c r="A3" s="229"/>
      <c r="B3" s="220" t="s">
        <v>604</v>
      </c>
      <c r="C3" s="186"/>
      <c r="D3" s="186"/>
      <c r="E3" s="187"/>
      <c r="F3" s="96"/>
    </row>
    <row r="4" spans="1:6">
      <c r="A4" s="191"/>
      <c r="B4" s="221"/>
      <c r="C4" s="221"/>
      <c r="D4" s="340"/>
      <c r="E4" s="97"/>
      <c r="F4" s="96"/>
    </row>
    <row r="5" spans="1:6">
      <c r="A5" s="341"/>
      <c r="B5" s="96"/>
      <c r="C5" s="96"/>
      <c r="D5" s="100"/>
      <c r="E5" s="342"/>
      <c r="F5" s="96"/>
    </row>
    <row r="6" spans="1:6">
      <c r="A6" s="191"/>
      <c r="B6" s="343" t="s">
        <v>605</v>
      </c>
      <c r="C6" s="343" t="s">
        <v>606</v>
      </c>
      <c r="D6" s="96"/>
      <c r="E6" s="187"/>
      <c r="F6" s="96"/>
    </row>
    <row r="7" spans="1:6">
      <c r="A7" s="191"/>
      <c r="B7" s="343" t="s">
        <v>607</v>
      </c>
      <c r="C7" s="343" t="s">
        <v>608</v>
      </c>
      <c r="D7" s="96"/>
      <c r="E7" s="187"/>
      <c r="F7" s="96"/>
    </row>
    <row r="8" spans="1:6">
      <c r="A8" s="202"/>
      <c r="B8" s="189"/>
      <c r="C8" s="189"/>
      <c r="D8" s="111"/>
      <c r="E8" s="344"/>
      <c r="F8" s="96"/>
    </row>
    <row r="9" spans="1:6">
      <c r="A9" s="225" t="s">
        <v>1551</v>
      </c>
      <c r="B9" s="186" t="s">
        <v>609</v>
      </c>
      <c r="C9" s="186"/>
      <c r="D9" s="129"/>
      <c r="E9" s="228" t="s">
        <v>610</v>
      </c>
      <c r="F9" s="96"/>
    </row>
    <row r="10" spans="1:6">
      <c r="A10" s="233" t="s">
        <v>1554</v>
      </c>
      <c r="B10" s="189" t="s">
        <v>742</v>
      </c>
      <c r="C10" s="189"/>
      <c r="D10" s="189"/>
      <c r="E10" s="237" t="s">
        <v>743</v>
      </c>
      <c r="F10" s="96"/>
    </row>
    <row r="11" spans="1:6" ht="15.75">
      <c r="A11" s="233">
        <v>1</v>
      </c>
      <c r="B11" s="345" t="s">
        <v>611</v>
      </c>
      <c r="C11" s="189"/>
      <c r="D11" s="346"/>
      <c r="E11" s="347"/>
      <c r="F11" s="96"/>
    </row>
    <row r="12" spans="1:6">
      <c r="A12" s="233">
        <v>2</v>
      </c>
      <c r="B12" s="243" t="s">
        <v>612</v>
      </c>
      <c r="C12" s="189"/>
      <c r="D12" s="346"/>
      <c r="E12" s="348">
        <v>13855434</v>
      </c>
      <c r="F12" s="96"/>
    </row>
    <row r="13" spans="1:6">
      <c r="A13" s="233">
        <v>3</v>
      </c>
      <c r="B13" s="243" t="s">
        <v>613</v>
      </c>
      <c r="C13" s="189"/>
      <c r="D13" s="346"/>
      <c r="E13" s="347"/>
      <c r="F13" s="96"/>
    </row>
    <row r="14" spans="1:6">
      <c r="A14" s="233">
        <v>4</v>
      </c>
      <c r="B14" s="243" t="s">
        <v>614</v>
      </c>
      <c r="C14" s="189"/>
      <c r="D14" s="346"/>
      <c r="E14" s="349">
        <v>-11020442</v>
      </c>
      <c r="F14" s="96"/>
    </row>
    <row r="15" spans="1:6">
      <c r="A15" s="233">
        <v>5</v>
      </c>
      <c r="B15" s="243" t="s">
        <v>615</v>
      </c>
      <c r="C15" s="189"/>
      <c r="D15" s="221"/>
      <c r="E15" s="349">
        <v>-1455525</v>
      </c>
      <c r="F15" s="96"/>
    </row>
    <row r="16" spans="1:6">
      <c r="A16" s="233">
        <v>6</v>
      </c>
      <c r="B16" s="243" t="s">
        <v>616</v>
      </c>
      <c r="C16" s="189"/>
      <c r="D16" s="221"/>
      <c r="E16" s="349"/>
      <c r="F16" s="96"/>
    </row>
    <row r="17" spans="1:6">
      <c r="A17" s="233">
        <v>7</v>
      </c>
      <c r="B17" s="243" t="s">
        <v>617</v>
      </c>
      <c r="C17" s="189"/>
      <c r="D17" s="221"/>
      <c r="E17" s="253">
        <f>SUM(E12:E16)</f>
        <v>1379467</v>
      </c>
      <c r="F17" s="96"/>
    </row>
    <row r="18" spans="1:6">
      <c r="A18" s="233">
        <v>8</v>
      </c>
      <c r="B18" s="243" t="s">
        <v>618</v>
      </c>
      <c r="C18" s="189"/>
      <c r="D18" s="221"/>
      <c r="E18" s="347"/>
      <c r="F18" s="96"/>
    </row>
    <row r="19" spans="1:6">
      <c r="A19" s="233">
        <v>9</v>
      </c>
      <c r="B19" s="243" t="s">
        <v>619</v>
      </c>
      <c r="C19" s="189"/>
      <c r="D19" s="221"/>
      <c r="E19" s="349">
        <v>-564995</v>
      </c>
      <c r="F19" s="96"/>
    </row>
    <row r="20" spans="1:6">
      <c r="A20" s="233">
        <v>10</v>
      </c>
      <c r="B20" s="243" t="s">
        <v>620</v>
      </c>
      <c r="C20" s="189"/>
      <c r="D20" s="221"/>
      <c r="E20" s="349"/>
      <c r="F20" s="96"/>
    </row>
    <row r="21" spans="1:6">
      <c r="A21" s="233">
        <v>11</v>
      </c>
      <c r="B21" s="243" t="s">
        <v>621</v>
      </c>
      <c r="C21" s="189"/>
      <c r="D21" s="221"/>
      <c r="E21" s="349">
        <v>-58740</v>
      </c>
      <c r="F21" s="96"/>
    </row>
    <row r="22" spans="1:6">
      <c r="A22" s="233">
        <v>12</v>
      </c>
      <c r="B22" s="243" t="s">
        <v>622</v>
      </c>
      <c r="C22" s="189"/>
      <c r="D22" s="221"/>
      <c r="E22" s="349"/>
      <c r="F22" s="96"/>
    </row>
    <row r="23" spans="1:6">
      <c r="A23" s="233">
        <v>13</v>
      </c>
      <c r="B23" s="243" t="s">
        <v>623</v>
      </c>
      <c r="C23" s="189"/>
      <c r="D23" s="221"/>
      <c r="E23" s="349"/>
      <c r="F23" s="96"/>
    </row>
    <row r="24" spans="1:6">
      <c r="A24" s="233">
        <v>14</v>
      </c>
      <c r="B24" s="243" t="s">
        <v>624</v>
      </c>
      <c r="C24" s="189"/>
      <c r="D24" s="221"/>
      <c r="E24" s="349"/>
      <c r="F24" s="96"/>
    </row>
    <row r="25" spans="1:6">
      <c r="A25" s="233">
        <v>15</v>
      </c>
      <c r="B25" s="243"/>
      <c r="C25" s="189"/>
      <c r="D25" s="221"/>
      <c r="E25" s="349"/>
      <c r="F25" s="96"/>
    </row>
    <row r="26" spans="1:6">
      <c r="A26" s="233">
        <v>16</v>
      </c>
      <c r="B26" s="243" t="s">
        <v>625</v>
      </c>
      <c r="C26" s="189"/>
      <c r="D26" s="221"/>
      <c r="E26" s="253">
        <f>SUM(E19:E25)</f>
        <v>-623735</v>
      </c>
      <c r="F26" s="96"/>
    </row>
    <row r="27" spans="1:6" ht="15.75">
      <c r="A27" s="233">
        <v>17</v>
      </c>
      <c r="B27" s="345" t="s">
        <v>626</v>
      </c>
      <c r="C27" s="189"/>
      <c r="D27" s="221"/>
      <c r="E27" s="347"/>
      <c r="F27" s="96"/>
    </row>
    <row r="28" spans="1:6">
      <c r="A28" s="233">
        <v>18</v>
      </c>
      <c r="B28" s="243" t="s">
        <v>627</v>
      </c>
      <c r="C28" s="189"/>
      <c r="D28" s="221"/>
      <c r="E28" s="349"/>
      <c r="F28" s="96"/>
    </row>
    <row r="29" spans="1:6">
      <c r="A29" s="233">
        <v>19</v>
      </c>
      <c r="B29" s="243" t="s">
        <v>628</v>
      </c>
      <c r="C29" s="189"/>
      <c r="D29" s="221"/>
      <c r="E29" s="349">
        <v>-16995</v>
      </c>
      <c r="F29" s="96"/>
    </row>
    <row r="30" spans="1:6">
      <c r="A30" s="233">
        <v>20</v>
      </c>
      <c r="B30" s="243" t="s">
        <v>629</v>
      </c>
      <c r="C30" s="189"/>
      <c r="D30" s="221"/>
      <c r="E30" s="349">
        <v>-736</v>
      </c>
      <c r="F30" s="96"/>
    </row>
    <row r="31" spans="1:6">
      <c r="A31" s="233">
        <v>21</v>
      </c>
      <c r="B31" s="243" t="s">
        <v>630</v>
      </c>
      <c r="C31" s="189"/>
      <c r="D31" s="221"/>
      <c r="E31" s="349">
        <v>18667</v>
      </c>
      <c r="F31" s="96"/>
    </row>
    <row r="32" spans="1:6">
      <c r="A32" s="233">
        <v>22</v>
      </c>
      <c r="B32" s="243" t="s">
        <v>631</v>
      </c>
      <c r="C32" s="189"/>
      <c r="D32" s="221"/>
      <c r="E32" s="349">
        <v>-11753</v>
      </c>
      <c r="F32" s="96"/>
    </row>
    <row r="33" spans="1:6">
      <c r="A33" s="233">
        <v>23</v>
      </c>
      <c r="B33" s="243" t="s">
        <v>632</v>
      </c>
      <c r="C33" s="189"/>
      <c r="D33" s="221"/>
      <c r="E33" s="349">
        <v>-574049</v>
      </c>
      <c r="F33" s="96"/>
    </row>
    <row r="34" spans="1:6">
      <c r="A34" s="233">
        <v>24</v>
      </c>
      <c r="B34" s="243" t="s">
        <v>1179</v>
      </c>
      <c r="C34" s="189"/>
      <c r="D34" s="221"/>
      <c r="E34" s="349"/>
      <c r="F34" s="96"/>
    </row>
    <row r="35" spans="1:6">
      <c r="A35" s="233">
        <v>25</v>
      </c>
      <c r="B35" s="243" t="s">
        <v>1180</v>
      </c>
      <c r="C35" s="189"/>
      <c r="D35" s="221"/>
      <c r="E35" s="349">
        <v>92102</v>
      </c>
      <c r="F35" s="96"/>
    </row>
    <row r="36" spans="1:6">
      <c r="A36" s="233">
        <v>26</v>
      </c>
      <c r="B36" s="243"/>
      <c r="C36" s="189"/>
      <c r="D36" s="221"/>
      <c r="E36" s="349"/>
      <c r="F36" s="96"/>
    </row>
    <row r="37" spans="1:6">
      <c r="A37" s="233">
        <v>27</v>
      </c>
      <c r="B37" s="243" t="s">
        <v>1181</v>
      </c>
      <c r="C37" s="189"/>
      <c r="D37" s="221"/>
      <c r="E37" s="253">
        <f>SUM(E28:E36)</f>
        <v>-492764</v>
      </c>
      <c r="F37" s="96"/>
    </row>
    <row r="38" spans="1:6" ht="15.75">
      <c r="A38" s="233">
        <v>28</v>
      </c>
      <c r="B38" s="345" t="s">
        <v>1182</v>
      </c>
      <c r="C38" s="189"/>
      <c r="D38" s="221"/>
      <c r="E38" s="347"/>
      <c r="F38" s="96"/>
    </row>
    <row r="39" spans="1:6">
      <c r="A39" s="233">
        <v>29</v>
      </c>
      <c r="B39" s="243" t="s">
        <v>1183</v>
      </c>
      <c r="C39" s="189"/>
      <c r="D39" s="221"/>
      <c r="E39" s="349">
        <v>58926</v>
      </c>
      <c r="F39" s="96"/>
    </row>
    <row r="40" spans="1:6">
      <c r="A40" s="233">
        <v>30</v>
      </c>
      <c r="B40" s="243" t="s">
        <v>1184</v>
      </c>
      <c r="C40" s="189"/>
      <c r="D40" s="221"/>
      <c r="E40" s="349"/>
      <c r="F40" s="96"/>
    </row>
    <row r="41" spans="1:6">
      <c r="A41" s="233">
        <v>31</v>
      </c>
      <c r="B41" s="243" t="s">
        <v>1185</v>
      </c>
      <c r="C41" s="189"/>
      <c r="D41" s="221"/>
      <c r="E41" s="349">
        <v>50772</v>
      </c>
      <c r="F41" s="96"/>
    </row>
    <row r="42" spans="1:6">
      <c r="A42" s="233">
        <v>32</v>
      </c>
      <c r="B42" s="243"/>
      <c r="C42" s="189"/>
      <c r="D42" s="221"/>
      <c r="E42" s="349"/>
      <c r="F42" s="96"/>
    </row>
    <row r="43" spans="1:6">
      <c r="A43" s="233">
        <v>33</v>
      </c>
      <c r="B43" s="243" t="s">
        <v>1186</v>
      </c>
      <c r="C43" s="189"/>
      <c r="D43" s="221"/>
      <c r="E43" s="253">
        <f>SUM(E39:E42)</f>
        <v>109698</v>
      </c>
      <c r="F43" s="96"/>
    </row>
    <row r="44" spans="1:6">
      <c r="A44" s="233">
        <v>34</v>
      </c>
      <c r="B44" s="243"/>
      <c r="C44" s="189"/>
      <c r="D44" s="221"/>
      <c r="E44" s="349"/>
      <c r="F44" s="96"/>
    </row>
    <row r="45" spans="1:6">
      <c r="A45" s="233">
        <v>35</v>
      </c>
      <c r="B45" s="243" t="s">
        <v>1187</v>
      </c>
      <c r="C45" s="189"/>
      <c r="D45" s="221"/>
      <c r="E45" s="253">
        <f>E17+E26+E37+E43</f>
        <v>372666</v>
      </c>
      <c r="F45" s="96"/>
    </row>
    <row r="46" spans="1:6">
      <c r="A46" s="233">
        <v>36</v>
      </c>
      <c r="B46" s="243"/>
      <c r="C46" s="189"/>
      <c r="D46" s="221"/>
      <c r="E46" s="349"/>
      <c r="F46" s="96"/>
    </row>
    <row r="47" spans="1:6">
      <c r="A47" s="233">
        <v>37</v>
      </c>
      <c r="B47" s="243" t="s">
        <v>1188</v>
      </c>
      <c r="C47" s="189"/>
      <c r="D47" s="221"/>
      <c r="E47" s="349">
        <v>3352929</v>
      </c>
      <c r="F47" s="96"/>
    </row>
    <row r="48" spans="1:6">
      <c r="A48" s="233">
        <v>38</v>
      </c>
      <c r="B48" s="243"/>
      <c r="C48" s="189"/>
      <c r="D48" s="221"/>
      <c r="E48" s="349"/>
      <c r="F48" s="96"/>
    </row>
    <row r="49" spans="1:7">
      <c r="A49" s="233">
        <v>39</v>
      </c>
      <c r="B49" s="243" t="s">
        <v>1189</v>
      </c>
      <c r="C49" s="189"/>
      <c r="D49" s="221"/>
      <c r="E49" s="246">
        <f>E45+E47</f>
        <v>3725595</v>
      </c>
      <c r="F49" s="96"/>
    </row>
    <row r="50" spans="1:7" ht="15.75">
      <c r="A50" s="233">
        <v>40</v>
      </c>
      <c r="B50" s="345" t="s">
        <v>1190</v>
      </c>
      <c r="C50" s="189"/>
      <c r="D50" s="221"/>
      <c r="E50" s="347"/>
      <c r="F50" s="96"/>
      <c r="G50" s="1387"/>
    </row>
    <row r="51" spans="1:7">
      <c r="A51" s="233">
        <v>41</v>
      </c>
      <c r="B51" s="243" t="s">
        <v>1191</v>
      </c>
      <c r="C51" s="189"/>
      <c r="D51" s="221"/>
      <c r="E51" s="348">
        <v>-58223</v>
      </c>
      <c r="F51" s="96"/>
    </row>
    <row r="52" spans="1:7">
      <c r="A52" s="233">
        <v>42</v>
      </c>
      <c r="B52" s="243" t="s">
        <v>1192</v>
      </c>
      <c r="C52" s="189"/>
      <c r="D52" s="221"/>
      <c r="E52" s="347"/>
      <c r="F52" s="96"/>
    </row>
    <row r="53" spans="1:7">
      <c r="A53" s="233">
        <v>43</v>
      </c>
      <c r="B53" s="350" t="s">
        <v>1193</v>
      </c>
      <c r="C53" s="189"/>
      <c r="D53" s="221"/>
      <c r="E53" s="347"/>
      <c r="F53" s="96"/>
    </row>
    <row r="54" spans="1:7">
      <c r="A54" s="233">
        <v>44</v>
      </c>
      <c r="B54" s="243" t="s">
        <v>1194</v>
      </c>
      <c r="C54" s="189"/>
      <c r="D54" s="221"/>
      <c r="E54" s="349">
        <v>924642</v>
      </c>
      <c r="F54" s="96"/>
    </row>
    <row r="55" spans="1:7">
      <c r="A55" s="233">
        <v>45</v>
      </c>
      <c r="B55" s="243" t="s">
        <v>1195</v>
      </c>
      <c r="C55" s="189"/>
      <c r="D55" s="221"/>
      <c r="E55" s="349">
        <v>-31834</v>
      </c>
      <c r="F55" s="96"/>
    </row>
    <row r="56" spans="1:7">
      <c r="A56" s="233">
        <v>46</v>
      </c>
      <c r="B56" s="243" t="s">
        <v>1196</v>
      </c>
      <c r="C56" s="189"/>
      <c r="D56" s="221"/>
      <c r="E56" s="349">
        <v>-67007</v>
      </c>
      <c r="F56" s="96"/>
    </row>
    <row r="57" spans="1:7">
      <c r="A57" s="233">
        <v>47</v>
      </c>
      <c r="B57" s="243" t="s">
        <v>1197</v>
      </c>
      <c r="C57" s="189"/>
      <c r="D57" s="221"/>
      <c r="E57" s="349"/>
      <c r="F57" s="96"/>
    </row>
    <row r="58" spans="1:7">
      <c r="A58" s="233">
        <v>48</v>
      </c>
      <c r="B58" s="351" t="s">
        <v>2086</v>
      </c>
      <c r="C58" s="352"/>
      <c r="D58" s="353"/>
      <c r="E58" s="349">
        <v>-27207</v>
      </c>
      <c r="F58" s="96"/>
    </row>
    <row r="59" spans="1:7">
      <c r="A59" s="233">
        <v>49</v>
      </c>
      <c r="B59" s="351" t="s">
        <v>2087</v>
      </c>
      <c r="C59" s="352"/>
      <c r="D59" s="353"/>
      <c r="E59" s="349">
        <v>74101</v>
      </c>
      <c r="F59" s="96"/>
    </row>
    <row r="60" spans="1:7">
      <c r="A60" s="233">
        <v>50</v>
      </c>
      <c r="B60" s="351" t="s">
        <v>2088</v>
      </c>
      <c r="C60" s="352"/>
      <c r="D60" s="353"/>
      <c r="E60" s="349">
        <v>564995</v>
      </c>
      <c r="F60" s="96"/>
    </row>
    <row r="61" spans="1:7">
      <c r="A61" s="233">
        <v>51</v>
      </c>
      <c r="B61" s="351"/>
      <c r="C61" s="352"/>
      <c r="D61" s="353"/>
      <c r="E61" s="349"/>
      <c r="F61" s="96"/>
    </row>
    <row r="62" spans="1:7" ht="15.75" thickBot="1">
      <c r="A62" s="272">
        <v>52</v>
      </c>
      <c r="B62" s="273" t="s">
        <v>1198</v>
      </c>
      <c r="C62" s="213"/>
      <c r="D62" s="212"/>
      <c r="E62" s="274">
        <f>E51+SUM(E54:E61)</f>
        <v>1379467</v>
      </c>
      <c r="F62" s="96"/>
      <c r="G62" s="1387"/>
    </row>
    <row r="63" spans="1:7">
      <c r="A63" s="208"/>
      <c r="B63" s="208"/>
      <c r="C63" s="186"/>
      <c r="D63" s="208"/>
      <c r="E63" s="208" t="s">
        <v>732</v>
      </c>
      <c r="F63" s="96"/>
    </row>
    <row r="64" spans="1:7">
      <c r="A64" s="186" t="s">
        <v>1199</v>
      </c>
      <c r="B64" s="186"/>
      <c r="C64" s="186"/>
      <c r="D64" s="186"/>
      <c r="E64" s="217"/>
      <c r="F64" s="96"/>
    </row>
    <row r="65" spans="1:6">
      <c r="A65" s="96"/>
      <c r="B65" s="186"/>
      <c r="C65" s="208"/>
      <c r="D65" s="208"/>
      <c r="E65" s="209"/>
      <c r="F65" s="96"/>
    </row>
    <row r="66" spans="1:6">
      <c r="A66" s="96"/>
      <c r="B66" s="186"/>
      <c r="C66" s="208"/>
      <c r="D66" s="208"/>
      <c r="E66" s="209"/>
      <c r="F66" s="96"/>
    </row>
    <row r="67" spans="1:6">
      <c r="A67" s="96"/>
      <c r="B67" s="186"/>
      <c r="C67" s="208"/>
      <c r="D67" s="208"/>
      <c r="E67" s="209"/>
      <c r="F67" s="96"/>
    </row>
    <row r="68" spans="1:6">
      <c r="A68" s="96"/>
      <c r="B68" s="186"/>
      <c r="C68" s="208"/>
      <c r="D68" s="208"/>
      <c r="E68" s="209"/>
      <c r="F68" s="96"/>
    </row>
    <row r="69" spans="1:6">
      <c r="A69" s="96"/>
      <c r="B69" s="186"/>
      <c r="C69" s="208"/>
      <c r="D69" s="208"/>
      <c r="E69" s="209"/>
      <c r="F69" s="96"/>
    </row>
    <row r="70" spans="1:6">
      <c r="A70" s="96"/>
      <c r="B70" s="186"/>
      <c r="C70" s="208"/>
      <c r="D70" s="208"/>
      <c r="E70" s="209"/>
      <c r="F70" s="96"/>
    </row>
    <row r="71" spans="1:6">
      <c r="A71" s="208"/>
      <c r="B71" s="208"/>
      <c r="C71" s="208"/>
      <c r="D71" s="208"/>
      <c r="E71" s="209"/>
      <c r="F71" s="96"/>
    </row>
    <row r="72" spans="1:6">
      <c r="A72" s="208"/>
      <c r="B72" s="208"/>
      <c r="C72" s="208"/>
      <c r="D72" s="208"/>
      <c r="E72" s="209"/>
      <c r="F72" s="96"/>
    </row>
    <row r="73" spans="1:6">
      <c r="A73" s="208"/>
      <c r="B73" s="208"/>
      <c r="C73" s="208"/>
      <c r="D73" s="208"/>
      <c r="E73" s="209"/>
      <c r="F73" s="96"/>
    </row>
    <row r="74" spans="1:6">
      <c r="A74" s="208"/>
      <c r="B74" s="208"/>
      <c r="C74" s="208"/>
      <c r="D74" s="208"/>
      <c r="E74" s="209"/>
      <c r="F74" s="96"/>
    </row>
    <row r="75" spans="1:6">
      <c r="A75" s="208"/>
      <c r="B75" s="208"/>
      <c r="C75" s="208"/>
      <c r="D75" s="208"/>
      <c r="E75" s="209"/>
      <c r="F75" s="96"/>
    </row>
    <row r="76" spans="1:6">
      <c r="A76" s="208"/>
      <c r="B76" s="208"/>
      <c r="C76" s="208"/>
      <c r="D76" s="208"/>
      <c r="E76" s="209"/>
      <c r="F76" s="96"/>
    </row>
    <row r="77" spans="1:6">
      <c r="A77" s="208"/>
      <c r="B77" s="208"/>
      <c r="C77" s="208"/>
      <c r="D77" s="208"/>
      <c r="E77" s="209"/>
      <c r="F77" s="96"/>
    </row>
    <row r="78" spans="1:6">
      <c r="A78" s="208"/>
      <c r="B78" s="208"/>
      <c r="C78" s="208"/>
      <c r="D78" s="208"/>
      <c r="E78" s="209"/>
      <c r="F78" s="96"/>
    </row>
  </sheetData>
  <sheetProtection sheet="1" objects="1" scenarios="1"/>
  <pageMargins left="0.5" right="0.5" top="0.5" bottom="0.5" header="0.5" footer="0.5"/>
  <pageSetup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N77"/>
  <sheetViews>
    <sheetView defaultGridColor="0" topLeftCell="E37" colorId="22" zoomScale="80" zoomScaleNormal="80" workbookViewId="0">
      <selection activeCell="M53" sqref="M53"/>
    </sheetView>
  </sheetViews>
  <sheetFormatPr defaultColWidth="11.44140625" defaultRowHeight="15"/>
  <cols>
    <col min="1" max="1" width="4.77734375" customWidth="1"/>
    <col min="2" max="2" width="37.77734375" customWidth="1"/>
    <col min="3" max="3" width="3.77734375" customWidth="1"/>
    <col min="4" max="4" width="17.21875" customWidth="1"/>
    <col min="5" max="6" width="15.77734375" customWidth="1"/>
    <col min="7" max="7" width="3.77734375" customWidth="1"/>
    <col min="8" max="9" width="16.77734375" customWidth="1"/>
    <col min="10" max="10" width="18.77734375" customWidth="1"/>
    <col min="11" max="11" width="7.77734375" customWidth="1"/>
    <col min="12" max="12" width="11.77734375" customWidth="1"/>
    <col min="13" max="13" width="15.77734375" customWidth="1"/>
    <col min="14" max="14" width="4.77734375" customWidth="1"/>
  </cols>
  <sheetData>
    <row r="1" spans="1:14" ht="15.75" thickBot="1">
      <c r="A1" t="s">
        <v>1200</v>
      </c>
      <c r="B1" s="250" t="str">
        <f>'Read Me First'!D50</f>
        <v>Town of Massena Electric Department</v>
      </c>
      <c r="D1" s="148" t="str">
        <f>'Read Me First'!C52</f>
        <v>Year Ending December 31, 2014</v>
      </c>
      <c r="E1" s="148"/>
      <c r="F1" s="148"/>
      <c r="H1" s="218" t="str">
        <f>'Read Me First'!D50</f>
        <v>Town of Massena Electric Department</v>
      </c>
      <c r="L1" t="str">
        <f>'Read Me First'!C52</f>
        <v>Year Ending December 31, 2014</v>
      </c>
    </row>
    <row r="2" spans="1:14">
      <c r="A2" s="150"/>
      <c r="B2" s="151"/>
      <c r="C2" s="151"/>
      <c r="D2" s="151"/>
      <c r="E2" s="151"/>
      <c r="F2" s="152"/>
      <c r="G2" s="96"/>
      <c r="H2" s="150"/>
      <c r="I2" s="151"/>
      <c r="J2" s="151"/>
      <c r="K2" s="151"/>
      <c r="L2" s="151"/>
      <c r="M2" s="151"/>
      <c r="N2" s="152"/>
    </row>
    <row r="3" spans="1:14" ht="15.75">
      <c r="A3" s="134" t="s">
        <v>1201</v>
      </c>
      <c r="B3" s="129"/>
      <c r="C3" s="129"/>
      <c r="D3" s="129"/>
      <c r="E3" s="129"/>
      <c r="F3" s="153"/>
      <c r="G3" s="94" t="s">
        <v>677</v>
      </c>
      <c r="H3" s="134" t="s">
        <v>1202</v>
      </c>
      <c r="I3" s="129"/>
      <c r="J3" s="129"/>
      <c r="K3" s="129"/>
      <c r="L3" s="129"/>
      <c r="M3" s="129"/>
      <c r="N3" s="153"/>
    </row>
    <row r="4" spans="1:14">
      <c r="A4" s="109"/>
      <c r="B4" s="111"/>
      <c r="C4" s="111"/>
      <c r="D4" s="223"/>
      <c r="E4" s="222"/>
      <c r="F4" s="224"/>
      <c r="G4" s="96"/>
      <c r="H4" s="109"/>
      <c r="I4" s="223"/>
      <c r="J4" s="222"/>
      <c r="K4" s="111"/>
      <c r="L4" s="222"/>
      <c r="M4" s="111"/>
      <c r="N4" s="354"/>
    </row>
    <row r="5" spans="1:14">
      <c r="A5" s="95"/>
      <c r="B5" s="96"/>
      <c r="C5" s="96"/>
      <c r="D5" s="96"/>
      <c r="E5" s="96"/>
      <c r="F5" s="97"/>
      <c r="G5" s="96"/>
      <c r="H5" s="95"/>
      <c r="I5" s="96"/>
      <c r="J5" s="96"/>
      <c r="K5" s="96"/>
      <c r="L5" s="96"/>
      <c r="M5" s="96"/>
      <c r="N5" s="97"/>
    </row>
    <row r="6" spans="1:14">
      <c r="A6" s="355"/>
      <c r="B6" s="356" t="s">
        <v>1203</v>
      </c>
      <c r="C6" s="356"/>
      <c r="D6" s="356"/>
      <c r="E6" s="356"/>
      <c r="F6" s="357"/>
      <c r="H6" s="355" t="s">
        <v>1204</v>
      </c>
      <c r="I6" s="356"/>
      <c r="J6" s="356"/>
      <c r="K6" s="356"/>
      <c r="L6" s="356"/>
      <c r="M6" s="356"/>
      <c r="N6" s="97"/>
    </row>
    <row r="7" spans="1:14">
      <c r="A7" s="355"/>
      <c r="B7" s="356"/>
      <c r="C7" s="356"/>
      <c r="D7" s="356"/>
      <c r="E7" s="356"/>
      <c r="F7" s="357"/>
      <c r="H7" s="355" t="s">
        <v>1205</v>
      </c>
      <c r="I7" s="356"/>
      <c r="J7" s="356"/>
      <c r="K7" s="356"/>
      <c r="L7" s="356"/>
      <c r="M7" s="356"/>
      <c r="N7" s="97"/>
    </row>
    <row r="8" spans="1:14">
      <c r="A8" s="355"/>
      <c r="B8" s="356" t="s">
        <v>1206</v>
      </c>
      <c r="C8" s="356"/>
      <c r="D8" s="356"/>
      <c r="E8" s="356"/>
      <c r="F8" s="357"/>
      <c r="H8" s="355" t="s">
        <v>677</v>
      </c>
      <c r="I8" s="356"/>
      <c r="J8" s="356"/>
      <c r="K8" s="356"/>
      <c r="L8" s="356"/>
      <c r="M8" s="356"/>
      <c r="N8" s="97"/>
    </row>
    <row r="9" spans="1:14">
      <c r="A9" s="355"/>
      <c r="B9" s="356" t="s">
        <v>1207</v>
      </c>
      <c r="C9" s="356"/>
      <c r="D9" s="356"/>
      <c r="E9" s="356"/>
      <c r="F9" s="357"/>
      <c r="H9" s="355" t="s">
        <v>1208</v>
      </c>
      <c r="I9" s="356"/>
      <c r="J9" s="356"/>
      <c r="K9" s="356"/>
      <c r="L9" s="356"/>
      <c r="M9" s="356"/>
      <c r="N9" s="97"/>
    </row>
    <row r="10" spans="1:14">
      <c r="A10" s="355"/>
      <c r="B10" s="356" t="s">
        <v>1209</v>
      </c>
      <c r="C10" s="356"/>
      <c r="D10" s="356"/>
      <c r="E10" s="356"/>
      <c r="F10" s="357"/>
      <c r="H10" s="355"/>
      <c r="I10" s="356"/>
      <c r="J10" s="356"/>
      <c r="K10" s="356"/>
      <c r="L10" s="356"/>
      <c r="M10" s="356"/>
      <c r="N10" s="97"/>
    </row>
    <row r="11" spans="1:14">
      <c r="A11" s="355"/>
      <c r="B11" s="356" t="s">
        <v>1210</v>
      </c>
      <c r="C11" s="356"/>
      <c r="D11" s="356"/>
      <c r="E11" s="356"/>
      <c r="F11" s="357"/>
      <c r="H11" s="355" t="s">
        <v>1211</v>
      </c>
      <c r="I11" s="356"/>
      <c r="J11" s="356"/>
      <c r="K11" s="356"/>
      <c r="L11" s="356"/>
      <c r="M11" s="356"/>
      <c r="N11" s="97"/>
    </row>
    <row r="12" spans="1:14">
      <c r="A12" s="355"/>
      <c r="B12" s="356" t="s">
        <v>1212</v>
      </c>
      <c r="C12" s="356"/>
      <c r="D12" s="356"/>
      <c r="E12" s="356"/>
      <c r="F12" s="357"/>
      <c r="H12" s="355" t="s">
        <v>677</v>
      </c>
      <c r="I12" s="356"/>
      <c r="J12" s="356"/>
      <c r="K12" s="356"/>
      <c r="L12" s="356"/>
      <c r="M12" s="356"/>
      <c r="N12" s="97"/>
    </row>
    <row r="13" spans="1:14">
      <c r="A13" s="355" t="s">
        <v>677</v>
      </c>
      <c r="B13" s="356" t="s">
        <v>677</v>
      </c>
      <c r="C13" s="356"/>
      <c r="D13" s="356"/>
      <c r="E13" s="356"/>
      <c r="F13" s="357"/>
      <c r="H13" s="355" t="s">
        <v>1213</v>
      </c>
      <c r="I13" s="356"/>
      <c r="J13" s="356"/>
      <c r="K13" s="356"/>
      <c r="L13" s="356"/>
      <c r="M13" s="356"/>
      <c r="N13" s="97"/>
    </row>
    <row r="14" spans="1:14">
      <c r="A14" s="355" t="s">
        <v>677</v>
      </c>
      <c r="B14" s="356"/>
      <c r="C14" s="356"/>
      <c r="D14" s="356"/>
      <c r="E14" s="356"/>
      <c r="F14" s="357"/>
      <c r="G14" s="356"/>
      <c r="H14" s="355"/>
      <c r="I14" s="356"/>
      <c r="J14" s="356"/>
      <c r="K14" s="356"/>
      <c r="L14" s="356"/>
      <c r="M14" s="356"/>
      <c r="N14" s="97"/>
    </row>
    <row r="15" spans="1:14" ht="15.75">
      <c r="A15" s="355" t="s">
        <v>677</v>
      </c>
      <c r="B15" s="358"/>
      <c r="C15" s="356"/>
      <c r="D15" s="356"/>
      <c r="E15" s="356"/>
      <c r="F15" s="359"/>
      <c r="G15" s="356" t="s">
        <v>677</v>
      </c>
      <c r="H15" s="360"/>
      <c r="I15" s="361"/>
      <c r="J15" s="361"/>
      <c r="K15" s="361"/>
      <c r="L15" s="361"/>
      <c r="M15" s="361"/>
      <c r="N15" s="354"/>
    </row>
    <row r="16" spans="1:14">
      <c r="A16" s="165"/>
      <c r="B16" s="167"/>
      <c r="C16" s="101"/>
      <c r="D16" s="103" t="s">
        <v>1631</v>
      </c>
      <c r="E16" s="101"/>
      <c r="F16" s="362"/>
      <c r="H16" s="363"/>
      <c r="I16" s="96"/>
      <c r="J16" s="107" t="s">
        <v>1631</v>
      </c>
      <c r="K16" s="364" t="s">
        <v>1214</v>
      </c>
      <c r="L16" s="365" t="s">
        <v>1215</v>
      </c>
      <c r="M16" s="366"/>
      <c r="N16" s="367"/>
    </row>
    <row r="17" spans="1:14">
      <c r="A17" s="128" t="s">
        <v>1551</v>
      </c>
      <c r="B17" s="162" t="s">
        <v>1216</v>
      </c>
      <c r="C17" s="130"/>
      <c r="D17" s="107" t="s">
        <v>1217</v>
      </c>
      <c r="E17" s="364" t="s">
        <v>1218</v>
      </c>
      <c r="F17" s="367" t="s">
        <v>1219</v>
      </c>
      <c r="H17" s="368" t="s">
        <v>1220</v>
      </c>
      <c r="I17" s="105" t="s">
        <v>1221</v>
      </c>
      <c r="J17" s="107" t="s">
        <v>1636</v>
      </c>
      <c r="K17" s="364"/>
      <c r="L17" s="107" t="s">
        <v>1222</v>
      </c>
      <c r="M17" s="364" t="s">
        <v>1223</v>
      </c>
      <c r="N17" s="367" t="s">
        <v>1551</v>
      </c>
    </row>
    <row r="18" spans="1:14">
      <c r="A18" s="174" t="s">
        <v>1554</v>
      </c>
      <c r="B18" s="365" t="s">
        <v>742</v>
      </c>
      <c r="C18" s="369"/>
      <c r="D18" s="113" t="s">
        <v>743</v>
      </c>
      <c r="E18" s="370" t="s">
        <v>744</v>
      </c>
      <c r="F18" s="371" t="s">
        <v>745</v>
      </c>
      <c r="H18" s="372" t="s">
        <v>746</v>
      </c>
      <c r="I18" s="110" t="s">
        <v>1224</v>
      </c>
      <c r="J18" s="113" t="s">
        <v>1225</v>
      </c>
      <c r="K18" s="370" t="s">
        <v>1226</v>
      </c>
      <c r="L18" s="113" t="s">
        <v>1227</v>
      </c>
      <c r="M18" s="370" t="s">
        <v>1228</v>
      </c>
      <c r="N18" s="371" t="s">
        <v>1554</v>
      </c>
    </row>
    <row r="19" spans="1:14">
      <c r="A19" s="373">
        <v>1</v>
      </c>
      <c r="B19" s="374" t="s">
        <v>102</v>
      </c>
      <c r="C19" s="375"/>
      <c r="D19" s="376">
        <v>2163468</v>
      </c>
      <c r="E19" s="1312">
        <v>0</v>
      </c>
      <c r="F19" s="1313">
        <v>0</v>
      </c>
      <c r="G19" s="285"/>
      <c r="H19" s="378"/>
      <c r="I19" s="377"/>
      <c r="J19" s="379">
        <f t="shared" ref="J19:J65" si="0">D19+E19-F19+H19+I19</f>
        <v>2163468</v>
      </c>
      <c r="K19" s="370" t="s">
        <v>103</v>
      </c>
      <c r="L19" s="380"/>
      <c r="M19" s="381"/>
      <c r="N19" s="382">
        <v>1</v>
      </c>
    </row>
    <row r="20" spans="1:14">
      <c r="A20" s="373">
        <v>2</v>
      </c>
      <c r="B20" s="374" t="s">
        <v>104</v>
      </c>
      <c r="C20" s="375"/>
      <c r="D20" s="383">
        <v>0</v>
      </c>
      <c r="E20" s="1314"/>
      <c r="F20" s="1315"/>
      <c r="G20" s="285"/>
      <c r="H20" s="386"/>
      <c r="I20" s="384"/>
      <c r="J20" s="387">
        <f t="shared" si="0"/>
        <v>0</v>
      </c>
      <c r="K20" s="370" t="s">
        <v>105</v>
      </c>
      <c r="L20" s="380"/>
      <c r="M20" s="388"/>
      <c r="N20" s="382">
        <v>2</v>
      </c>
    </row>
    <row r="21" spans="1:14">
      <c r="A21" s="373">
        <v>3</v>
      </c>
      <c r="B21" s="374" t="s">
        <v>106</v>
      </c>
      <c r="C21" s="375"/>
      <c r="D21" s="383">
        <v>0</v>
      </c>
      <c r="E21" s="1314"/>
      <c r="F21" s="1315"/>
      <c r="G21" s="285"/>
      <c r="H21" s="386"/>
      <c r="I21" s="384"/>
      <c r="J21" s="387">
        <f t="shared" si="0"/>
        <v>0</v>
      </c>
      <c r="K21" s="370" t="s">
        <v>107</v>
      </c>
      <c r="L21" s="380"/>
      <c r="M21" s="388" t="s">
        <v>677</v>
      </c>
      <c r="N21" s="382">
        <v>3</v>
      </c>
    </row>
    <row r="22" spans="1:14">
      <c r="A22" s="373">
        <v>4</v>
      </c>
      <c r="B22" s="374" t="s">
        <v>108</v>
      </c>
      <c r="C22" s="375"/>
      <c r="D22" s="383">
        <v>356365</v>
      </c>
      <c r="E22" s="1314">
        <v>0</v>
      </c>
      <c r="F22" s="1315"/>
      <c r="G22" s="285"/>
      <c r="H22" s="386"/>
      <c r="I22" s="384"/>
      <c r="J22" s="387">
        <f t="shared" si="0"/>
        <v>356365</v>
      </c>
      <c r="K22" s="370" t="s">
        <v>109</v>
      </c>
      <c r="L22" s="380"/>
      <c r="M22" s="388" t="s">
        <v>677</v>
      </c>
      <c r="N22" s="382">
        <v>4</v>
      </c>
    </row>
    <row r="23" spans="1:14">
      <c r="A23" s="373">
        <v>5</v>
      </c>
      <c r="B23" s="374" t="s">
        <v>110</v>
      </c>
      <c r="C23" s="375"/>
      <c r="D23" s="383">
        <v>9398725</v>
      </c>
      <c r="E23" s="1314">
        <v>20456</v>
      </c>
      <c r="F23" s="1315">
        <v>0</v>
      </c>
      <c r="G23" s="285"/>
      <c r="H23" s="386"/>
      <c r="I23" s="384"/>
      <c r="J23" s="387">
        <f t="shared" si="0"/>
        <v>9419181</v>
      </c>
      <c r="K23" s="370" t="s">
        <v>111</v>
      </c>
      <c r="L23" s="380">
        <v>2</v>
      </c>
      <c r="M23" s="1316">
        <v>2394713</v>
      </c>
      <c r="N23" s="382">
        <v>5</v>
      </c>
    </row>
    <row r="24" spans="1:14">
      <c r="A24" s="373">
        <v>6</v>
      </c>
      <c r="B24" s="374" t="s">
        <v>112</v>
      </c>
      <c r="C24" s="375"/>
      <c r="D24" s="383">
        <v>0</v>
      </c>
      <c r="E24" s="1314"/>
      <c r="F24" s="1315"/>
      <c r="G24" s="285"/>
      <c r="H24" s="386"/>
      <c r="I24" s="384" t="s">
        <v>677</v>
      </c>
      <c r="J24" s="387">
        <f t="shared" si="0"/>
        <v>0</v>
      </c>
      <c r="K24" s="370" t="s">
        <v>113</v>
      </c>
      <c r="L24" s="380"/>
      <c r="M24" s="1316" t="s">
        <v>677</v>
      </c>
      <c r="N24" s="382">
        <v>6</v>
      </c>
    </row>
    <row r="25" spans="1:14">
      <c r="A25" s="373">
        <v>7</v>
      </c>
      <c r="B25" s="374" t="s">
        <v>114</v>
      </c>
      <c r="C25" s="375"/>
      <c r="D25" s="383">
        <v>0</v>
      </c>
      <c r="E25" s="1314"/>
      <c r="F25" s="1315"/>
      <c r="G25" s="285"/>
      <c r="H25" s="386"/>
      <c r="I25" s="384" t="s">
        <v>677</v>
      </c>
      <c r="J25" s="387">
        <f t="shared" si="0"/>
        <v>0</v>
      </c>
      <c r="K25" s="370" t="s">
        <v>115</v>
      </c>
      <c r="L25" s="380"/>
      <c r="M25" s="1316" t="s">
        <v>677</v>
      </c>
      <c r="N25" s="382">
        <v>7</v>
      </c>
    </row>
    <row r="26" spans="1:14">
      <c r="A26" s="373">
        <v>8</v>
      </c>
      <c r="B26" s="374" t="s">
        <v>116</v>
      </c>
      <c r="C26" s="375"/>
      <c r="D26" s="383">
        <v>0</v>
      </c>
      <c r="E26" s="1314"/>
      <c r="F26" s="1315"/>
      <c r="G26" s="285"/>
      <c r="H26" s="386"/>
      <c r="I26" s="384" t="s">
        <v>677</v>
      </c>
      <c r="J26" s="387">
        <f t="shared" si="0"/>
        <v>0</v>
      </c>
      <c r="K26" s="370" t="s">
        <v>117</v>
      </c>
      <c r="L26" s="380"/>
      <c r="M26" s="1316" t="s">
        <v>677</v>
      </c>
      <c r="N26" s="382">
        <v>8</v>
      </c>
    </row>
    <row r="27" spans="1:14">
      <c r="A27" s="373">
        <v>9</v>
      </c>
      <c r="B27" s="374" t="s">
        <v>118</v>
      </c>
      <c r="C27" s="375"/>
      <c r="D27" s="383">
        <v>0</v>
      </c>
      <c r="E27" s="1314"/>
      <c r="F27" s="1315"/>
      <c r="G27" s="285"/>
      <c r="H27" s="386"/>
      <c r="I27" s="384" t="s">
        <v>677</v>
      </c>
      <c r="J27" s="387">
        <f t="shared" si="0"/>
        <v>0</v>
      </c>
      <c r="K27" s="370" t="s">
        <v>119</v>
      </c>
      <c r="L27" s="380"/>
      <c r="M27" s="1316" t="s">
        <v>677</v>
      </c>
      <c r="N27" s="382">
        <v>9</v>
      </c>
    </row>
    <row r="28" spans="1:14">
      <c r="A28" s="373">
        <v>10</v>
      </c>
      <c r="B28" s="374" t="s">
        <v>120</v>
      </c>
      <c r="C28" s="375"/>
      <c r="D28" s="383">
        <v>0</v>
      </c>
      <c r="E28" s="1314"/>
      <c r="F28" s="1315"/>
      <c r="G28" s="285"/>
      <c r="H28" s="386"/>
      <c r="I28" s="384" t="s">
        <v>677</v>
      </c>
      <c r="J28" s="387">
        <f t="shared" si="0"/>
        <v>0</v>
      </c>
      <c r="K28" s="370" t="s">
        <v>121</v>
      </c>
      <c r="L28" s="380"/>
      <c r="M28" s="1316" t="s">
        <v>677</v>
      </c>
      <c r="N28" s="382">
        <v>10</v>
      </c>
    </row>
    <row r="29" spans="1:14">
      <c r="A29" s="373">
        <v>11</v>
      </c>
      <c r="B29" s="374" t="s">
        <v>122</v>
      </c>
      <c r="C29" s="375"/>
      <c r="D29" s="383">
        <v>0</v>
      </c>
      <c r="E29" s="1314"/>
      <c r="F29" s="1315"/>
      <c r="G29" s="285"/>
      <c r="H29" s="386"/>
      <c r="I29" s="384" t="s">
        <v>677</v>
      </c>
      <c r="J29" s="387">
        <f t="shared" si="0"/>
        <v>0</v>
      </c>
      <c r="K29" s="370" t="s">
        <v>123</v>
      </c>
      <c r="L29" s="380"/>
      <c r="M29" s="1316" t="s">
        <v>677</v>
      </c>
      <c r="N29" s="382">
        <v>11</v>
      </c>
    </row>
    <row r="30" spans="1:14">
      <c r="A30" s="373">
        <v>12</v>
      </c>
      <c r="B30" s="374" t="s">
        <v>124</v>
      </c>
      <c r="C30" s="375"/>
      <c r="D30" s="383">
        <v>0</v>
      </c>
      <c r="E30" s="1314"/>
      <c r="F30" s="1315"/>
      <c r="G30" s="285"/>
      <c r="H30" s="386"/>
      <c r="I30" s="384" t="s">
        <v>677</v>
      </c>
      <c r="J30" s="387">
        <f t="shared" si="0"/>
        <v>0</v>
      </c>
      <c r="K30" s="370" t="s">
        <v>125</v>
      </c>
      <c r="L30" s="380"/>
      <c r="M30" s="1316" t="s">
        <v>677</v>
      </c>
      <c r="N30" s="382">
        <v>12</v>
      </c>
    </row>
    <row r="31" spans="1:14">
      <c r="A31" s="373">
        <v>13</v>
      </c>
      <c r="B31" s="374" t="s">
        <v>126</v>
      </c>
      <c r="C31" s="375"/>
      <c r="D31" s="383">
        <v>0</v>
      </c>
      <c r="E31" s="1314"/>
      <c r="F31" s="1315"/>
      <c r="G31" s="285"/>
      <c r="H31" s="386" t="s">
        <v>677</v>
      </c>
      <c r="I31" s="384" t="s">
        <v>677</v>
      </c>
      <c r="J31" s="387">
        <f t="shared" si="0"/>
        <v>0</v>
      </c>
      <c r="K31" s="370" t="s">
        <v>127</v>
      </c>
      <c r="L31" s="380"/>
      <c r="M31" s="1317" t="s">
        <v>677</v>
      </c>
      <c r="N31" s="382">
        <v>13</v>
      </c>
    </row>
    <row r="32" spans="1:14">
      <c r="A32" s="373">
        <v>14</v>
      </c>
      <c r="B32" s="374" t="s">
        <v>128</v>
      </c>
      <c r="C32" s="375"/>
      <c r="D32" s="383">
        <v>0</v>
      </c>
      <c r="E32" s="1314"/>
      <c r="F32" s="1315"/>
      <c r="G32" s="285"/>
      <c r="H32" s="386"/>
      <c r="I32" s="384"/>
      <c r="J32" s="387">
        <f t="shared" si="0"/>
        <v>0</v>
      </c>
      <c r="K32" s="370" t="s">
        <v>129</v>
      </c>
      <c r="L32" s="380"/>
      <c r="M32" s="1317" t="s">
        <v>677</v>
      </c>
      <c r="N32" s="382">
        <v>14</v>
      </c>
    </row>
    <row r="33" spans="1:14">
      <c r="A33" s="373">
        <v>15</v>
      </c>
      <c r="B33" s="374" t="s">
        <v>130</v>
      </c>
      <c r="C33" s="375"/>
      <c r="D33" s="383">
        <v>0</v>
      </c>
      <c r="E33" s="1314"/>
      <c r="F33" s="1315"/>
      <c r="G33" s="285"/>
      <c r="H33" s="386"/>
      <c r="I33" s="384"/>
      <c r="J33" s="387">
        <f t="shared" si="0"/>
        <v>0</v>
      </c>
      <c r="K33" s="370" t="s">
        <v>131</v>
      </c>
      <c r="L33" s="380"/>
      <c r="M33" s="1316" t="s">
        <v>677</v>
      </c>
      <c r="N33" s="382">
        <v>15</v>
      </c>
    </row>
    <row r="34" spans="1:14">
      <c r="A34" s="373">
        <v>16</v>
      </c>
      <c r="B34" s="374" t="s">
        <v>132</v>
      </c>
      <c r="C34" s="375"/>
      <c r="D34" s="383">
        <v>0</v>
      </c>
      <c r="E34" s="1314"/>
      <c r="F34" s="1315"/>
      <c r="G34" s="285"/>
      <c r="H34" s="386"/>
      <c r="I34" s="384"/>
      <c r="J34" s="387">
        <f t="shared" si="0"/>
        <v>0</v>
      </c>
      <c r="K34" s="370" t="s">
        <v>133</v>
      </c>
      <c r="L34" s="380"/>
      <c r="M34" s="1316" t="s">
        <v>677</v>
      </c>
      <c r="N34" s="382">
        <v>16</v>
      </c>
    </row>
    <row r="35" spans="1:14">
      <c r="A35" s="373">
        <v>17</v>
      </c>
      <c r="B35" s="374" t="s">
        <v>134</v>
      </c>
      <c r="C35" s="375"/>
      <c r="D35" s="383">
        <v>0</v>
      </c>
      <c r="E35" s="1314"/>
      <c r="F35" s="1315"/>
      <c r="G35" s="285"/>
      <c r="H35" s="386"/>
      <c r="I35" s="384"/>
      <c r="J35" s="387">
        <f t="shared" si="0"/>
        <v>0</v>
      </c>
      <c r="K35" s="370" t="s">
        <v>135</v>
      </c>
      <c r="L35" s="380"/>
      <c r="M35" s="1316" t="s">
        <v>677</v>
      </c>
      <c r="N35" s="382">
        <v>17</v>
      </c>
    </row>
    <row r="36" spans="1:14">
      <c r="A36" s="373">
        <v>18</v>
      </c>
      <c r="B36" s="374" t="s">
        <v>136</v>
      </c>
      <c r="C36" s="375"/>
      <c r="D36" s="383">
        <v>0</v>
      </c>
      <c r="E36" s="1314"/>
      <c r="F36" s="1315"/>
      <c r="G36" s="285"/>
      <c r="H36" s="386"/>
      <c r="I36" s="384"/>
      <c r="J36" s="387">
        <f t="shared" si="0"/>
        <v>0</v>
      </c>
      <c r="K36" s="370" t="s">
        <v>137</v>
      </c>
      <c r="L36" s="380"/>
      <c r="M36" s="1316" t="s">
        <v>677</v>
      </c>
      <c r="N36" s="382">
        <v>18</v>
      </c>
    </row>
    <row r="37" spans="1:14">
      <c r="A37" s="373">
        <v>19</v>
      </c>
      <c r="B37" s="374" t="s">
        <v>138</v>
      </c>
      <c r="C37" s="375"/>
      <c r="D37" s="383">
        <v>53945</v>
      </c>
      <c r="E37" s="1314"/>
      <c r="F37" s="1315"/>
      <c r="G37" s="285"/>
      <c r="H37" s="386"/>
      <c r="I37" s="384"/>
      <c r="J37" s="387">
        <f t="shared" si="0"/>
        <v>53945</v>
      </c>
      <c r="K37" s="370" t="s">
        <v>139</v>
      </c>
      <c r="L37" s="380">
        <v>2</v>
      </c>
      <c r="M37" s="1316">
        <v>18668</v>
      </c>
      <c r="N37" s="382">
        <v>19</v>
      </c>
    </row>
    <row r="38" spans="1:14">
      <c r="A38" s="373">
        <v>20</v>
      </c>
      <c r="B38" s="374" t="s">
        <v>140</v>
      </c>
      <c r="C38" s="375"/>
      <c r="D38" s="383">
        <v>1447824</v>
      </c>
      <c r="E38" s="1314">
        <v>122677</v>
      </c>
      <c r="F38" s="1315">
        <v>44768</v>
      </c>
      <c r="G38" s="285"/>
      <c r="H38" s="386"/>
      <c r="I38" s="384"/>
      <c r="J38" s="387">
        <f t="shared" si="0"/>
        <v>1525733</v>
      </c>
      <c r="K38" s="370" t="s">
        <v>141</v>
      </c>
      <c r="L38" s="380">
        <v>2.5099999999999998</v>
      </c>
      <c r="M38" s="1316">
        <v>682146</v>
      </c>
      <c r="N38" s="382">
        <v>20</v>
      </c>
    </row>
    <row r="39" spans="1:14">
      <c r="A39" s="373">
        <v>21</v>
      </c>
      <c r="B39" s="374" t="s">
        <v>142</v>
      </c>
      <c r="C39" s="375"/>
      <c r="D39" s="383">
        <v>395067</v>
      </c>
      <c r="E39" s="1314"/>
      <c r="F39" s="1315"/>
      <c r="G39" s="285"/>
      <c r="H39" s="386"/>
      <c r="I39" s="384"/>
      <c r="J39" s="387">
        <f t="shared" si="0"/>
        <v>395067</v>
      </c>
      <c r="K39" s="370" t="s">
        <v>143</v>
      </c>
      <c r="L39" s="380">
        <v>2.2200000000000002</v>
      </c>
      <c r="M39" s="1316">
        <v>221568</v>
      </c>
      <c r="N39" s="382">
        <v>21</v>
      </c>
    </row>
    <row r="40" spans="1:14">
      <c r="A40" s="373">
        <v>22</v>
      </c>
      <c r="B40" s="374" t="s">
        <v>144</v>
      </c>
      <c r="C40" s="375"/>
      <c r="D40" s="383">
        <v>0</v>
      </c>
      <c r="E40" s="1314"/>
      <c r="F40" s="1315"/>
      <c r="G40" s="285"/>
      <c r="H40" s="386"/>
      <c r="I40" s="384"/>
      <c r="J40" s="387">
        <f t="shared" si="0"/>
        <v>0</v>
      </c>
      <c r="K40" s="370" t="s">
        <v>145</v>
      </c>
      <c r="L40" s="380"/>
      <c r="M40" s="1316" t="s">
        <v>677</v>
      </c>
      <c r="N40" s="382">
        <v>22</v>
      </c>
    </row>
    <row r="41" spans="1:14">
      <c r="A41" s="373">
        <v>23</v>
      </c>
      <c r="B41" s="374" t="s">
        <v>146</v>
      </c>
      <c r="C41" s="375"/>
      <c r="D41" s="383">
        <v>5602019</v>
      </c>
      <c r="E41" s="1314">
        <v>136115</v>
      </c>
      <c r="F41" s="1315">
        <v>14573</v>
      </c>
      <c r="G41" s="285"/>
      <c r="H41" s="386"/>
      <c r="I41" s="384"/>
      <c r="J41" s="387">
        <f t="shared" si="0"/>
        <v>5723561</v>
      </c>
      <c r="K41" s="370" t="s">
        <v>147</v>
      </c>
      <c r="L41" s="380">
        <v>3.45</v>
      </c>
      <c r="M41" s="1316">
        <v>2172174</v>
      </c>
      <c r="N41" s="382">
        <v>23</v>
      </c>
    </row>
    <row r="42" spans="1:14">
      <c r="A42" s="373">
        <v>24</v>
      </c>
      <c r="B42" s="374" t="s">
        <v>148</v>
      </c>
      <c r="C42" s="375"/>
      <c r="D42" s="383">
        <v>21244</v>
      </c>
      <c r="E42" s="1314"/>
      <c r="F42" s="1315"/>
      <c r="G42" s="285"/>
      <c r="H42" s="386"/>
      <c r="I42" s="384"/>
      <c r="J42" s="387">
        <f t="shared" si="0"/>
        <v>21244</v>
      </c>
      <c r="K42" s="370" t="s">
        <v>149</v>
      </c>
      <c r="L42" s="380">
        <v>1.82</v>
      </c>
      <c r="M42" s="1316">
        <v>13811</v>
      </c>
      <c r="N42" s="382">
        <v>24</v>
      </c>
    </row>
    <row r="43" spans="1:14">
      <c r="A43" s="373">
        <v>25</v>
      </c>
      <c r="B43" s="374" t="s">
        <v>150</v>
      </c>
      <c r="C43" s="375"/>
      <c r="D43" s="383">
        <v>1746503</v>
      </c>
      <c r="E43" s="1314">
        <v>0</v>
      </c>
      <c r="F43" s="1315"/>
      <c r="G43" s="285"/>
      <c r="H43" s="386"/>
      <c r="I43" s="384"/>
      <c r="J43" s="387">
        <f t="shared" si="0"/>
        <v>1746503</v>
      </c>
      <c r="K43" s="370" t="s">
        <v>151</v>
      </c>
      <c r="L43" s="380">
        <v>2.78</v>
      </c>
      <c r="M43" s="1316">
        <v>836609</v>
      </c>
      <c r="N43" s="382">
        <v>25</v>
      </c>
    </row>
    <row r="44" spans="1:14">
      <c r="A44" s="373">
        <v>26</v>
      </c>
      <c r="B44" s="374" t="s">
        <v>152</v>
      </c>
      <c r="C44" s="375"/>
      <c r="D44" s="383">
        <v>0</v>
      </c>
      <c r="E44" s="1314"/>
      <c r="F44" s="1315"/>
      <c r="G44" s="285"/>
      <c r="H44" s="386"/>
      <c r="I44" s="384"/>
      <c r="J44" s="387">
        <f t="shared" si="0"/>
        <v>0</v>
      </c>
      <c r="K44" s="370" t="s">
        <v>153</v>
      </c>
      <c r="L44" s="380"/>
      <c r="M44" s="1316" t="s">
        <v>677</v>
      </c>
      <c r="N44" s="382">
        <v>26</v>
      </c>
    </row>
    <row r="45" spans="1:14">
      <c r="A45" s="373">
        <v>27</v>
      </c>
      <c r="B45" s="374" t="s">
        <v>154</v>
      </c>
      <c r="C45" s="375"/>
      <c r="D45" s="383">
        <v>3280694</v>
      </c>
      <c r="E45" s="1314">
        <v>36116</v>
      </c>
      <c r="F45" s="1315">
        <v>997</v>
      </c>
      <c r="G45" s="285"/>
      <c r="H45" s="386"/>
      <c r="I45" s="384"/>
      <c r="J45" s="387">
        <f t="shared" si="0"/>
        <v>3315813</v>
      </c>
      <c r="K45" s="370" t="s">
        <v>155</v>
      </c>
      <c r="L45" s="380">
        <v>2.5</v>
      </c>
      <c r="M45" s="1316">
        <v>1242050</v>
      </c>
      <c r="N45" s="382">
        <v>27</v>
      </c>
    </row>
    <row r="46" spans="1:14">
      <c r="A46" s="373">
        <v>28</v>
      </c>
      <c r="B46" s="374" t="s">
        <v>156</v>
      </c>
      <c r="C46" s="375"/>
      <c r="D46" s="383">
        <v>756544</v>
      </c>
      <c r="E46" s="1314">
        <v>29570</v>
      </c>
      <c r="F46" s="1315">
        <v>0</v>
      </c>
      <c r="G46" s="285"/>
      <c r="H46" s="386"/>
      <c r="I46" s="384"/>
      <c r="J46" s="387">
        <f t="shared" si="0"/>
        <v>786114</v>
      </c>
      <c r="K46" s="370" t="s">
        <v>157</v>
      </c>
      <c r="L46" s="380">
        <v>2.5</v>
      </c>
      <c r="M46" s="1316">
        <v>331018</v>
      </c>
      <c r="N46" s="382">
        <v>28</v>
      </c>
    </row>
    <row r="47" spans="1:14">
      <c r="A47" s="373">
        <v>29</v>
      </c>
      <c r="B47" s="374" t="s">
        <v>158</v>
      </c>
      <c r="C47" s="375"/>
      <c r="D47" s="383">
        <v>3154010</v>
      </c>
      <c r="E47" s="1314">
        <v>126451</v>
      </c>
      <c r="F47" s="1315">
        <v>43016</v>
      </c>
      <c r="G47" s="285"/>
      <c r="H47" s="386"/>
      <c r="I47" s="384"/>
      <c r="J47" s="387">
        <f t="shared" si="0"/>
        <v>3237445</v>
      </c>
      <c r="K47" s="370" t="s">
        <v>159</v>
      </c>
      <c r="L47" s="380">
        <v>3.7</v>
      </c>
      <c r="M47" s="1316">
        <v>1085873</v>
      </c>
      <c r="N47" s="382">
        <v>29</v>
      </c>
    </row>
    <row r="48" spans="1:14">
      <c r="A48" s="373">
        <v>30</v>
      </c>
      <c r="B48" s="374" t="s">
        <v>160</v>
      </c>
      <c r="C48" s="375"/>
      <c r="D48" s="383">
        <v>1274850</v>
      </c>
      <c r="E48" s="1314">
        <v>25509</v>
      </c>
      <c r="F48" s="1315">
        <v>4613</v>
      </c>
      <c r="G48" s="285"/>
      <c r="H48" s="386"/>
      <c r="I48" s="384"/>
      <c r="J48" s="387">
        <f t="shared" si="0"/>
        <v>1295746</v>
      </c>
      <c r="K48" s="370" t="s">
        <v>161</v>
      </c>
      <c r="L48" s="380">
        <v>3.6</v>
      </c>
      <c r="M48" s="1316">
        <v>1135228</v>
      </c>
      <c r="N48" s="382">
        <v>30</v>
      </c>
    </row>
    <row r="49" spans="1:14">
      <c r="A49" s="373">
        <v>31</v>
      </c>
      <c r="B49" s="374" t="s">
        <v>162</v>
      </c>
      <c r="C49" s="375"/>
      <c r="D49" s="383">
        <v>291052</v>
      </c>
      <c r="E49" s="1314">
        <v>12714</v>
      </c>
      <c r="F49" s="1315">
        <v>0</v>
      </c>
      <c r="G49" s="285"/>
      <c r="H49" s="386"/>
      <c r="I49" s="384"/>
      <c r="J49" s="387">
        <f t="shared" si="0"/>
        <v>303766</v>
      </c>
      <c r="K49" s="370" t="s">
        <v>163</v>
      </c>
      <c r="L49" s="380">
        <v>3</v>
      </c>
      <c r="M49" s="1316">
        <v>122198</v>
      </c>
      <c r="N49" s="382">
        <v>31</v>
      </c>
    </row>
    <row r="50" spans="1:14">
      <c r="A50" s="373">
        <v>32</v>
      </c>
      <c r="B50" s="374" t="s">
        <v>164</v>
      </c>
      <c r="C50" s="375"/>
      <c r="D50" s="383">
        <v>738792</v>
      </c>
      <c r="E50" s="1314">
        <v>40478</v>
      </c>
      <c r="F50" s="1315">
        <v>22866</v>
      </c>
      <c r="G50" s="285"/>
      <c r="H50" s="386"/>
      <c r="I50" s="384"/>
      <c r="J50" s="387">
        <f t="shared" si="0"/>
        <v>756404</v>
      </c>
      <c r="K50" s="370" t="s">
        <v>165</v>
      </c>
      <c r="L50" s="380">
        <v>3.13</v>
      </c>
      <c r="M50" s="1316">
        <v>-187605</v>
      </c>
      <c r="N50" s="382">
        <v>32</v>
      </c>
    </row>
    <row r="51" spans="1:14">
      <c r="A51" s="373">
        <v>33</v>
      </c>
      <c r="B51" s="374" t="s">
        <v>166</v>
      </c>
      <c r="C51" s="375"/>
      <c r="D51" s="383">
        <v>179804</v>
      </c>
      <c r="E51" s="1314">
        <v>19798</v>
      </c>
      <c r="F51" s="1315">
        <v>4785</v>
      </c>
      <c r="G51" s="285"/>
      <c r="H51" s="386"/>
      <c r="I51" s="384"/>
      <c r="J51" s="387">
        <f t="shared" si="0"/>
        <v>194817</v>
      </c>
      <c r="K51" s="370" t="s">
        <v>167</v>
      </c>
      <c r="L51" s="380">
        <v>4.17</v>
      </c>
      <c r="M51" s="1316">
        <v>-3692</v>
      </c>
      <c r="N51" s="382">
        <v>33</v>
      </c>
    </row>
    <row r="52" spans="1:14">
      <c r="A52" s="373">
        <v>34</v>
      </c>
      <c r="B52" s="374" t="s">
        <v>168</v>
      </c>
      <c r="C52" s="375"/>
      <c r="D52" s="383">
        <v>354780</v>
      </c>
      <c r="E52" s="1314">
        <v>19608</v>
      </c>
      <c r="F52" s="1315">
        <v>7072</v>
      </c>
      <c r="G52" s="285"/>
      <c r="H52" s="386"/>
      <c r="I52" s="384"/>
      <c r="J52" s="387">
        <f t="shared" si="0"/>
        <v>367316</v>
      </c>
      <c r="K52" s="370" t="s">
        <v>169</v>
      </c>
      <c r="L52" s="380">
        <v>4.17</v>
      </c>
      <c r="M52" s="1316">
        <v>105203</v>
      </c>
      <c r="N52" s="382">
        <v>34</v>
      </c>
    </row>
    <row r="53" spans="1:14">
      <c r="A53" s="373">
        <v>35</v>
      </c>
      <c r="B53" s="374" t="s">
        <v>170</v>
      </c>
      <c r="C53" s="375"/>
      <c r="D53" s="383">
        <v>608753</v>
      </c>
      <c r="E53" s="1314">
        <v>23604</v>
      </c>
      <c r="F53" s="1315">
        <v>6886</v>
      </c>
      <c r="G53" s="285"/>
      <c r="H53" s="386"/>
      <c r="I53" s="384"/>
      <c r="J53" s="387">
        <f t="shared" si="0"/>
        <v>625471</v>
      </c>
      <c r="K53" s="370" t="s">
        <v>171</v>
      </c>
      <c r="L53" s="380">
        <v>4</v>
      </c>
      <c r="M53" s="1316">
        <v>389394</v>
      </c>
      <c r="N53" s="382">
        <v>35</v>
      </c>
    </row>
    <row r="54" spans="1:14">
      <c r="A54" s="373">
        <v>36</v>
      </c>
      <c r="B54" s="374" t="s">
        <v>172</v>
      </c>
      <c r="C54" s="375"/>
      <c r="D54" s="383">
        <v>884759</v>
      </c>
      <c r="E54" s="1314">
        <v>6120</v>
      </c>
      <c r="F54" s="1315">
        <v>0</v>
      </c>
      <c r="G54" s="285"/>
      <c r="H54" s="386"/>
      <c r="I54" s="384"/>
      <c r="J54" s="387">
        <f t="shared" si="0"/>
        <v>890879</v>
      </c>
      <c r="K54" s="370" t="s">
        <v>173</v>
      </c>
      <c r="L54" s="380">
        <v>12.5</v>
      </c>
      <c r="M54" s="1316">
        <v>788499</v>
      </c>
      <c r="N54" s="382">
        <v>36</v>
      </c>
    </row>
    <row r="55" spans="1:14">
      <c r="A55" s="373">
        <v>37</v>
      </c>
      <c r="B55" s="374" t="s">
        <v>174</v>
      </c>
      <c r="C55" s="375"/>
      <c r="D55" s="383">
        <v>2000</v>
      </c>
      <c r="E55" s="1314"/>
      <c r="F55" s="1315"/>
      <c r="G55" s="285"/>
      <c r="H55" s="386"/>
      <c r="I55" s="384"/>
      <c r="J55" s="387">
        <f t="shared" si="0"/>
        <v>2000</v>
      </c>
      <c r="K55" s="370" t="s">
        <v>175</v>
      </c>
      <c r="L55" s="380">
        <v>4</v>
      </c>
      <c r="M55" s="1316">
        <v>2000</v>
      </c>
      <c r="N55" s="382">
        <v>37</v>
      </c>
    </row>
    <row r="56" spans="1:14">
      <c r="A56" s="373">
        <v>38</v>
      </c>
      <c r="B56" s="374" t="s">
        <v>176</v>
      </c>
      <c r="C56" s="375"/>
      <c r="D56" s="383">
        <v>3696</v>
      </c>
      <c r="E56" s="1314"/>
      <c r="F56" s="1315"/>
      <c r="G56" s="285"/>
      <c r="H56" s="386"/>
      <c r="I56" s="384"/>
      <c r="J56" s="387">
        <f t="shared" si="0"/>
        <v>3696</v>
      </c>
      <c r="K56" s="370" t="s">
        <v>177</v>
      </c>
      <c r="L56" s="380">
        <v>4</v>
      </c>
      <c r="M56" s="1316">
        <v>2817</v>
      </c>
      <c r="N56" s="382">
        <v>38</v>
      </c>
    </row>
    <row r="57" spans="1:14">
      <c r="A57" s="373">
        <v>39</v>
      </c>
      <c r="B57" s="374" t="s">
        <v>178</v>
      </c>
      <c r="C57" s="375"/>
      <c r="D57" s="383">
        <v>1510765</v>
      </c>
      <c r="E57" s="1314">
        <v>41139</v>
      </c>
      <c r="F57" s="1315">
        <v>47161</v>
      </c>
      <c r="G57" s="285"/>
      <c r="H57" s="386"/>
      <c r="I57" s="384"/>
      <c r="J57" s="387">
        <f t="shared" si="0"/>
        <v>1504743</v>
      </c>
      <c r="K57" s="370" t="s">
        <v>179</v>
      </c>
      <c r="L57" s="380">
        <v>10</v>
      </c>
      <c r="M57" s="1316">
        <v>1548098</v>
      </c>
      <c r="N57" s="382">
        <v>39</v>
      </c>
    </row>
    <row r="58" spans="1:14">
      <c r="A58" s="373">
        <v>40</v>
      </c>
      <c r="B58" s="374" t="s">
        <v>180</v>
      </c>
      <c r="C58" s="375"/>
      <c r="D58" s="383">
        <v>34410</v>
      </c>
      <c r="E58" s="1314">
        <v>15351</v>
      </c>
      <c r="F58" s="1315"/>
      <c r="G58" s="285"/>
      <c r="H58" s="386"/>
      <c r="I58" s="384"/>
      <c r="J58" s="387">
        <f t="shared" si="0"/>
        <v>49761</v>
      </c>
      <c r="K58" s="370" t="s">
        <v>181</v>
      </c>
      <c r="L58" s="380">
        <v>0</v>
      </c>
      <c r="M58" s="1316">
        <v>24680</v>
      </c>
      <c r="N58" s="382">
        <v>40</v>
      </c>
    </row>
    <row r="59" spans="1:14">
      <c r="A59" s="373">
        <v>41</v>
      </c>
      <c r="B59" s="374" t="s">
        <v>182</v>
      </c>
      <c r="C59" s="375"/>
      <c r="D59" s="383">
        <v>51278</v>
      </c>
      <c r="E59" s="1314">
        <v>0</v>
      </c>
      <c r="F59" s="1315"/>
      <c r="G59" s="285"/>
      <c r="H59" s="386"/>
      <c r="I59" s="384"/>
      <c r="J59" s="387">
        <f t="shared" si="0"/>
        <v>51278</v>
      </c>
      <c r="K59" s="370" t="s">
        <v>183</v>
      </c>
      <c r="L59" s="380">
        <v>4</v>
      </c>
      <c r="M59" s="1316">
        <v>34067</v>
      </c>
      <c r="N59" s="382">
        <v>41</v>
      </c>
    </row>
    <row r="60" spans="1:14">
      <c r="A60" s="373">
        <v>42</v>
      </c>
      <c r="B60" s="374" t="s">
        <v>184</v>
      </c>
      <c r="C60" s="375"/>
      <c r="D60" s="383">
        <v>15393</v>
      </c>
      <c r="E60" s="1314">
        <v>0</v>
      </c>
      <c r="F60" s="1315"/>
      <c r="G60" s="285"/>
      <c r="H60" s="386"/>
      <c r="I60" s="384"/>
      <c r="J60" s="387">
        <f t="shared" si="0"/>
        <v>15393</v>
      </c>
      <c r="K60" s="370" t="s">
        <v>185</v>
      </c>
      <c r="L60" s="380">
        <v>5</v>
      </c>
      <c r="M60" s="1316">
        <v>10264</v>
      </c>
      <c r="N60" s="382">
        <v>42</v>
      </c>
    </row>
    <row r="61" spans="1:14">
      <c r="A61" s="373">
        <v>43</v>
      </c>
      <c r="B61" s="374" t="s">
        <v>186</v>
      </c>
      <c r="C61" s="375"/>
      <c r="D61" s="383">
        <v>18597</v>
      </c>
      <c r="E61" s="1314">
        <v>0</v>
      </c>
      <c r="F61" s="1315"/>
      <c r="G61" s="285"/>
      <c r="H61" s="386"/>
      <c r="I61" s="384"/>
      <c r="J61" s="387">
        <f t="shared" si="0"/>
        <v>18597</v>
      </c>
      <c r="K61" s="370" t="s">
        <v>187</v>
      </c>
      <c r="L61" s="380">
        <v>5</v>
      </c>
      <c r="M61" s="1316">
        <v>17972</v>
      </c>
      <c r="N61" s="382">
        <v>43</v>
      </c>
    </row>
    <row r="62" spans="1:14">
      <c r="A62" s="373">
        <v>44</v>
      </c>
      <c r="B62" s="374" t="s">
        <v>188</v>
      </c>
      <c r="C62" s="375"/>
      <c r="D62" s="383">
        <v>0</v>
      </c>
      <c r="E62" s="1314"/>
      <c r="F62" s="1315"/>
      <c r="G62" s="285"/>
      <c r="H62" s="386"/>
      <c r="I62" s="384"/>
      <c r="J62" s="387">
        <f t="shared" si="0"/>
        <v>0</v>
      </c>
      <c r="K62" s="370" t="s">
        <v>189</v>
      </c>
      <c r="L62" s="380"/>
      <c r="M62" s="388" t="s">
        <v>677</v>
      </c>
      <c r="N62" s="382">
        <v>44</v>
      </c>
    </row>
    <row r="63" spans="1:14">
      <c r="A63" s="373">
        <v>45</v>
      </c>
      <c r="B63" s="374" t="s">
        <v>190</v>
      </c>
      <c r="C63" s="375"/>
      <c r="D63" s="383">
        <v>0</v>
      </c>
      <c r="E63" s="1314"/>
      <c r="F63" s="1315"/>
      <c r="G63" s="285"/>
      <c r="H63" s="386"/>
      <c r="I63" s="384"/>
      <c r="J63" s="387">
        <f t="shared" si="0"/>
        <v>0</v>
      </c>
      <c r="K63" s="370" t="s">
        <v>191</v>
      </c>
      <c r="L63" s="380"/>
      <c r="M63" s="388" t="s">
        <v>677</v>
      </c>
      <c r="N63" s="382">
        <v>45</v>
      </c>
    </row>
    <row r="64" spans="1:14">
      <c r="A64" s="373">
        <v>46</v>
      </c>
      <c r="B64" s="374"/>
      <c r="C64" s="375"/>
      <c r="D64" s="383">
        <v>0</v>
      </c>
      <c r="E64" s="384"/>
      <c r="F64" s="385"/>
      <c r="G64" s="285"/>
      <c r="H64" s="386"/>
      <c r="I64" s="384"/>
      <c r="J64" s="387">
        <f t="shared" si="0"/>
        <v>0</v>
      </c>
      <c r="K64" s="112" t="s">
        <v>677</v>
      </c>
      <c r="L64" s="380"/>
      <c r="M64" s="388" t="s">
        <v>677</v>
      </c>
      <c r="N64" s="382">
        <v>46</v>
      </c>
    </row>
    <row r="65" spans="1:14">
      <c r="A65" s="373">
        <v>47</v>
      </c>
      <c r="B65" s="374" t="s">
        <v>192</v>
      </c>
      <c r="C65" s="375"/>
      <c r="D65" s="390">
        <f>SUM(D19:D64)</f>
        <v>34345337</v>
      </c>
      <c r="E65" s="390">
        <f>SUM(E19:E64)</f>
        <v>675706</v>
      </c>
      <c r="F65" s="391">
        <f>SUM(F19:F64)</f>
        <v>196737</v>
      </c>
      <c r="H65" s="392">
        <f>SUM(H19:H64)</f>
        <v>0</v>
      </c>
      <c r="I65" s="390">
        <f>SUM(I19:I64)</f>
        <v>0</v>
      </c>
      <c r="J65" s="379">
        <f t="shared" si="0"/>
        <v>34824306</v>
      </c>
      <c r="K65" s="112"/>
      <c r="L65" s="393"/>
      <c r="M65" s="390">
        <f>SUM(M19:M64)</f>
        <v>12987753</v>
      </c>
      <c r="N65" s="382">
        <v>47</v>
      </c>
    </row>
    <row r="66" spans="1:14">
      <c r="A66" s="373">
        <v>48</v>
      </c>
      <c r="B66" s="374" t="s">
        <v>193</v>
      </c>
      <c r="C66" s="375"/>
      <c r="D66" s="394"/>
      <c r="E66" s="387"/>
      <c r="F66" s="395"/>
      <c r="H66" s="396"/>
      <c r="I66" s="387"/>
      <c r="J66" s="387"/>
      <c r="K66" s="370" t="s">
        <v>193</v>
      </c>
      <c r="L66" s="380"/>
      <c r="M66" s="389" t="s">
        <v>677</v>
      </c>
      <c r="N66" s="382">
        <v>48</v>
      </c>
    </row>
    <row r="67" spans="1:14">
      <c r="A67" s="373">
        <v>49</v>
      </c>
      <c r="B67" s="374" t="s">
        <v>194</v>
      </c>
      <c r="C67" s="375"/>
      <c r="D67" s="390"/>
      <c r="E67" s="379"/>
      <c r="F67" s="391"/>
      <c r="H67" s="392"/>
      <c r="I67" s="379"/>
      <c r="J67" s="379">
        <f>D67+E67-F67+H67+I67</f>
        <v>0</v>
      </c>
      <c r="K67" s="370" t="s">
        <v>195</v>
      </c>
      <c r="L67" s="380"/>
      <c r="M67" s="397" t="s">
        <v>677</v>
      </c>
      <c r="N67" s="382">
        <v>49</v>
      </c>
    </row>
    <row r="68" spans="1:14" ht="15.75" thickBot="1">
      <c r="A68" s="398" t="s">
        <v>677</v>
      </c>
      <c r="B68" s="399" t="s">
        <v>677</v>
      </c>
      <c r="C68" s="400"/>
      <c r="D68" s="401" t="s">
        <v>677</v>
      </c>
      <c r="E68" s="401" t="s">
        <v>677</v>
      </c>
      <c r="F68" s="402" t="s">
        <v>677</v>
      </c>
      <c r="H68" s="403" t="s">
        <v>677</v>
      </c>
      <c r="I68" s="401" t="s">
        <v>677</v>
      </c>
      <c r="J68" s="401" t="s">
        <v>677</v>
      </c>
      <c r="K68" s="124"/>
      <c r="L68" s="404"/>
      <c r="M68" s="405"/>
      <c r="N68" s="406" t="s">
        <v>677</v>
      </c>
    </row>
    <row r="69" spans="1:14">
      <c r="A69" s="105" t="s">
        <v>732</v>
      </c>
      <c r="B69" s="96"/>
      <c r="C69" s="96"/>
      <c r="D69" s="407"/>
      <c r="E69" s="407"/>
      <c r="F69" s="407"/>
      <c r="G69" s="407"/>
      <c r="H69" s="407"/>
      <c r="I69" s="407"/>
      <c r="J69" s="408"/>
      <c r="K69" s="408" t="s">
        <v>677</v>
      </c>
      <c r="L69" s="408"/>
      <c r="M69" s="408" t="s">
        <v>732</v>
      </c>
      <c r="N69" s="105"/>
    </row>
    <row r="70" spans="1:14">
      <c r="A70" s="129" t="s">
        <v>196</v>
      </c>
      <c r="B70" s="129"/>
      <c r="C70" s="129"/>
      <c r="D70" s="409"/>
      <c r="E70" s="409"/>
      <c r="F70" s="409"/>
      <c r="G70" s="409" t="s">
        <v>197</v>
      </c>
      <c r="H70" s="409"/>
      <c r="I70" s="409"/>
      <c r="J70" s="409"/>
      <c r="K70" s="129"/>
      <c r="L70" s="409"/>
      <c r="M70" s="129"/>
      <c r="N70" s="129"/>
    </row>
    <row r="71" spans="1:14">
      <c r="A71" s="129"/>
      <c r="B71" s="129"/>
      <c r="C71" s="129"/>
      <c r="D71" s="129"/>
      <c r="E71" s="129"/>
      <c r="F71" s="129"/>
      <c r="G71" s="129"/>
      <c r="H71" s="129"/>
      <c r="I71" s="129"/>
      <c r="J71" s="129"/>
      <c r="K71" s="129"/>
      <c r="L71" s="129"/>
      <c r="M71" s="129"/>
      <c r="N71" s="129"/>
    </row>
    <row r="72" spans="1:14">
      <c r="B72" s="96"/>
    </row>
    <row r="73" spans="1:14">
      <c r="B73" s="96" t="s">
        <v>677</v>
      </c>
    </row>
    <row r="74" spans="1:14">
      <c r="B74" s="96" t="s">
        <v>677</v>
      </c>
    </row>
    <row r="75" spans="1:14">
      <c r="B75" s="96"/>
    </row>
    <row r="76" spans="1:14">
      <c r="B76" s="96"/>
    </row>
    <row r="77" spans="1:14">
      <c r="B77" s="96"/>
    </row>
  </sheetData>
  <printOptions horizontalCentered="1" verticalCentered="1"/>
  <pageMargins left="0.5" right="0.5" top="0.5" bottom="0.5" header="0.5" footer="0.5"/>
  <pageSetup scale="60" orientation="portrait" r:id="rId1"/>
  <headerFooter alignWithMargins="0"/>
  <colBreaks count="1" manualBreakCount="1">
    <brk id="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E132"/>
  <sheetViews>
    <sheetView defaultGridColor="0" colorId="22" zoomScale="90" zoomScaleNormal="90" workbookViewId="0">
      <selection activeCell="F48" sqref="F48"/>
    </sheetView>
  </sheetViews>
  <sheetFormatPr defaultColWidth="11.44140625" defaultRowHeight="15"/>
  <cols>
    <col min="1" max="1" width="4.77734375" customWidth="1"/>
    <col min="2" max="2" width="19.77734375" customWidth="1"/>
    <col min="3" max="3" width="28.77734375" customWidth="1"/>
    <col min="4" max="5" width="20.77734375" customWidth="1"/>
  </cols>
  <sheetData>
    <row r="1" spans="1:5" ht="15.75" thickBot="1">
      <c r="B1" t="str">
        <f>'Read Me First'!D50</f>
        <v>Town of Massena Electric Department</v>
      </c>
      <c r="D1" t="str">
        <f>'Read Me First'!C52</f>
        <v>Year Ending December 31, 2014</v>
      </c>
    </row>
    <row r="2" spans="1:5">
      <c r="A2" s="410"/>
      <c r="B2" s="70"/>
      <c r="C2" s="70"/>
      <c r="D2" s="70"/>
      <c r="E2" s="411"/>
    </row>
    <row r="3" spans="1:5" ht="15.75">
      <c r="A3" s="412" t="s">
        <v>198</v>
      </c>
      <c r="B3" s="76"/>
      <c r="C3" s="76"/>
      <c r="D3" s="76"/>
      <c r="E3" s="413"/>
    </row>
    <row r="4" spans="1:5">
      <c r="A4" s="414"/>
      <c r="B4" s="415"/>
      <c r="C4" s="415"/>
      <c r="D4" s="223"/>
      <c r="E4" s="416"/>
    </row>
    <row r="5" spans="1:5">
      <c r="A5" s="417"/>
      <c r="B5" s="73"/>
      <c r="C5" s="73"/>
      <c r="D5" s="73"/>
      <c r="E5" s="418"/>
    </row>
    <row r="6" spans="1:5">
      <c r="A6" s="417" t="s">
        <v>677</v>
      </c>
      <c r="B6" s="73" t="s">
        <v>199</v>
      </c>
      <c r="C6" s="73"/>
      <c r="D6" s="73"/>
      <c r="E6" s="418"/>
    </row>
    <row r="7" spans="1:5">
      <c r="A7" s="417"/>
      <c r="B7" s="73"/>
      <c r="C7" s="73"/>
      <c r="D7" s="73"/>
      <c r="E7" s="418"/>
    </row>
    <row r="8" spans="1:5">
      <c r="A8" s="417" t="s">
        <v>677</v>
      </c>
      <c r="B8" s="73" t="s">
        <v>200</v>
      </c>
      <c r="C8" s="73"/>
      <c r="D8" s="73"/>
      <c r="E8" s="418"/>
    </row>
    <row r="9" spans="1:5">
      <c r="A9" s="414" t="s">
        <v>677</v>
      </c>
      <c r="B9" s="415"/>
      <c r="C9" s="415"/>
      <c r="D9" s="415"/>
      <c r="E9" s="419"/>
    </row>
    <row r="10" spans="1:5">
      <c r="A10" s="420"/>
      <c r="B10" s="421"/>
      <c r="C10" s="421"/>
      <c r="D10" s="422"/>
      <c r="E10" s="418"/>
    </row>
    <row r="11" spans="1:5">
      <c r="A11" s="423" t="s">
        <v>1551</v>
      </c>
      <c r="B11" s="8"/>
      <c r="C11" s="80" t="s">
        <v>201</v>
      </c>
      <c r="D11" s="424"/>
      <c r="E11" s="425" t="s">
        <v>202</v>
      </c>
    </row>
    <row r="12" spans="1:5">
      <c r="A12" s="426" t="s">
        <v>1554</v>
      </c>
      <c r="B12" s="427" t="s">
        <v>742</v>
      </c>
      <c r="C12" s="428"/>
      <c r="D12" s="429"/>
      <c r="E12" s="430" t="s">
        <v>743</v>
      </c>
    </row>
    <row r="13" spans="1:5">
      <c r="A13" s="426">
        <v>1</v>
      </c>
      <c r="B13" s="1235"/>
      <c r="C13" s="432"/>
      <c r="D13" s="432"/>
      <c r="E13" s="1236"/>
    </row>
    <row r="14" spans="1:5">
      <c r="A14" s="426">
        <v>2</v>
      </c>
      <c r="B14" s="336" t="s">
        <v>2211</v>
      </c>
      <c r="C14" s="432"/>
      <c r="D14" s="432"/>
      <c r="E14" s="433">
        <v>5945.82</v>
      </c>
    </row>
    <row r="15" spans="1:5">
      <c r="A15" s="426">
        <v>3</v>
      </c>
      <c r="B15" s="336" t="s">
        <v>2212</v>
      </c>
      <c r="C15" s="432"/>
      <c r="D15" s="432"/>
      <c r="E15" s="434">
        <v>2501.65</v>
      </c>
    </row>
    <row r="16" spans="1:5">
      <c r="A16" s="426">
        <v>4</v>
      </c>
      <c r="B16" s="336"/>
      <c r="C16" s="432"/>
      <c r="D16" s="432"/>
      <c r="E16" s="434"/>
    </row>
    <row r="17" spans="1:5">
      <c r="A17" s="426">
        <v>5</v>
      </c>
      <c r="B17" s="336"/>
      <c r="C17" s="432"/>
      <c r="D17" s="432"/>
      <c r="E17" s="434"/>
    </row>
    <row r="18" spans="1:5">
      <c r="A18" s="426">
        <v>6</v>
      </c>
      <c r="B18" s="336"/>
      <c r="C18" s="432"/>
      <c r="D18" s="432"/>
      <c r="E18" s="434"/>
    </row>
    <row r="19" spans="1:5">
      <c r="A19" s="426">
        <v>7</v>
      </c>
      <c r="B19" s="336" t="s">
        <v>2089</v>
      </c>
      <c r="C19" s="432"/>
      <c r="D19" s="432"/>
      <c r="E19" s="434">
        <v>4379.91</v>
      </c>
    </row>
    <row r="20" spans="1:5">
      <c r="A20" s="426">
        <v>8</v>
      </c>
      <c r="B20" s="432"/>
      <c r="C20" s="432"/>
      <c r="D20" s="432"/>
      <c r="E20" s="434"/>
    </row>
    <row r="21" spans="1:5">
      <c r="A21" s="426">
        <v>9</v>
      </c>
      <c r="B21" s="432"/>
      <c r="C21" s="432"/>
      <c r="D21" s="432"/>
      <c r="E21" s="434"/>
    </row>
    <row r="22" spans="1:5">
      <c r="A22" s="426">
        <v>10</v>
      </c>
      <c r="B22" s="432"/>
      <c r="C22" s="432"/>
      <c r="D22" s="432"/>
      <c r="E22" s="434"/>
    </row>
    <row r="23" spans="1:5">
      <c r="A23" s="426">
        <v>11</v>
      </c>
      <c r="B23" s="432"/>
      <c r="C23" s="432"/>
      <c r="D23" s="432"/>
      <c r="E23" s="434"/>
    </row>
    <row r="24" spans="1:5">
      <c r="A24" s="426">
        <v>12</v>
      </c>
      <c r="B24" s="432"/>
      <c r="C24" s="432"/>
      <c r="D24" s="432"/>
      <c r="E24" s="434"/>
    </row>
    <row r="25" spans="1:5">
      <c r="A25" s="426">
        <v>13</v>
      </c>
      <c r="B25" s="432"/>
      <c r="C25" s="432"/>
      <c r="D25" s="432"/>
      <c r="E25" s="434"/>
    </row>
    <row r="26" spans="1:5">
      <c r="A26" s="426">
        <v>14</v>
      </c>
      <c r="B26" s="432"/>
      <c r="C26" s="432"/>
      <c r="D26" s="432"/>
      <c r="E26" s="434"/>
    </row>
    <row r="27" spans="1:5">
      <c r="A27" s="426">
        <v>15</v>
      </c>
      <c r="B27" s="432"/>
      <c r="C27" s="432"/>
      <c r="D27" s="432"/>
      <c r="E27" s="434"/>
    </row>
    <row r="28" spans="1:5">
      <c r="A28" s="426">
        <v>16</v>
      </c>
      <c r="B28" s="432"/>
      <c r="C28" s="432"/>
      <c r="D28" s="432"/>
      <c r="E28" s="434"/>
    </row>
    <row r="29" spans="1:5">
      <c r="A29" s="426">
        <v>17</v>
      </c>
      <c r="B29" s="432"/>
      <c r="C29" s="432"/>
      <c r="D29" s="432"/>
      <c r="E29" s="434"/>
    </row>
    <row r="30" spans="1:5">
      <c r="A30" s="426">
        <v>18</v>
      </c>
      <c r="B30" s="432"/>
      <c r="C30" s="432"/>
      <c r="D30" s="432"/>
      <c r="E30" s="434"/>
    </row>
    <row r="31" spans="1:5">
      <c r="A31" s="426">
        <v>19</v>
      </c>
      <c r="B31" s="336"/>
      <c r="C31" s="432"/>
      <c r="D31" s="432"/>
      <c r="E31" s="433"/>
    </row>
    <row r="32" spans="1:5">
      <c r="A32" s="426">
        <v>20</v>
      </c>
      <c r="B32" s="435"/>
      <c r="C32" s="415" t="s">
        <v>1558</v>
      </c>
      <c r="D32" s="415"/>
      <c r="E32" s="391">
        <f>SUM(E13:E31)</f>
        <v>12827.38</v>
      </c>
    </row>
    <row r="33" spans="1:5">
      <c r="A33" s="436"/>
      <c r="B33" s="8"/>
      <c r="C33" s="73"/>
      <c r="D33" s="73"/>
      <c r="E33" s="437"/>
    </row>
    <row r="34" spans="1:5" ht="15.75">
      <c r="A34" s="412" t="s">
        <v>203</v>
      </c>
      <c r="B34" s="76"/>
      <c r="C34" s="76"/>
      <c r="D34" s="76"/>
      <c r="E34" s="413"/>
    </row>
    <row r="35" spans="1:5">
      <c r="A35" s="414"/>
      <c r="B35" s="415"/>
      <c r="C35" s="415"/>
      <c r="D35" s="415"/>
      <c r="E35" s="419"/>
    </row>
    <row r="36" spans="1:5">
      <c r="A36" s="417"/>
      <c r="B36" s="73"/>
      <c r="C36" s="73"/>
      <c r="D36" s="73"/>
      <c r="E36" s="418"/>
    </row>
    <row r="37" spans="1:5">
      <c r="A37" s="417"/>
      <c r="B37" s="73" t="s">
        <v>204</v>
      </c>
      <c r="C37" s="73"/>
      <c r="D37" s="73"/>
      <c r="E37" s="418"/>
    </row>
    <row r="38" spans="1:5">
      <c r="A38" s="417"/>
      <c r="B38" s="73"/>
      <c r="C38" s="73"/>
      <c r="D38" s="73"/>
      <c r="E38" s="418"/>
    </row>
    <row r="39" spans="1:5">
      <c r="A39" s="417"/>
      <c r="B39" s="73" t="s">
        <v>200</v>
      </c>
      <c r="C39" s="73"/>
      <c r="D39" s="73"/>
      <c r="E39" s="418"/>
    </row>
    <row r="40" spans="1:5">
      <c r="A40" s="417"/>
      <c r="B40" s="73"/>
      <c r="C40" s="73"/>
      <c r="D40" s="73"/>
      <c r="E40" s="418"/>
    </row>
    <row r="41" spans="1:5">
      <c r="A41" s="438"/>
      <c r="B41" s="421"/>
      <c r="C41" s="421"/>
      <c r="D41" s="422"/>
      <c r="E41" s="439"/>
    </row>
    <row r="42" spans="1:5">
      <c r="A42" s="423" t="s">
        <v>1551</v>
      </c>
      <c r="B42" s="8"/>
      <c r="C42" s="80" t="s">
        <v>205</v>
      </c>
      <c r="D42" s="424"/>
      <c r="E42" s="425" t="s">
        <v>202</v>
      </c>
    </row>
    <row r="43" spans="1:5">
      <c r="A43" s="426" t="s">
        <v>1554</v>
      </c>
      <c r="B43" s="427" t="s">
        <v>742</v>
      </c>
      <c r="C43" s="428"/>
      <c r="D43" s="429"/>
      <c r="E43" s="430" t="s">
        <v>743</v>
      </c>
    </row>
    <row r="44" spans="1:5">
      <c r="A44" s="426">
        <v>21</v>
      </c>
      <c r="B44" s="415" t="s">
        <v>206</v>
      </c>
      <c r="C44" s="415"/>
      <c r="D44" s="415"/>
      <c r="E44" s="440"/>
    </row>
    <row r="45" spans="1:5">
      <c r="A45" s="426">
        <v>22</v>
      </c>
      <c r="B45" s="336"/>
      <c r="C45" s="432"/>
      <c r="D45" s="432"/>
      <c r="E45" s="433"/>
    </row>
    <row r="46" spans="1:5">
      <c r="A46" s="426">
        <v>23</v>
      </c>
      <c r="B46" s="432"/>
      <c r="C46" s="432"/>
      <c r="D46" s="432"/>
      <c r="E46" s="433"/>
    </row>
    <row r="47" spans="1:5">
      <c r="A47" s="426">
        <v>24</v>
      </c>
      <c r="B47" s="431"/>
      <c r="C47" s="432"/>
      <c r="D47" s="432"/>
      <c r="E47" s="434"/>
    </row>
    <row r="48" spans="1:5">
      <c r="A48" s="426">
        <v>25</v>
      </c>
      <c r="B48" s="432"/>
      <c r="C48" s="432"/>
      <c r="D48" s="432"/>
      <c r="E48" s="433"/>
    </row>
    <row r="49" spans="1:5">
      <c r="A49" s="426">
        <v>26</v>
      </c>
      <c r="B49" s="432"/>
      <c r="C49" s="432"/>
      <c r="D49" s="432"/>
      <c r="E49" s="434"/>
    </row>
    <row r="50" spans="1:5">
      <c r="A50" s="426">
        <v>27</v>
      </c>
      <c r="B50" s="432"/>
      <c r="C50" s="432"/>
      <c r="D50" s="432"/>
      <c r="E50" s="434"/>
    </row>
    <row r="51" spans="1:5">
      <c r="A51" s="426">
        <v>28</v>
      </c>
      <c r="B51" s="432"/>
      <c r="C51" s="432"/>
      <c r="D51" s="432"/>
      <c r="E51" s="434"/>
    </row>
    <row r="52" spans="1:5">
      <c r="A52" s="426">
        <v>29</v>
      </c>
      <c r="B52" s="432"/>
      <c r="C52" s="432"/>
      <c r="D52" s="432"/>
      <c r="E52" s="434"/>
    </row>
    <row r="53" spans="1:5">
      <c r="A53" s="426">
        <v>30</v>
      </c>
      <c r="B53" s="415"/>
      <c r="C53" s="415" t="s">
        <v>1558</v>
      </c>
      <c r="D53" s="415"/>
      <c r="E53" s="441">
        <f>SUM(E44:E52)</f>
        <v>0</v>
      </c>
    </row>
    <row r="54" spans="1:5">
      <c r="A54" s="426">
        <v>31</v>
      </c>
      <c r="B54" s="1237" t="s">
        <v>207</v>
      </c>
      <c r="C54" s="415"/>
      <c r="D54" s="415"/>
      <c r="E54" s="440"/>
    </row>
    <row r="55" spans="1:5">
      <c r="A55" s="426">
        <v>32</v>
      </c>
      <c r="B55" s="432"/>
      <c r="C55" s="432"/>
      <c r="D55" s="432"/>
      <c r="E55" s="433"/>
    </row>
    <row r="56" spans="1:5">
      <c r="A56" s="426">
        <v>33</v>
      </c>
      <c r="B56" s="432"/>
      <c r="C56" s="432"/>
      <c r="D56" s="432"/>
      <c r="E56" s="434"/>
    </row>
    <row r="57" spans="1:5">
      <c r="A57" s="426">
        <v>34</v>
      </c>
      <c r="B57" s="432"/>
      <c r="C57" s="432"/>
      <c r="D57" s="432"/>
      <c r="E57" s="434"/>
    </row>
    <row r="58" spans="1:5">
      <c r="A58" s="426">
        <v>35</v>
      </c>
      <c r="B58" s="432"/>
      <c r="C58" s="432"/>
      <c r="D58" s="432"/>
      <c r="E58" s="434"/>
    </row>
    <row r="59" spans="1:5">
      <c r="A59" s="426">
        <v>36</v>
      </c>
      <c r="B59" s="432"/>
      <c r="C59" s="432"/>
      <c r="D59" s="432"/>
      <c r="E59" s="434"/>
    </row>
    <row r="60" spans="1:5">
      <c r="A60" s="426">
        <v>37</v>
      </c>
      <c r="B60" s="432"/>
      <c r="C60" s="432"/>
      <c r="D60" s="432"/>
      <c r="E60" s="434"/>
    </row>
    <row r="61" spans="1:5">
      <c r="A61" s="426">
        <v>38</v>
      </c>
      <c r="B61" s="432"/>
      <c r="C61" s="432"/>
      <c r="D61" s="432"/>
      <c r="E61" s="434"/>
    </row>
    <row r="62" spans="1:5">
      <c r="A62" s="426">
        <v>39</v>
      </c>
      <c r="B62" s="336"/>
      <c r="C62" s="432"/>
      <c r="D62" s="432"/>
      <c r="E62" s="433"/>
    </row>
    <row r="63" spans="1:5" ht="15.75" thickBot="1">
      <c r="A63" s="442">
        <v>40</v>
      </c>
      <c r="B63" s="443"/>
      <c r="C63" s="443" t="s">
        <v>1558</v>
      </c>
      <c r="D63" s="444"/>
      <c r="E63" s="402">
        <f>SUM(E55:E62)</f>
        <v>0</v>
      </c>
    </row>
    <row r="64" spans="1:5">
      <c r="A64" t="s">
        <v>732</v>
      </c>
    </row>
    <row r="65" spans="1:5">
      <c r="A65" s="2" t="s">
        <v>208</v>
      </c>
      <c r="B65" s="76"/>
      <c r="C65" s="76"/>
      <c r="D65" s="76"/>
      <c r="E65" s="76"/>
    </row>
    <row r="66" spans="1:5">
      <c r="A66" s="76"/>
      <c r="B66" s="76"/>
      <c r="C66" s="76"/>
      <c r="D66" s="76"/>
      <c r="E66" s="76"/>
    </row>
    <row r="67" spans="1:5">
      <c r="A67" s="73"/>
      <c r="B67" s="73"/>
      <c r="C67" s="73"/>
      <c r="D67" s="73"/>
      <c r="E67" s="73"/>
    </row>
    <row r="68" spans="1:5">
      <c r="A68" s="73"/>
      <c r="B68" s="73"/>
      <c r="C68" s="73"/>
      <c r="D68" s="73"/>
      <c r="E68" s="73"/>
    </row>
    <row r="69" spans="1:5">
      <c r="A69" s="73"/>
      <c r="B69" s="73"/>
      <c r="C69" s="73"/>
      <c r="D69" s="73"/>
      <c r="E69" s="73"/>
    </row>
    <row r="70" spans="1:5">
      <c r="A70" s="73"/>
      <c r="B70" s="73"/>
      <c r="C70" s="73"/>
      <c r="D70" s="73"/>
      <c r="E70" s="73"/>
    </row>
    <row r="71" spans="1:5">
      <c r="A71" s="73"/>
      <c r="B71" s="73"/>
      <c r="C71" s="73"/>
      <c r="D71" s="73"/>
      <c r="E71" s="73"/>
    </row>
    <row r="72" spans="1:5">
      <c r="A72" s="73"/>
      <c r="B72" s="73"/>
      <c r="C72" s="73"/>
      <c r="D72" s="73"/>
      <c r="E72" s="73"/>
    </row>
    <row r="73" spans="1:5">
      <c r="A73" s="73"/>
      <c r="B73" s="73"/>
      <c r="C73" s="73"/>
      <c r="D73" s="73"/>
      <c r="E73" s="73"/>
    </row>
    <row r="74" spans="1:5">
      <c r="A74" s="73"/>
      <c r="B74" s="73"/>
      <c r="C74" s="73"/>
      <c r="D74" s="73"/>
      <c r="E74" s="73"/>
    </row>
    <row r="75" spans="1:5">
      <c r="A75" s="73"/>
      <c r="B75" s="73"/>
      <c r="C75" s="73"/>
      <c r="D75" s="73"/>
      <c r="E75" s="73"/>
    </row>
    <row r="76" spans="1:5">
      <c r="A76" s="73"/>
      <c r="B76" s="73"/>
      <c r="C76" s="73"/>
      <c r="D76" s="73"/>
      <c r="E76" s="73"/>
    </row>
    <row r="77" spans="1:5">
      <c r="A77" s="73"/>
      <c r="B77" s="73"/>
      <c r="C77" s="73"/>
      <c r="D77" s="73"/>
      <c r="E77" s="73"/>
    </row>
    <row r="78" spans="1:5">
      <c r="A78" s="73"/>
      <c r="B78" s="73"/>
      <c r="C78" s="73"/>
      <c r="D78" s="73"/>
      <c r="E78" s="73"/>
    </row>
    <row r="79" spans="1:5">
      <c r="A79" s="73"/>
      <c r="B79" s="73"/>
      <c r="C79" s="73"/>
      <c r="D79" s="73"/>
      <c r="E79" s="73"/>
    </row>
    <row r="80" spans="1:5">
      <c r="A80" s="73"/>
      <c r="B80" s="73"/>
      <c r="C80" s="73"/>
      <c r="D80" s="73"/>
      <c r="E80" s="73"/>
    </row>
    <row r="81" spans="1:5">
      <c r="A81" s="73"/>
      <c r="B81" s="73"/>
      <c r="C81" s="73"/>
      <c r="D81" s="73"/>
      <c r="E81" s="73"/>
    </row>
    <row r="82" spans="1:5">
      <c r="A82" s="73"/>
      <c r="B82" s="73"/>
      <c r="C82" s="73"/>
      <c r="D82" s="73"/>
      <c r="E82" s="73"/>
    </row>
    <row r="83" spans="1:5">
      <c r="A83" s="73"/>
      <c r="B83" s="73"/>
      <c r="C83" s="73"/>
      <c r="D83" s="73"/>
      <c r="E83" s="73"/>
    </row>
    <row r="84" spans="1:5">
      <c r="A84" s="73"/>
      <c r="B84" s="73"/>
      <c r="C84" s="73"/>
      <c r="D84" s="73"/>
      <c r="E84" s="73"/>
    </row>
    <row r="85" spans="1:5">
      <c r="A85" s="73"/>
      <c r="B85" s="73"/>
      <c r="C85" s="73"/>
      <c r="D85" s="73"/>
      <c r="E85" s="73"/>
    </row>
    <row r="86" spans="1:5">
      <c r="A86" s="73"/>
      <c r="B86" s="73"/>
      <c r="C86" s="73"/>
      <c r="D86" s="73"/>
      <c r="E86" s="73"/>
    </row>
    <row r="87" spans="1:5">
      <c r="A87" s="73"/>
      <c r="B87" s="73"/>
      <c r="C87" s="73"/>
      <c r="D87" s="73"/>
      <c r="E87" s="73"/>
    </row>
    <row r="88" spans="1:5">
      <c r="A88" s="73"/>
      <c r="B88" s="73"/>
      <c r="C88" s="73"/>
      <c r="D88" s="73"/>
      <c r="E88" s="73"/>
    </row>
    <row r="89" spans="1:5">
      <c r="A89" s="73"/>
      <c r="B89" s="73"/>
      <c r="C89" s="73"/>
      <c r="D89" s="73"/>
      <c r="E89" s="73"/>
    </row>
    <row r="90" spans="1:5">
      <c r="A90" s="73"/>
      <c r="B90" s="73"/>
      <c r="C90" s="73"/>
      <c r="D90" s="73"/>
      <c r="E90" s="73"/>
    </row>
    <row r="91" spans="1:5">
      <c r="A91" s="73"/>
      <c r="B91" s="73"/>
      <c r="C91" s="73"/>
      <c r="D91" s="73"/>
      <c r="E91" s="407"/>
    </row>
    <row r="92" spans="1:5">
      <c r="A92" s="73"/>
      <c r="B92" s="73"/>
      <c r="C92" s="73"/>
      <c r="D92" s="73"/>
      <c r="E92" s="445"/>
    </row>
    <row r="93" spans="1:5">
      <c r="A93" s="73"/>
      <c r="B93" s="73"/>
      <c r="C93" s="73"/>
      <c r="D93" s="73"/>
      <c r="E93" s="445"/>
    </row>
    <row r="94" spans="1:5">
      <c r="A94" s="73"/>
      <c r="B94" s="73"/>
      <c r="C94" s="73"/>
      <c r="D94" s="73"/>
      <c r="E94" s="445"/>
    </row>
    <row r="95" spans="1:5">
      <c r="A95" s="73"/>
      <c r="B95" s="73"/>
      <c r="C95" s="73"/>
      <c r="D95" s="73"/>
      <c r="E95" s="445"/>
    </row>
    <row r="96" spans="1:5">
      <c r="A96" s="73"/>
      <c r="B96" s="73"/>
      <c r="C96" s="73"/>
      <c r="D96" s="73"/>
      <c r="E96" s="445"/>
    </row>
    <row r="97" spans="1:5">
      <c r="A97" s="73"/>
      <c r="B97" s="73"/>
      <c r="C97" s="73"/>
      <c r="D97" s="73"/>
      <c r="E97" s="445"/>
    </row>
    <row r="98" spans="1:5">
      <c r="A98" s="73"/>
      <c r="B98" s="73"/>
      <c r="C98" s="73"/>
      <c r="D98" s="73"/>
      <c r="E98" s="445"/>
    </row>
    <row r="99" spans="1:5">
      <c r="A99" s="73"/>
      <c r="B99" s="73"/>
      <c r="C99" s="73"/>
      <c r="D99" s="73"/>
      <c r="E99" s="445"/>
    </row>
    <row r="100" spans="1:5">
      <c r="A100" s="73"/>
      <c r="B100" s="73"/>
      <c r="C100" s="73"/>
      <c r="D100" s="73"/>
      <c r="E100" s="445"/>
    </row>
    <row r="101" spans="1:5">
      <c r="A101" s="73"/>
      <c r="B101" s="73"/>
      <c r="C101" s="73"/>
      <c r="D101" s="73"/>
      <c r="E101" s="445"/>
    </row>
    <row r="102" spans="1:5">
      <c r="A102" s="73"/>
      <c r="B102" s="73"/>
      <c r="C102" s="73"/>
      <c r="D102" s="73"/>
      <c r="E102" s="445"/>
    </row>
    <row r="103" spans="1:5">
      <c r="A103" s="73"/>
      <c r="B103" s="73"/>
      <c r="C103" s="73"/>
      <c r="D103" s="73"/>
      <c r="E103" s="445"/>
    </row>
    <row r="104" spans="1:5">
      <c r="A104" s="73"/>
      <c r="B104" s="73"/>
      <c r="C104" s="73"/>
      <c r="D104" s="73"/>
      <c r="E104" s="445"/>
    </row>
    <row r="105" spans="1:5">
      <c r="A105" s="73"/>
      <c r="B105" s="73"/>
      <c r="C105" s="73"/>
      <c r="D105" s="73"/>
      <c r="E105" s="445"/>
    </row>
    <row r="106" spans="1:5">
      <c r="A106" s="73"/>
      <c r="B106" s="73"/>
      <c r="C106" s="73"/>
      <c r="D106" s="73"/>
      <c r="E106" s="445"/>
    </row>
    <row r="107" spans="1:5">
      <c r="A107" s="73"/>
      <c r="B107" s="73"/>
      <c r="C107" s="73"/>
      <c r="D107" s="73"/>
      <c r="E107" s="445"/>
    </row>
    <row r="108" spans="1:5">
      <c r="A108" s="73"/>
      <c r="B108" s="73"/>
      <c r="C108" s="73"/>
      <c r="D108" s="73"/>
      <c r="E108" s="445"/>
    </row>
    <row r="109" spans="1:5">
      <c r="A109" s="73"/>
      <c r="B109" s="73"/>
      <c r="C109" s="73"/>
      <c r="D109" s="73"/>
      <c r="E109" s="445"/>
    </row>
    <row r="110" spans="1:5">
      <c r="A110" s="73"/>
      <c r="B110" s="73"/>
      <c r="C110" s="73"/>
      <c r="D110" s="73"/>
      <c r="E110" s="445"/>
    </row>
    <row r="111" spans="1:5">
      <c r="A111" s="73"/>
      <c r="B111" s="73"/>
      <c r="C111" s="73"/>
      <c r="D111" s="73"/>
      <c r="E111" s="445"/>
    </row>
    <row r="112" spans="1:5">
      <c r="A112" s="73"/>
      <c r="B112" s="73"/>
      <c r="C112" s="73"/>
      <c r="D112" s="73"/>
      <c r="E112" s="445"/>
    </row>
    <row r="113" spans="1:5">
      <c r="A113" s="73"/>
      <c r="B113" s="73"/>
      <c r="C113" s="73"/>
      <c r="D113" s="73"/>
      <c r="E113" s="445"/>
    </row>
    <row r="114" spans="1:5">
      <c r="A114" s="73"/>
      <c r="B114" s="73"/>
      <c r="C114" s="73"/>
      <c r="D114" s="73"/>
      <c r="E114" s="445"/>
    </row>
    <row r="115" spans="1:5">
      <c r="A115" s="73"/>
      <c r="B115" s="73"/>
      <c r="C115" s="73"/>
      <c r="D115" s="73"/>
      <c r="E115" s="445"/>
    </row>
    <row r="116" spans="1:5">
      <c r="A116" s="73"/>
      <c r="B116" s="73"/>
      <c r="C116" s="73"/>
      <c r="D116" s="73"/>
      <c r="E116" s="445"/>
    </row>
    <row r="117" spans="1:5">
      <c r="A117" s="73"/>
      <c r="B117" s="73"/>
      <c r="C117" s="73"/>
      <c r="D117" s="73"/>
      <c r="E117" s="445"/>
    </row>
    <row r="118" spans="1:5">
      <c r="A118" s="73"/>
      <c r="B118" s="73"/>
      <c r="C118" s="73"/>
      <c r="D118" s="73"/>
      <c r="E118" s="445"/>
    </row>
    <row r="119" spans="1:5">
      <c r="A119" s="73"/>
      <c r="B119" s="73"/>
      <c r="C119" s="73"/>
      <c r="D119" s="73"/>
      <c r="E119" s="445"/>
    </row>
    <row r="120" spans="1:5">
      <c r="A120" s="73"/>
      <c r="B120" s="73"/>
      <c r="C120" s="73"/>
      <c r="D120" s="73"/>
      <c r="E120" s="445"/>
    </row>
    <row r="121" spans="1:5">
      <c r="A121" s="73"/>
      <c r="B121" s="73"/>
      <c r="C121" s="446"/>
      <c r="D121" s="73"/>
      <c r="E121" s="445"/>
    </row>
    <row r="122" spans="1:5">
      <c r="A122" s="73"/>
      <c r="B122" s="73"/>
      <c r="C122" s="73"/>
      <c r="D122" s="73"/>
      <c r="E122" s="445"/>
    </row>
    <row r="123" spans="1:5">
      <c r="A123" s="73"/>
      <c r="B123" s="73"/>
      <c r="C123" s="73"/>
      <c r="D123" s="73"/>
      <c r="E123" s="445"/>
    </row>
    <row r="124" spans="1:5">
      <c r="A124" s="73"/>
      <c r="B124" s="73"/>
      <c r="C124" s="73"/>
      <c r="D124" s="73"/>
      <c r="E124" s="445"/>
    </row>
    <row r="125" spans="1:5">
      <c r="A125" s="73"/>
      <c r="B125" s="73"/>
      <c r="C125" s="73"/>
      <c r="D125" s="73"/>
      <c r="E125" s="445"/>
    </row>
    <row r="126" spans="1:5">
      <c r="A126" s="73"/>
      <c r="B126" s="73"/>
      <c r="C126" s="73"/>
      <c r="D126" s="73"/>
      <c r="E126" s="445"/>
    </row>
    <row r="127" spans="1:5">
      <c r="A127" s="73"/>
      <c r="B127" s="73"/>
      <c r="C127" s="73"/>
      <c r="D127" s="73"/>
      <c r="E127" s="445"/>
    </row>
    <row r="128" spans="1:5">
      <c r="A128" s="73"/>
      <c r="B128" s="73"/>
      <c r="C128" s="73"/>
      <c r="D128" s="73"/>
      <c r="E128" s="445"/>
    </row>
    <row r="129" spans="1:5">
      <c r="A129" s="73"/>
      <c r="B129" s="73"/>
      <c r="C129" s="73"/>
      <c r="D129" s="73"/>
      <c r="E129" s="445"/>
    </row>
    <row r="130" spans="1:5">
      <c r="A130" s="73"/>
      <c r="B130" s="73"/>
      <c r="C130" s="73"/>
      <c r="D130" s="73"/>
      <c r="E130" s="445"/>
    </row>
    <row r="131" spans="1:5">
      <c r="A131" s="73"/>
      <c r="B131" s="73"/>
      <c r="C131" s="73"/>
      <c r="D131" s="73"/>
      <c r="E131" s="445"/>
    </row>
    <row r="132" spans="1:5">
      <c r="A132" s="73"/>
      <c r="B132" s="73"/>
      <c r="C132" s="73"/>
      <c r="D132" s="73"/>
      <c r="E132" s="445"/>
    </row>
  </sheetData>
  <sheetProtection sheet="1" objects="1" scenarios="1"/>
  <printOptions horizontalCentered="1" verticalCentered="1"/>
  <pageMargins left="0.25" right="0.25" top="0.5" bottom="0.5" header="0.5" footer="0.5"/>
  <pageSetup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I74"/>
  <sheetViews>
    <sheetView defaultGridColor="0" topLeftCell="A7" colorId="22" zoomScale="90" zoomScaleNormal="90" workbookViewId="0">
      <selection activeCell="F48" sqref="F48"/>
    </sheetView>
  </sheetViews>
  <sheetFormatPr defaultColWidth="11.44140625" defaultRowHeight="15"/>
  <cols>
    <col min="1" max="1" width="4.77734375" customWidth="1"/>
    <col min="2" max="2" width="30.77734375" customWidth="1"/>
    <col min="3" max="4" width="11.77734375" customWidth="1"/>
    <col min="5" max="5" width="15.77734375" customWidth="1"/>
    <col min="6" max="6" width="18.77734375" customWidth="1"/>
    <col min="7" max="7" width="16.5546875" customWidth="1"/>
    <col min="8" max="8" width="18.77734375" customWidth="1"/>
    <col min="9" max="9" width="20.44140625" customWidth="1"/>
  </cols>
  <sheetData>
    <row r="1" spans="1:9" ht="15.75" thickBot="1">
      <c r="A1" s="447"/>
      <c r="B1" s="96" t="str">
        <f>'Read Me First'!D50</f>
        <v>Town of Massena Electric Department</v>
      </c>
      <c r="C1" s="96"/>
      <c r="D1" s="96"/>
      <c r="E1" s="96"/>
      <c r="F1" s="96"/>
      <c r="G1" s="96"/>
      <c r="H1" s="448" t="str">
        <f>'Read Me First'!C52</f>
        <v>Year Ending December 31, 2014</v>
      </c>
      <c r="I1" s="129"/>
    </row>
    <row r="2" spans="1:9">
      <c r="A2" s="150"/>
      <c r="B2" s="151"/>
      <c r="C2" s="151"/>
      <c r="D2" s="151"/>
      <c r="E2" s="151"/>
      <c r="F2" s="151"/>
      <c r="G2" s="151"/>
      <c r="H2" s="151"/>
      <c r="I2" s="152"/>
    </row>
    <row r="3" spans="1:9" ht="18">
      <c r="A3" s="449" t="s">
        <v>209</v>
      </c>
      <c r="B3" s="93"/>
      <c r="C3" s="93"/>
      <c r="D3" s="93"/>
      <c r="E3" s="93"/>
      <c r="F3" s="93"/>
      <c r="G3" s="93"/>
      <c r="H3" s="93"/>
      <c r="I3" s="94"/>
    </row>
    <row r="4" spans="1:9">
      <c r="A4" s="95"/>
      <c r="B4" s="96"/>
      <c r="C4" s="96"/>
      <c r="D4" s="96"/>
      <c r="E4" s="96"/>
      <c r="F4" s="96"/>
      <c r="G4" s="96"/>
      <c r="H4" s="96"/>
      <c r="I4" s="97"/>
    </row>
    <row r="5" spans="1:9">
      <c r="A5" s="95" t="s">
        <v>210</v>
      </c>
      <c r="C5" s="96"/>
      <c r="D5" s="96"/>
      <c r="E5" s="96"/>
      <c r="F5" s="96"/>
      <c r="G5" s="96"/>
      <c r="H5" s="96"/>
      <c r="I5" s="97"/>
    </row>
    <row r="6" spans="1:9">
      <c r="A6" s="95"/>
      <c r="C6" s="96"/>
      <c r="D6" s="96"/>
      <c r="E6" s="96"/>
      <c r="F6" s="96"/>
      <c r="G6" s="96"/>
      <c r="H6" s="96"/>
      <c r="I6" s="97"/>
    </row>
    <row r="7" spans="1:9">
      <c r="A7" s="95" t="s">
        <v>211</v>
      </c>
      <c r="C7" s="96"/>
      <c r="D7" s="96"/>
      <c r="E7" s="96"/>
      <c r="F7" s="96"/>
      <c r="G7" s="96"/>
      <c r="H7" s="96"/>
      <c r="I7" s="97"/>
    </row>
    <row r="8" spans="1:9">
      <c r="A8" s="95" t="s">
        <v>212</v>
      </c>
      <c r="C8" s="96"/>
      <c r="D8" s="96"/>
      <c r="E8" s="96"/>
      <c r="F8" s="96"/>
      <c r="G8" s="96"/>
      <c r="H8" s="96"/>
      <c r="I8" s="97"/>
    </row>
    <row r="9" spans="1:9">
      <c r="A9" s="95"/>
      <c r="C9" s="96"/>
      <c r="D9" s="96"/>
      <c r="E9" s="96"/>
      <c r="F9" s="96"/>
      <c r="G9" s="96"/>
      <c r="H9" s="96"/>
      <c r="I9" s="97"/>
    </row>
    <row r="10" spans="1:9">
      <c r="A10" s="95" t="s">
        <v>213</v>
      </c>
      <c r="C10" s="96"/>
      <c r="D10" s="96"/>
      <c r="E10" s="96"/>
      <c r="F10" s="96"/>
      <c r="G10" s="96"/>
      <c r="H10" s="96"/>
      <c r="I10" s="97"/>
    </row>
    <row r="11" spans="1:9">
      <c r="A11" s="95" t="s">
        <v>214</v>
      </c>
      <c r="C11" s="96"/>
      <c r="D11" s="96"/>
      <c r="E11" s="96"/>
      <c r="F11" s="96"/>
      <c r="G11" s="96"/>
      <c r="H11" s="96"/>
      <c r="I11" s="97"/>
    </row>
    <row r="12" spans="1:9">
      <c r="A12" s="95" t="s">
        <v>215</v>
      </c>
      <c r="C12" s="96"/>
      <c r="D12" s="96"/>
      <c r="E12" s="96"/>
      <c r="F12" s="96"/>
      <c r="G12" s="96"/>
      <c r="H12" s="96"/>
      <c r="I12" s="97"/>
    </row>
    <row r="13" spans="1:9">
      <c r="A13" s="95"/>
      <c r="C13" s="96"/>
      <c r="D13" s="96"/>
      <c r="E13" s="96"/>
      <c r="F13" s="96"/>
      <c r="G13" s="96"/>
      <c r="H13" s="96"/>
      <c r="I13" s="97"/>
    </row>
    <row r="14" spans="1:9">
      <c r="A14" s="95" t="s">
        <v>216</v>
      </c>
      <c r="C14" s="96"/>
      <c r="D14" s="96"/>
      <c r="E14" s="96"/>
      <c r="F14" s="96"/>
      <c r="G14" s="96"/>
      <c r="H14" s="96"/>
      <c r="I14" s="97"/>
    </row>
    <row r="15" spans="1:9">
      <c r="A15" s="95" t="s">
        <v>217</v>
      </c>
      <c r="C15" s="96"/>
      <c r="D15" s="96"/>
      <c r="E15" s="96"/>
      <c r="F15" s="96"/>
      <c r="G15" s="96"/>
      <c r="H15" s="96"/>
      <c r="I15" s="97"/>
    </row>
    <row r="16" spans="1:9">
      <c r="A16" s="109"/>
      <c r="B16" s="111"/>
      <c r="C16" s="111"/>
      <c r="D16" s="111"/>
      <c r="E16" s="111"/>
      <c r="F16" s="111"/>
      <c r="G16" s="111"/>
      <c r="H16" s="111"/>
      <c r="I16" s="354"/>
    </row>
    <row r="17" spans="1:9">
      <c r="A17" s="95"/>
      <c r="B17" s="171"/>
      <c r="C17" s="161"/>
      <c r="D17" s="161"/>
      <c r="E17" s="107" t="s">
        <v>218</v>
      </c>
      <c r="F17" s="161"/>
      <c r="G17" s="365" t="s">
        <v>219</v>
      </c>
      <c r="H17" s="369"/>
      <c r="I17" s="367" t="s">
        <v>220</v>
      </c>
    </row>
    <row r="18" spans="1:9">
      <c r="A18" s="95"/>
      <c r="B18" s="450" t="s">
        <v>221</v>
      </c>
      <c r="C18" s="107" t="s">
        <v>222</v>
      </c>
      <c r="D18" s="107" t="s">
        <v>223</v>
      </c>
      <c r="E18" s="107" t="s">
        <v>224</v>
      </c>
      <c r="F18" s="107" t="s">
        <v>225</v>
      </c>
      <c r="G18" s="161"/>
      <c r="H18" s="161"/>
      <c r="I18" s="367" t="s">
        <v>226</v>
      </c>
    </row>
    <row r="19" spans="1:9">
      <c r="A19" s="95"/>
      <c r="B19" s="171"/>
      <c r="C19" s="107" t="s">
        <v>227</v>
      </c>
      <c r="D19" s="107" t="s">
        <v>228</v>
      </c>
      <c r="E19" s="107" t="s">
        <v>229</v>
      </c>
      <c r="F19" s="107" t="s">
        <v>230</v>
      </c>
      <c r="G19" s="107" t="s">
        <v>231</v>
      </c>
      <c r="H19" s="107" t="s">
        <v>232</v>
      </c>
      <c r="I19" s="367" t="s">
        <v>233</v>
      </c>
    </row>
    <row r="20" spans="1:9">
      <c r="A20" s="451" t="s">
        <v>1551</v>
      </c>
      <c r="B20" s="171"/>
      <c r="C20" s="161"/>
      <c r="D20" s="161"/>
      <c r="E20" s="107" t="s">
        <v>1636</v>
      </c>
      <c r="F20" s="107" t="s">
        <v>234</v>
      </c>
      <c r="G20" s="161"/>
      <c r="H20" s="161"/>
      <c r="I20" s="367" t="s">
        <v>235</v>
      </c>
    </row>
    <row r="21" spans="1:9">
      <c r="A21" s="451" t="s">
        <v>1554</v>
      </c>
      <c r="B21" s="450" t="s">
        <v>742</v>
      </c>
      <c r="C21" s="107" t="s">
        <v>743</v>
      </c>
      <c r="D21" s="107" t="s">
        <v>744</v>
      </c>
      <c r="E21" s="107" t="s">
        <v>745</v>
      </c>
      <c r="F21" s="107" t="s">
        <v>746</v>
      </c>
      <c r="G21" s="107" t="s">
        <v>1224</v>
      </c>
      <c r="H21" s="107" t="s">
        <v>1225</v>
      </c>
      <c r="I21" s="367" t="s">
        <v>1226</v>
      </c>
    </row>
    <row r="22" spans="1:9">
      <c r="A22" s="452">
        <v>1</v>
      </c>
      <c r="B22" s="453" t="s">
        <v>236</v>
      </c>
      <c r="C22" s="454" t="s">
        <v>677</v>
      </c>
      <c r="D22" s="454" t="s">
        <v>677</v>
      </c>
      <c r="E22" s="178"/>
      <c r="F22" s="178"/>
      <c r="G22" s="178"/>
      <c r="H22" s="178"/>
      <c r="I22" s="179"/>
    </row>
    <row r="23" spans="1:9">
      <c r="A23" s="455">
        <v>2</v>
      </c>
      <c r="B23" s="456"/>
      <c r="C23" s="457"/>
      <c r="D23" s="457"/>
      <c r="E23" s="458"/>
      <c r="F23" s="459"/>
      <c r="G23" s="459"/>
      <c r="H23" s="459"/>
      <c r="I23" s="460"/>
    </row>
    <row r="24" spans="1:9">
      <c r="A24" s="455">
        <v>3</v>
      </c>
      <c r="B24" s="456"/>
      <c r="C24" s="457"/>
      <c r="D24" s="457"/>
      <c r="E24" s="458"/>
      <c r="F24" s="458"/>
      <c r="G24" s="458"/>
      <c r="H24" s="458"/>
      <c r="I24" s="461"/>
    </row>
    <row r="25" spans="1:9">
      <c r="A25" s="455">
        <v>4</v>
      </c>
      <c r="B25" s="456"/>
      <c r="C25" s="457"/>
      <c r="D25" s="457"/>
      <c r="E25" s="458"/>
      <c r="F25" s="458"/>
      <c r="G25" s="458"/>
      <c r="H25" s="458"/>
      <c r="I25" s="461"/>
    </row>
    <row r="26" spans="1:9">
      <c r="A26" s="455">
        <v>5</v>
      </c>
      <c r="B26" s="456"/>
      <c r="C26" s="457"/>
      <c r="D26" s="457"/>
      <c r="E26" s="458"/>
      <c r="F26" s="458"/>
      <c r="G26" s="458"/>
      <c r="H26" s="458"/>
      <c r="I26" s="461"/>
    </row>
    <row r="27" spans="1:9">
      <c r="A27" s="455">
        <v>6</v>
      </c>
      <c r="B27" s="462" t="s">
        <v>237</v>
      </c>
      <c r="C27" s="463"/>
      <c r="D27" s="463"/>
      <c r="E27" s="390">
        <f>SUM(E22:E26)</f>
        <v>0</v>
      </c>
      <c r="F27" s="390">
        <f>SUM(F22:F26)</f>
        <v>0</v>
      </c>
      <c r="G27" s="390">
        <f>SUM(G22:G26)</f>
        <v>0</v>
      </c>
      <c r="H27" s="390">
        <f>SUM(H22:H26)</f>
        <v>0</v>
      </c>
      <c r="I27" s="391">
        <f>SUM(I22:I26)</f>
        <v>0</v>
      </c>
    </row>
    <row r="28" spans="1:9">
      <c r="A28" s="455">
        <v>7</v>
      </c>
      <c r="B28" s="464" t="s">
        <v>238</v>
      </c>
      <c r="C28" s="457"/>
      <c r="D28" s="457"/>
      <c r="E28" s="459"/>
      <c r="F28" s="459"/>
      <c r="G28" s="459"/>
      <c r="H28" s="459"/>
      <c r="I28" s="460"/>
    </row>
    <row r="29" spans="1:9">
      <c r="A29" s="455">
        <v>8</v>
      </c>
      <c r="B29" s="456" t="s">
        <v>2090</v>
      </c>
      <c r="C29" s="1281">
        <v>41275</v>
      </c>
      <c r="D29" s="1281">
        <v>41639</v>
      </c>
      <c r="E29" s="458"/>
      <c r="F29" s="459">
        <v>12849</v>
      </c>
      <c r="G29" s="459"/>
      <c r="H29" s="459">
        <v>4</v>
      </c>
      <c r="I29" s="460"/>
    </row>
    <row r="30" spans="1:9">
      <c r="A30" s="455">
        <v>9</v>
      </c>
      <c r="B30" s="456"/>
      <c r="C30" s="457"/>
      <c r="D30" s="457"/>
      <c r="E30" s="458"/>
      <c r="F30" s="458"/>
      <c r="G30" s="458"/>
      <c r="H30" s="458"/>
      <c r="I30" s="461"/>
    </row>
    <row r="31" spans="1:9">
      <c r="A31" s="455">
        <v>10</v>
      </c>
      <c r="B31" s="456" t="s">
        <v>2091</v>
      </c>
      <c r="C31" s="1281">
        <f>C29</f>
        <v>41275</v>
      </c>
      <c r="D31" s="1281">
        <f>D29</f>
        <v>41639</v>
      </c>
      <c r="E31" s="458"/>
      <c r="F31" s="458">
        <v>513186</v>
      </c>
      <c r="G31" s="458"/>
      <c r="H31" s="458">
        <v>300</v>
      </c>
      <c r="I31" s="461"/>
    </row>
    <row r="32" spans="1:9">
      <c r="A32" s="455">
        <v>11</v>
      </c>
      <c r="B32" s="456"/>
      <c r="C32" s="457"/>
      <c r="D32" s="457"/>
      <c r="E32" s="458"/>
      <c r="F32" s="458"/>
      <c r="G32" s="458"/>
      <c r="H32" s="458"/>
      <c r="I32" s="461"/>
    </row>
    <row r="33" spans="1:9">
      <c r="A33" s="455">
        <v>12</v>
      </c>
      <c r="B33" s="456" t="s">
        <v>2092</v>
      </c>
      <c r="C33" s="1281">
        <f>C31</f>
        <v>41275</v>
      </c>
      <c r="D33" s="1281">
        <f>D31</f>
        <v>41639</v>
      </c>
      <c r="E33" s="458"/>
      <c r="F33" s="458">
        <v>22658</v>
      </c>
      <c r="G33" s="458"/>
      <c r="H33" s="458">
        <v>5</v>
      </c>
      <c r="I33" s="461"/>
    </row>
    <row r="34" spans="1:9">
      <c r="A34" s="455">
        <v>13</v>
      </c>
      <c r="B34" s="462" t="s">
        <v>239</v>
      </c>
      <c r="C34" s="463"/>
      <c r="D34" s="463"/>
      <c r="E34" s="390">
        <f>SUM(E28:E33)</f>
        <v>0</v>
      </c>
      <c r="F34" s="390">
        <f>SUM(F28:F33)</f>
        <v>548693</v>
      </c>
      <c r="G34" s="390">
        <f>SUM(G28:G33)</f>
        <v>0</v>
      </c>
      <c r="H34" s="390">
        <f>SUM(H28:H33)</f>
        <v>309</v>
      </c>
      <c r="I34" s="391">
        <f>SUM(I28:I33)</f>
        <v>0</v>
      </c>
    </row>
    <row r="35" spans="1:9">
      <c r="A35" s="455">
        <v>14</v>
      </c>
      <c r="B35" s="464" t="s">
        <v>240</v>
      </c>
      <c r="C35" s="457"/>
      <c r="D35" s="457"/>
      <c r="E35" s="459"/>
      <c r="F35" s="459"/>
      <c r="G35" s="459"/>
      <c r="H35" s="459"/>
      <c r="I35" s="460"/>
    </row>
    <row r="36" spans="1:9">
      <c r="A36" s="455">
        <v>15</v>
      </c>
      <c r="B36" s="456"/>
      <c r="C36" s="457"/>
      <c r="D36" s="457"/>
      <c r="E36" s="458"/>
      <c r="F36" s="459"/>
      <c r="G36" s="459"/>
      <c r="H36" s="459"/>
      <c r="I36" s="460"/>
    </row>
    <row r="37" spans="1:9">
      <c r="A37" s="455">
        <v>16</v>
      </c>
      <c r="B37" s="456"/>
      <c r="C37" s="457"/>
      <c r="D37" s="457"/>
      <c r="E37" s="458"/>
      <c r="F37" s="458"/>
      <c r="G37" s="458"/>
      <c r="H37" s="458"/>
      <c r="I37" s="461"/>
    </row>
    <row r="38" spans="1:9">
      <c r="A38" s="455">
        <v>17</v>
      </c>
      <c r="B38" s="456"/>
      <c r="C38" s="457"/>
      <c r="D38" s="457"/>
      <c r="E38" s="458"/>
      <c r="F38" s="458"/>
      <c r="G38" s="458"/>
      <c r="H38" s="458"/>
      <c r="I38" s="461"/>
    </row>
    <row r="39" spans="1:9">
      <c r="A39" s="455">
        <v>18</v>
      </c>
      <c r="B39" s="456"/>
      <c r="C39" s="457"/>
      <c r="D39" s="457"/>
      <c r="E39" s="458"/>
      <c r="F39" s="458"/>
      <c r="G39" s="458"/>
      <c r="H39" s="458"/>
      <c r="I39" s="461"/>
    </row>
    <row r="40" spans="1:9">
      <c r="A40" s="455">
        <v>19</v>
      </c>
      <c r="B40" s="456"/>
      <c r="C40" s="457"/>
      <c r="D40" s="457"/>
      <c r="E40" s="458"/>
      <c r="F40" s="458"/>
      <c r="G40" s="458"/>
      <c r="H40" s="458"/>
      <c r="I40" s="461"/>
    </row>
    <row r="41" spans="1:9">
      <c r="A41" s="455">
        <v>20</v>
      </c>
      <c r="B41" s="462" t="s">
        <v>241</v>
      </c>
      <c r="C41" s="463"/>
      <c r="D41" s="463"/>
      <c r="E41" s="390">
        <f>SUM(E35:E40)</f>
        <v>0</v>
      </c>
      <c r="F41" s="390">
        <f>SUM(F35:F40)</f>
        <v>0</v>
      </c>
      <c r="G41" s="390">
        <f>SUM(G35:G40)</f>
        <v>0</v>
      </c>
      <c r="H41" s="390">
        <f>SUM(H35:H40)</f>
        <v>0</v>
      </c>
      <c r="I41" s="391">
        <f>SUM(I35:I40)</f>
        <v>0</v>
      </c>
    </row>
    <row r="42" spans="1:9">
      <c r="A42" s="455">
        <v>21</v>
      </c>
      <c r="B42" s="464" t="s">
        <v>242</v>
      </c>
      <c r="C42" s="465"/>
      <c r="D42" s="466"/>
      <c r="E42" s="465"/>
      <c r="F42" s="466"/>
      <c r="G42" s="465"/>
      <c r="H42" s="466"/>
      <c r="I42" s="441"/>
    </row>
    <row r="43" spans="1:9">
      <c r="A43" s="455">
        <v>22</v>
      </c>
      <c r="B43" s="456" t="s">
        <v>2093</v>
      </c>
      <c r="C43" s="467"/>
      <c r="D43" s="468"/>
      <c r="E43" s="469"/>
      <c r="F43" s="470"/>
      <c r="G43" s="469"/>
      <c r="H43" s="470"/>
      <c r="I43" s="434"/>
    </row>
    <row r="44" spans="1:9">
      <c r="A44" s="455">
        <v>23</v>
      </c>
      <c r="B44" s="1282" t="s">
        <v>2094</v>
      </c>
      <c r="C44" s="1283">
        <f>C33</f>
        <v>41275</v>
      </c>
      <c r="D44" s="1283">
        <f>D33</f>
        <v>41639</v>
      </c>
      <c r="E44" s="469"/>
      <c r="F44" s="470">
        <v>528056</v>
      </c>
      <c r="G44" s="469"/>
      <c r="H44" s="470"/>
      <c r="I44" s="434"/>
    </row>
    <row r="45" spans="1:9">
      <c r="A45" s="455">
        <v>24</v>
      </c>
      <c r="B45" s="456" t="s">
        <v>2095</v>
      </c>
      <c r="C45" s="1283">
        <f>C44</f>
        <v>41275</v>
      </c>
      <c r="D45" s="1283">
        <f>D44</f>
        <v>41639</v>
      </c>
      <c r="E45" s="469"/>
      <c r="F45" s="470">
        <v>419607</v>
      </c>
      <c r="G45" s="469"/>
      <c r="H45" s="470">
        <v>168</v>
      </c>
      <c r="I45" s="434"/>
    </row>
    <row r="46" spans="1:9">
      <c r="A46" s="455">
        <v>25</v>
      </c>
      <c r="B46" s="1282" t="s">
        <v>2096</v>
      </c>
      <c r="C46" s="467"/>
      <c r="D46" s="468"/>
      <c r="E46" s="469"/>
      <c r="F46" s="470"/>
      <c r="G46" s="469"/>
      <c r="H46" s="470"/>
      <c r="I46" s="434"/>
    </row>
    <row r="47" spans="1:9">
      <c r="A47" s="455">
        <v>26</v>
      </c>
      <c r="B47" s="1282" t="s">
        <v>2097</v>
      </c>
      <c r="C47" s="1283">
        <f>C44</f>
        <v>41275</v>
      </c>
      <c r="D47" s="1283">
        <f>D44</f>
        <v>41639</v>
      </c>
      <c r="E47" s="469"/>
      <c r="F47" s="470">
        <v>5765</v>
      </c>
      <c r="G47" s="469"/>
      <c r="H47" s="470"/>
      <c r="I47" s="434"/>
    </row>
    <row r="48" spans="1:9">
      <c r="A48" s="455">
        <v>27</v>
      </c>
      <c r="B48" s="1282" t="s">
        <v>2101</v>
      </c>
      <c r="C48" s="1283">
        <f>C45</f>
        <v>41275</v>
      </c>
      <c r="D48" s="1283">
        <f>D45</f>
        <v>41639</v>
      </c>
      <c r="E48" s="469"/>
      <c r="F48" s="470">
        <v>70858</v>
      </c>
      <c r="G48" s="469"/>
      <c r="H48" s="470">
        <v>22</v>
      </c>
      <c r="I48" s="434"/>
    </row>
    <row r="49" spans="1:9">
      <c r="A49" s="455">
        <v>28</v>
      </c>
      <c r="B49" s="456" t="s">
        <v>2098</v>
      </c>
      <c r="C49" s="467"/>
      <c r="D49" s="468"/>
      <c r="E49" s="469"/>
      <c r="F49" s="470"/>
      <c r="G49" s="469"/>
      <c r="H49" s="470"/>
      <c r="I49" s="434"/>
    </row>
    <row r="50" spans="1:9">
      <c r="A50" s="455">
        <v>29</v>
      </c>
      <c r="B50" s="1282" t="s">
        <v>2100</v>
      </c>
      <c r="C50" s="1283">
        <f>C47</f>
        <v>41275</v>
      </c>
      <c r="D50" s="1283">
        <f>D47</f>
        <v>41639</v>
      </c>
      <c r="E50" s="469"/>
      <c r="F50" s="470">
        <v>1308891</v>
      </c>
      <c r="G50" s="469"/>
      <c r="H50" s="470">
        <v>1418</v>
      </c>
      <c r="I50" s="434"/>
    </row>
    <row r="51" spans="1:9">
      <c r="A51" s="455">
        <v>30</v>
      </c>
      <c r="B51" s="471" t="s">
        <v>2099</v>
      </c>
      <c r="C51" s="1283">
        <f>C48</f>
        <v>41275</v>
      </c>
      <c r="D51" s="1283">
        <f>D48</f>
        <v>41639</v>
      </c>
      <c r="E51" s="473"/>
      <c r="F51" s="474">
        <v>46245</v>
      </c>
      <c r="G51" s="473"/>
      <c r="H51" s="474">
        <v>15</v>
      </c>
      <c r="I51" s="475"/>
    </row>
    <row r="52" spans="1:9">
      <c r="A52" s="455">
        <v>31</v>
      </c>
      <c r="B52" s="462" t="s">
        <v>243</v>
      </c>
      <c r="C52" s="463"/>
      <c r="D52" s="463"/>
      <c r="E52" s="390">
        <f>SUM(E42:E51)</f>
        <v>0</v>
      </c>
      <c r="F52" s="390">
        <f>SUM(F42:F51)</f>
        <v>2379422</v>
      </c>
      <c r="G52" s="390">
        <f>SUM(G42:G51)</f>
        <v>0</v>
      </c>
      <c r="H52" s="390">
        <f>SUM(H42:H51)</f>
        <v>1623</v>
      </c>
      <c r="I52" s="391">
        <f>SUM(I42:I51)</f>
        <v>0</v>
      </c>
    </row>
    <row r="53" spans="1:9">
      <c r="A53" s="451"/>
      <c r="B53" s="96"/>
      <c r="C53" s="407"/>
      <c r="D53" s="407"/>
      <c r="E53" s="407"/>
      <c r="F53" s="407"/>
      <c r="G53" s="407"/>
      <c r="H53" s="407"/>
      <c r="I53" s="476"/>
    </row>
    <row r="54" spans="1:9">
      <c r="A54" s="477"/>
      <c r="B54" s="478" t="s">
        <v>244</v>
      </c>
      <c r="C54" s="472"/>
      <c r="D54" s="472"/>
      <c r="E54" s="472"/>
      <c r="F54" s="472"/>
      <c r="G54" s="472"/>
      <c r="H54" s="472"/>
      <c r="I54" s="479"/>
    </row>
    <row r="55" spans="1:9">
      <c r="A55" s="477"/>
      <c r="B55" s="478"/>
      <c r="C55" s="472"/>
      <c r="D55" s="472"/>
      <c r="E55" s="472"/>
      <c r="F55" s="472"/>
      <c r="G55" s="472"/>
      <c r="H55" s="472"/>
      <c r="I55" s="479"/>
    </row>
    <row r="56" spans="1:9" ht="15.75" thickBot="1">
      <c r="A56" s="294"/>
      <c r="B56" s="295"/>
      <c r="C56" s="480"/>
      <c r="D56" s="480"/>
      <c r="E56" s="480"/>
      <c r="F56" s="480"/>
      <c r="G56" s="480"/>
      <c r="H56" s="480"/>
      <c r="I56" s="296"/>
    </row>
    <row r="57" spans="1:9">
      <c r="C57" s="96"/>
      <c r="D57" s="96"/>
      <c r="E57" s="96"/>
      <c r="F57" s="96"/>
      <c r="G57" s="96"/>
      <c r="H57" s="96"/>
      <c r="I57" s="408" t="s">
        <v>732</v>
      </c>
    </row>
    <row r="58" spans="1:9">
      <c r="A58" s="481" t="s">
        <v>245</v>
      </c>
      <c r="B58" s="481"/>
      <c r="C58" s="481"/>
      <c r="D58" s="481"/>
      <c r="E58" s="481"/>
      <c r="F58" s="481"/>
      <c r="G58" s="481"/>
      <c r="H58" s="481"/>
      <c r="I58" s="481"/>
    </row>
    <row r="66" spans="2:2">
      <c r="B66" s="96"/>
    </row>
    <row r="67" spans="2:2">
      <c r="B67" s="96"/>
    </row>
    <row r="68" spans="2:2">
      <c r="B68" s="96"/>
    </row>
    <row r="69" spans="2:2">
      <c r="B69" s="96"/>
    </row>
    <row r="70" spans="2:2">
      <c r="B70" s="96"/>
    </row>
    <row r="71" spans="2:2">
      <c r="B71" s="96"/>
    </row>
    <row r="72" spans="2:2">
      <c r="B72" s="96"/>
    </row>
    <row r="73" spans="2:2">
      <c r="B73" s="96"/>
    </row>
    <row r="74" spans="2:2">
      <c r="B74" s="96"/>
    </row>
  </sheetData>
  <printOptions horizontalCentered="1" verticalCentered="1"/>
  <pageMargins left="0.5" right="0.5" top="0.5" bottom="0.5" header="0.5" footer="0.5"/>
  <pageSetup scale="6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D82"/>
  <sheetViews>
    <sheetView defaultGridColor="0" topLeftCell="A25" colorId="22" zoomScale="87" workbookViewId="0">
      <selection activeCell="F28" sqref="F28"/>
    </sheetView>
  </sheetViews>
  <sheetFormatPr defaultColWidth="11.44140625" defaultRowHeight="15"/>
  <cols>
    <col min="1" max="1" width="5.77734375" customWidth="1"/>
    <col min="2" max="2" width="65.77734375" customWidth="1"/>
    <col min="3" max="3" width="11.44140625" customWidth="1"/>
    <col min="4" max="4" width="18.77734375" customWidth="1"/>
  </cols>
  <sheetData>
    <row r="1" spans="1:4" ht="15.75" thickBot="1">
      <c r="A1" s="447"/>
      <c r="B1" s="111" t="str">
        <f>'Read Me First'!D50</f>
        <v>Town of Massena Electric Department</v>
      </c>
      <c r="C1" s="111" t="str">
        <f>'Read Me First'!C52</f>
        <v>Year Ending December 31, 2014</v>
      </c>
      <c r="D1" s="447"/>
    </row>
    <row r="2" spans="1:4">
      <c r="A2" s="482"/>
      <c r="B2" s="151"/>
      <c r="C2" s="151"/>
      <c r="D2" s="152"/>
    </row>
    <row r="3" spans="1:4" ht="15.75">
      <c r="A3" s="134" t="s">
        <v>246</v>
      </c>
      <c r="B3" s="93"/>
      <c r="C3" s="93"/>
      <c r="D3" s="153"/>
    </row>
    <row r="4" spans="1:4" ht="15.75">
      <c r="A4" s="483"/>
      <c r="B4" s="484"/>
      <c r="C4" s="484"/>
      <c r="D4" s="485"/>
    </row>
    <row r="5" spans="1:4">
      <c r="A5" s="128"/>
      <c r="B5" s="96"/>
      <c r="C5" s="96"/>
      <c r="D5" s="97"/>
    </row>
    <row r="6" spans="1:4">
      <c r="A6" s="128"/>
      <c r="B6" s="96" t="s">
        <v>247</v>
      </c>
      <c r="C6" s="96"/>
      <c r="D6" s="97"/>
    </row>
    <row r="7" spans="1:4">
      <c r="A7" s="128"/>
      <c r="B7" s="96" t="s">
        <v>248</v>
      </c>
      <c r="C7" s="96"/>
      <c r="D7" s="97"/>
    </row>
    <row r="8" spans="1:4">
      <c r="A8" s="128"/>
      <c r="B8" s="96" t="s">
        <v>249</v>
      </c>
      <c r="C8" s="96"/>
      <c r="D8" s="97"/>
    </row>
    <row r="9" spans="1:4">
      <c r="A9" s="128"/>
      <c r="B9" s="96"/>
      <c r="C9" s="96"/>
      <c r="D9" s="97"/>
    </row>
    <row r="10" spans="1:4">
      <c r="A10" s="128"/>
      <c r="B10" s="96" t="s">
        <v>250</v>
      </c>
      <c r="C10" s="96"/>
      <c r="D10" s="97"/>
    </row>
    <row r="11" spans="1:4">
      <c r="A11" s="128"/>
      <c r="B11" s="96"/>
      <c r="C11" s="96"/>
      <c r="D11" s="97"/>
    </row>
    <row r="12" spans="1:4">
      <c r="A12" s="128"/>
      <c r="B12" s="96" t="s">
        <v>251</v>
      </c>
      <c r="C12" s="96"/>
      <c r="D12" s="97"/>
    </row>
    <row r="13" spans="1:4">
      <c r="A13" s="128"/>
      <c r="B13" s="96" t="s">
        <v>252</v>
      </c>
      <c r="C13" s="96"/>
      <c r="D13" s="97" t="s">
        <v>677</v>
      </c>
    </row>
    <row r="14" spans="1:4">
      <c r="A14" s="128"/>
      <c r="B14" s="111"/>
      <c r="C14" s="111" t="s">
        <v>677</v>
      </c>
      <c r="D14" s="97"/>
    </row>
    <row r="15" spans="1:4">
      <c r="A15" s="486"/>
      <c r="B15" s="100"/>
      <c r="C15" s="487" t="s">
        <v>253</v>
      </c>
      <c r="D15" s="488" t="s">
        <v>254</v>
      </c>
    </row>
    <row r="16" spans="1:4">
      <c r="A16" s="368" t="s">
        <v>255</v>
      </c>
      <c r="B16" s="105" t="s">
        <v>609</v>
      </c>
      <c r="C16" s="450" t="s">
        <v>256</v>
      </c>
      <c r="D16" s="367" t="s">
        <v>1636</v>
      </c>
    </row>
    <row r="17" spans="1:4">
      <c r="A17" s="372" t="s">
        <v>257</v>
      </c>
      <c r="B17" s="110" t="s">
        <v>742</v>
      </c>
      <c r="C17" s="489" t="s">
        <v>743</v>
      </c>
      <c r="D17" s="371" t="s">
        <v>744</v>
      </c>
    </row>
    <row r="18" spans="1:4">
      <c r="A18" s="490">
        <v>1</v>
      </c>
      <c r="B18" s="336" t="s">
        <v>2217</v>
      </c>
      <c r="C18" s="491"/>
      <c r="D18" s="433">
        <v>43914</v>
      </c>
    </row>
    <row r="19" spans="1:4">
      <c r="A19" s="490">
        <v>2</v>
      </c>
      <c r="B19" s="336" t="s">
        <v>2218</v>
      </c>
      <c r="C19" s="492"/>
      <c r="D19" s="434">
        <v>11858</v>
      </c>
    </row>
    <row r="20" spans="1:4">
      <c r="A20" s="490">
        <v>3</v>
      </c>
      <c r="B20" s="336" t="s">
        <v>2219</v>
      </c>
      <c r="C20" s="492"/>
      <c r="D20" s="434">
        <v>1355973</v>
      </c>
    </row>
    <row r="21" spans="1:4">
      <c r="A21" s="490">
        <v>4</v>
      </c>
      <c r="B21" s="432"/>
      <c r="C21" s="492"/>
      <c r="D21" s="434"/>
    </row>
    <row r="22" spans="1:4">
      <c r="A22" s="490">
        <v>5</v>
      </c>
      <c r="B22" s="336" t="s">
        <v>2220</v>
      </c>
      <c r="C22" s="493">
        <v>4</v>
      </c>
      <c r="D22" s="434">
        <f>C22</f>
        <v>4</v>
      </c>
    </row>
    <row r="23" spans="1:4">
      <c r="A23" s="490">
        <v>6</v>
      </c>
      <c r="B23" s="336" t="s">
        <v>2221</v>
      </c>
      <c r="C23" s="493">
        <v>257</v>
      </c>
      <c r="D23" s="434">
        <f>C23</f>
        <v>257</v>
      </c>
    </row>
    <row r="24" spans="1:4">
      <c r="A24" s="490">
        <v>7</v>
      </c>
      <c r="B24" s="336" t="s">
        <v>2222</v>
      </c>
      <c r="C24" s="492"/>
      <c r="D24" s="434">
        <v>-26239</v>
      </c>
    </row>
    <row r="25" spans="1:4">
      <c r="A25" s="490">
        <v>8</v>
      </c>
      <c r="B25" s="336" t="s">
        <v>2223</v>
      </c>
      <c r="C25" s="492"/>
      <c r="D25" s="434">
        <v>25000</v>
      </c>
    </row>
    <row r="26" spans="1:4">
      <c r="A26" s="490">
        <v>9</v>
      </c>
      <c r="B26" s="432"/>
      <c r="C26" s="492"/>
      <c r="D26" s="434"/>
    </row>
    <row r="27" spans="1:4">
      <c r="A27" s="490">
        <v>10</v>
      </c>
      <c r="B27" s="432"/>
      <c r="C27" s="492"/>
      <c r="D27" s="434"/>
    </row>
    <row r="28" spans="1:4">
      <c r="A28" s="490">
        <v>11</v>
      </c>
      <c r="B28" s="336" t="s">
        <v>2224</v>
      </c>
      <c r="C28" s="492"/>
      <c r="D28" s="434"/>
    </row>
    <row r="29" spans="1:4">
      <c r="A29" s="490">
        <v>12</v>
      </c>
      <c r="B29" s="336" t="s">
        <v>2225</v>
      </c>
      <c r="C29" s="492"/>
      <c r="D29" s="434"/>
    </row>
    <row r="30" spans="1:4">
      <c r="A30" s="490">
        <v>13</v>
      </c>
      <c r="B30" s="336" t="s">
        <v>2229</v>
      </c>
      <c r="C30" s="492"/>
      <c r="D30" s="434"/>
    </row>
    <row r="31" spans="1:4" ht="15.75" thickBot="1">
      <c r="A31" s="494">
        <v>14</v>
      </c>
      <c r="B31" s="123" t="s">
        <v>258</v>
      </c>
      <c r="C31" s="401">
        <f>SUM(C18:C30)</f>
        <v>261</v>
      </c>
      <c r="D31" s="402">
        <f>SUM(D18:D30)</f>
        <v>1410767</v>
      </c>
    </row>
    <row r="32" spans="1:4">
      <c r="A32" s="89"/>
      <c r="B32" s="90"/>
      <c r="C32" s="90"/>
      <c r="D32" s="91"/>
    </row>
    <row r="33" spans="1:4" ht="15.75">
      <c r="A33" s="134" t="s">
        <v>259</v>
      </c>
      <c r="B33" s="148"/>
      <c r="C33" s="148"/>
      <c r="D33" s="136"/>
    </row>
    <row r="34" spans="1:4" ht="15.75">
      <c r="A34" s="483"/>
      <c r="B34" s="138"/>
      <c r="C34" s="138"/>
      <c r="D34" s="139"/>
    </row>
    <row r="35" spans="1:4">
      <c r="A35" s="92"/>
      <c r="D35" s="194"/>
    </row>
    <row r="36" spans="1:4">
      <c r="A36" s="92"/>
      <c r="B36" t="s">
        <v>260</v>
      </c>
      <c r="D36" s="194"/>
    </row>
    <row r="37" spans="1:4">
      <c r="A37" s="92"/>
      <c r="B37" t="s">
        <v>261</v>
      </c>
      <c r="D37" s="194"/>
    </row>
    <row r="38" spans="1:4">
      <c r="A38" s="92"/>
      <c r="D38" s="194"/>
    </row>
    <row r="39" spans="1:4">
      <c r="A39" s="92"/>
      <c r="B39" t="s">
        <v>262</v>
      </c>
      <c r="D39" s="194"/>
    </row>
    <row r="40" spans="1:4">
      <c r="A40" s="92"/>
      <c r="D40" s="194"/>
    </row>
    <row r="41" spans="1:4">
      <c r="A41" s="92"/>
      <c r="B41" t="s">
        <v>263</v>
      </c>
      <c r="D41" s="194"/>
    </row>
    <row r="42" spans="1:4">
      <c r="A42" s="92"/>
      <c r="D42" s="194"/>
    </row>
    <row r="43" spans="1:4">
      <c r="A43" s="495" t="s">
        <v>1551</v>
      </c>
      <c r="B43" s="496" t="s">
        <v>264</v>
      </c>
      <c r="C43" s="497"/>
      <c r="D43" s="498" t="s">
        <v>677</v>
      </c>
    </row>
    <row r="44" spans="1:4">
      <c r="A44" s="499" t="s">
        <v>1554</v>
      </c>
      <c r="B44" s="500"/>
      <c r="C44" s="501"/>
      <c r="D44" s="367" t="s">
        <v>265</v>
      </c>
    </row>
    <row r="45" spans="1:4">
      <c r="A45" s="502"/>
      <c r="B45" s="503" t="s">
        <v>742</v>
      </c>
      <c r="C45" s="120"/>
      <c r="D45" s="371" t="s">
        <v>743</v>
      </c>
    </row>
    <row r="46" spans="1:4" ht="15.75">
      <c r="A46" s="504">
        <v>15</v>
      </c>
      <c r="B46" s="505" t="s">
        <v>266</v>
      </c>
      <c r="C46" s="506"/>
      <c r="D46" s="507"/>
    </row>
    <row r="47" spans="1:4">
      <c r="A47" s="504">
        <v>16</v>
      </c>
      <c r="B47" s="508" t="s">
        <v>677</v>
      </c>
      <c r="C47" s="509"/>
      <c r="D47" s="510"/>
    </row>
    <row r="48" spans="1:4">
      <c r="A48" s="504">
        <v>17</v>
      </c>
      <c r="B48" s="508"/>
      <c r="C48" s="509"/>
      <c r="D48" s="510"/>
    </row>
    <row r="49" spans="1:4">
      <c r="A49" s="504">
        <v>18</v>
      </c>
      <c r="B49" s="508" t="s">
        <v>677</v>
      </c>
      <c r="C49" s="509"/>
      <c r="D49" s="511"/>
    </row>
    <row r="50" spans="1:4">
      <c r="A50" s="504">
        <v>19</v>
      </c>
      <c r="B50" s="508" t="s">
        <v>677</v>
      </c>
      <c r="C50" s="509"/>
      <c r="D50" s="511"/>
    </row>
    <row r="51" spans="1:4">
      <c r="A51" s="504">
        <v>20</v>
      </c>
      <c r="B51" s="508" t="s">
        <v>677</v>
      </c>
      <c r="C51" s="509"/>
      <c r="D51" s="511"/>
    </row>
    <row r="52" spans="1:4">
      <c r="A52" s="504">
        <v>21</v>
      </c>
      <c r="B52" s="512" t="s">
        <v>267</v>
      </c>
      <c r="C52" s="506"/>
      <c r="D52" s="513">
        <f>SUM(D46:D51)</f>
        <v>0</v>
      </c>
    </row>
    <row r="53" spans="1:4" ht="15.75">
      <c r="A53" s="504">
        <v>22</v>
      </c>
      <c r="B53" s="505" t="s">
        <v>268</v>
      </c>
      <c r="C53" s="506"/>
      <c r="D53" s="514"/>
    </row>
    <row r="54" spans="1:4">
      <c r="A54" s="504">
        <v>23</v>
      </c>
      <c r="B54" s="508" t="s">
        <v>2102</v>
      </c>
      <c r="C54" s="509"/>
      <c r="D54" s="510"/>
    </row>
    <row r="55" spans="1:4">
      <c r="A55" s="504">
        <v>24</v>
      </c>
      <c r="B55" s="508" t="s">
        <v>2103</v>
      </c>
      <c r="C55" s="509"/>
      <c r="D55" s="511">
        <v>4448314</v>
      </c>
    </row>
    <row r="56" spans="1:4">
      <c r="A56" s="504">
        <v>25</v>
      </c>
      <c r="B56" s="508"/>
      <c r="C56" s="509"/>
      <c r="D56" s="511"/>
    </row>
    <row r="57" spans="1:4">
      <c r="A57" s="504">
        <v>26</v>
      </c>
      <c r="B57" s="508" t="s">
        <v>677</v>
      </c>
      <c r="C57" s="509"/>
      <c r="D57" s="511"/>
    </row>
    <row r="58" spans="1:4">
      <c r="A58" s="504">
        <v>27</v>
      </c>
      <c r="B58" s="508" t="s">
        <v>677</v>
      </c>
      <c r="C58" s="509"/>
      <c r="D58" s="511"/>
    </row>
    <row r="59" spans="1:4">
      <c r="A59" s="504">
        <v>28</v>
      </c>
      <c r="B59" s="512" t="s">
        <v>269</v>
      </c>
      <c r="C59" s="506"/>
      <c r="D59" s="513">
        <f>SUM(D53:D58)</f>
        <v>4448314</v>
      </c>
    </row>
    <row r="60" spans="1:4" ht="15.75">
      <c r="A60" s="504">
        <v>29</v>
      </c>
      <c r="B60" s="505" t="s">
        <v>270</v>
      </c>
      <c r="C60" s="506"/>
      <c r="D60" s="514"/>
    </row>
    <row r="61" spans="1:4">
      <c r="A61" s="504">
        <v>30</v>
      </c>
      <c r="B61" s="508" t="s">
        <v>1593</v>
      </c>
      <c r="C61" s="509"/>
      <c r="D61" s="510"/>
    </row>
    <row r="62" spans="1:4">
      <c r="A62" s="504">
        <v>31</v>
      </c>
      <c r="B62" s="508" t="s">
        <v>677</v>
      </c>
      <c r="C62" s="509"/>
      <c r="D62" s="511"/>
    </row>
    <row r="63" spans="1:4">
      <c r="A63" s="504">
        <v>32</v>
      </c>
      <c r="B63" s="508" t="s">
        <v>677</v>
      </c>
      <c r="C63" s="509"/>
      <c r="D63" s="511"/>
    </row>
    <row r="64" spans="1:4">
      <c r="A64" s="504">
        <v>33</v>
      </c>
      <c r="B64" s="508" t="s">
        <v>677</v>
      </c>
      <c r="C64" s="509"/>
      <c r="D64" s="511"/>
    </row>
    <row r="65" spans="1:4">
      <c r="A65" s="504">
        <v>34</v>
      </c>
      <c r="B65" s="508" t="s">
        <v>677</v>
      </c>
      <c r="C65" s="509"/>
      <c r="D65" s="511"/>
    </row>
    <row r="66" spans="1:4" ht="15.75" thickBot="1">
      <c r="A66" s="515">
        <v>35</v>
      </c>
      <c r="B66" s="516" t="s">
        <v>271</v>
      </c>
      <c r="C66" s="517"/>
      <c r="D66" s="518">
        <f>SUM(D61:D65)</f>
        <v>0</v>
      </c>
    </row>
    <row r="67" spans="1:4">
      <c r="A67" s="96" t="s">
        <v>732</v>
      </c>
      <c r="B67" s="356"/>
      <c r="C67" s="356"/>
      <c r="D67" s="356"/>
    </row>
    <row r="68" spans="1:4">
      <c r="A68" s="129" t="s">
        <v>272</v>
      </c>
      <c r="B68" s="519"/>
      <c r="C68" s="519"/>
      <c r="D68" s="519"/>
    </row>
    <row r="69" spans="1:4">
      <c r="A69" s="208"/>
      <c r="B69" s="208"/>
      <c r="C69" s="208"/>
      <c r="D69" s="208"/>
    </row>
    <row r="70" spans="1:4">
      <c r="A70" s="208"/>
      <c r="B70" s="208"/>
      <c r="C70" s="208"/>
      <c r="D70" s="208"/>
    </row>
    <row r="71" spans="1:4">
      <c r="A71" s="208"/>
      <c r="B71" s="208"/>
      <c r="C71" s="208"/>
      <c r="D71" s="208"/>
    </row>
    <row r="72" spans="1:4">
      <c r="A72" s="208"/>
      <c r="B72" s="208"/>
      <c r="C72" s="208"/>
      <c r="D72" s="208"/>
    </row>
    <row r="73" spans="1:4">
      <c r="D73" s="208"/>
    </row>
    <row r="74" spans="1:4">
      <c r="B74" s="447"/>
      <c r="C74" s="447"/>
      <c r="D74" s="208"/>
    </row>
    <row r="75" spans="1:4">
      <c r="B75" s="447"/>
      <c r="C75" s="447"/>
      <c r="D75" s="208"/>
    </row>
    <row r="76" spans="1:4">
      <c r="B76" s="447"/>
      <c r="C76" s="447"/>
      <c r="D76" s="208"/>
    </row>
    <row r="77" spans="1:4">
      <c r="B77" s="447"/>
      <c r="C77" s="447"/>
      <c r="D77" s="208"/>
    </row>
    <row r="78" spans="1:4">
      <c r="B78" s="447"/>
      <c r="C78" s="447"/>
      <c r="D78" s="208"/>
    </row>
    <row r="79" spans="1:4">
      <c r="B79" s="447"/>
      <c r="C79" s="447"/>
      <c r="D79" s="208"/>
    </row>
    <row r="80" spans="1:4">
      <c r="B80" s="447"/>
      <c r="C80" s="447"/>
      <c r="D80" s="208"/>
    </row>
    <row r="81" spans="1:4">
      <c r="B81" s="447"/>
      <c r="C81" s="447"/>
      <c r="D81" s="208"/>
    </row>
    <row r="82" spans="1:4">
      <c r="A82" s="208"/>
      <c r="B82" s="447"/>
      <c r="C82" s="447"/>
      <c r="D82" s="208"/>
    </row>
  </sheetData>
  <sheetProtection sheet="1" objects="1" scenarios="1"/>
  <printOptions horizontalCentered="1" verticalCentered="1"/>
  <pageMargins left="0.5" right="0.5" top="0.5" bottom="0.5" header="0.5" footer="0.5"/>
  <pageSetup scale="7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I79"/>
  <sheetViews>
    <sheetView defaultGridColor="0" topLeftCell="A7" colorId="22" zoomScale="87" workbookViewId="0">
      <selection activeCell="F48" sqref="F48"/>
    </sheetView>
  </sheetViews>
  <sheetFormatPr defaultColWidth="11.44140625" defaultRowHeight="15"/>
  <cols>
    <col min="1" max="1" width="4.77734375" customWidth="1"/>
    <col min="2" max="2" width="30.77734375" customWidth="1"/>
    <col min="3" max="3" width="12.77734375" customWidth="1"/>
    <col min="4" max="4" width="7.77734375" customWidth="1"/>
    <col min="5" max="6" width="11.77734375" customWidth="1"/>
    <col min="7" max="7" width="12.77734375" customWidth="1"/>
    <col min="8" max="9" width="10.77734375" customWidth="1"/>
  </cols>
  <sheetData>
    <row r="1" spans="1:9" ht="15.75" thickBot="1">
      <c r="A1" s="447"/>
      <c r="B1" s="111" t="str">
        <f>'Read Me First'!D50</f>
        <v>Town of Massena Electric Department</v>
      </c>
      <c r="C1" s="111"/>
      <c r="D1" s="111"/>
      <c r="E1" s="111"/>
      <c r="F1" s="111"/>
      <c r="G1" s="448" t="str">
        <f>'Read Me First'!C52</f>
        <v>Year Ending December 31, 2014</v>
      </c>
      <c r="H1" s="448"/>
      <c r="I1" s="129"/>
    </row>
    <row r="2" spans="1:9">
      <c r="A2" s="520"/>
      <c r="B2" s="521"/>
      <c r="C2" s="521"/>
      <c r="D2" s="521"/>
      <c r="E2" s="521"/>
      <c r="F2" s="521"/>
      <c r="G2" s="521"/>
      <c r="H2" s="521"/>
      <c r="I2" s="522"/>
    </row>
    <row r="3" spans="1:9" ht="15.75">
      <c r="A3" s="134" t="s">
        <v>273</v>
      </c>
      <c r="B3" s="133"/>
      <c r="C3" s="133"/>
      <c r="D3" s="133"/>
      <c r="E3" s="133"/>
      <c r="F3" s="133"/>
      <c r="G3" s="133"/>
      <c r="H3" s="133"/>
      <c r="I3" s="523"/>
    </row>
    <row r="4" spans="1:9" ht="15.75">
      <c r="A4" s="134" t="s">
        <v>274</v>
      </c>
      <c r="B4" s="133"/>
      <c r="C4" s="133"/>
      <c r="D4" s="133"/>
      <c r="E4" s="133"/>
      <c r="F4" s="133"/>
      <c r="G4" s="133"/>
      <c r="H4" s="133"/>
      <c r="I4" s="523"/>
    </row>
    <row r="5" spans="1:9" ht="15.75">
      <c r="A5" s="483"/>
      <c r="B5" s="524"/>
      <c r="C5" s="524"/>
      <c r="D5" s="524"/>
      <c r="E5" s="524"/>
      <c r="F5" s="524"/>
      <c r="G5" s="524"/>
      <c r="H5" s="524"/>
      <c r="I5" s="525"/>
    </row>
    <row r="6" spans="1:9">
      <c r="A6" s="526"/>
      <c r="B6" s="88"/>
      <c r="C6" s="88"/>
      <c r="D6" s="88"/>
      <c r="E6" s="88"/>
      <c r="F6" s="88"/>
      <c r="G6" s="88"/>
      <c r="H6" s="88"/>
      <c r="I6" s="527"/>
    </row>
    <row r="7" spans="1:9">
      <c r="A7" s="128" t="s">
        <v>707</v>
      </c>
      <c r="B7" s="208" t="s">
        <v>275</v>
      </c>
      <c r="C7" s="208"/>
      <c r="D7" s="208"/>
      <c r="E7" s="208"/>
      <c r="F7" s="208"/>
      <c r="G7" s="208"/>
      <c r="H7" s="208"/>
      <c r="I7" s="528"/>
    </row>
    <row r="8" spans="1:9">
      <c r="A8" s="128"/>
      <c r="B8" s="208"/>
      <c r="C8" s="208"/>
      <c r="D8" s="208"/>
      <c r="E8" s="208"/>
      <c r="F8" s="208"/>
      <c r="G8" s="208"/>
      <c r="H8" s="208"/>
      <c r="I8" s="528"/>
    </row>
    <row r="9" spans="1:9">
      <c r="A9" s="128" t="s">
        <v>712</v>
      </c>
      <c r="B9" s="208" t="s">
        <v>276</v>
      </c>
      <c r="C9" s="208"/>
      <c r="D9" s="208"/>
      <c r="E9" s="208"/>
      <c r="F9" s="208"/>
      <c r="G9" s="208"/>
      <c r="H9" s="208"/>
      <c r="I9" s="528"/>
    </row>
    <row r="10" spans="1:9">
      <c r="A10" s="128"/>
      <c r="B10" s="208" t="s">
        <v>277</v>
      </c>
      <c r="C10" s="208"/>
      <c r="D10" s="208"/>
      <c r="E10" s="208"/>
      <c r="F10" s="208"/>
      <c r="G10" s="208"/>
      <c r="H10" s="208"/>
      <c r="I10" s="528"/>
    </row>
    <row r="11" spans="1:9">
      <c r="A11" s="128"/>
      <c r="B11" s="208"/>
      <c r="C11" s="208"/>
      <c r="D11" s="208"/>
      <c r="E11" s="208"/>
      <c r="F11" s="208"/>
      <c r="G11" s="208"/>
      <c r="H11" s="208"/>
      <c r="I11" s="528"/>
    </row>
    <row r="12" spans="1:9">
      <c r="A12" s="128" t="s">
        <v>716</v>
      </c>
      <c r="B12" s="208" t="s">
        <v>278</v>
      </c>
      <c r="C12" s="208"/>
      <c r="D12" s="208"/>
      <c r="E12" s="208"/>
      <c r="F12" s="208"/>
      <c r="G12" s="208"/>
      <c r="H12" s="208"/>
      <c r="I12" s="528"/>
    </row>
    <row r="13" spans="1:9">
      <c r="A13" s="128"/>
      <c r="B13" s="208"/>
      <c r="C13" s="208"/>
      <c r="D13" s="208"/>
      <c r="E13" s="208"/>
      <c r="F13" s="208"/>
      <c r="G13" s="208"/>
      <c r="H13" s="208"/>
      <c r="I13" s="528"/>
    </row>
    <row r="14" spans="1:9">
      <c r="A14" s="128" t="s">
        <v>719</v>
      </c>
      <c r="B14" s="208" t="s">
        <v>1421</v>
      </c>
      <c r="C14" s="208"/>
      <c r="D14" s="208"/>
      <c r="E14" s="208"/>
      <c r="F14" s="208"/>
      <c r="G14" s="208"/>
      <c r="H14" s="208"/>
      <c r="I14" s="528"/>
    </row>
    <row r="15" spans="1:9">
      <c r="A15" s="174"/>
      <c r="B15" s="111"/>
      <c r="C15" s="111"/>
      <c r="D15" s="111"/>
      <c r="E15" s="111"/>
      <c r="F15" s="111"/>
      <c r="G15" s="111"/>
      <c r="H15" s="111"/>
      <c r="I15" s="354"/>
    </row>
    <row r="16" spans="1:9">
      <c r="A16" s="128"/>
      <c r="B16" s="171"/>
      <c r="C16" s="450" t="s">
        <v>254</v>
      </c>
      <c r="D16" s="365" t="s">
        <v>1422</v>
      </c>
      <c r="E16" s="366"/>
      <c r="F16" s="366"/>
      <c r="G16" s="450" t="s">
        <v>254</v>
      </c>
      <c r="H16" s="365" t="s">
        <v>1423</v>
      </c>
      <c r="I16" s="485"/>
    </row>
    <row r="17" spans="1:9">
      <c r="A17" s="128"/>
      <c r="B17" s="171"/>
      <c r="C17" s="450" t="s">
        <v>1424</v>
      </c>
      <c r="D17" s="450" t="s">
        <v>1425</v>
      </c>
      <c r="E17" s="171"/>
      <c r="F17" s="171"/>
      <c r="G17" s="450" t="s">
        <v>1426</v>
      </c>
      <c r="H17" s="171"/>
      <c r="I17" s="362"/>
    </row>
    <row r="18" spans="1:9">
      <c r="A18" s="128" t="s">
        <v>1551</v>
      </c>
      <c r="B18" s="450" t="s">
        <v>1427</v>
      </c>
      <c r="C18" s="450" t="s">
        <v>1428</v>
      </c>
      <c r="D18" s="450" t="s">
        <v>1214</v>
      </c>
      <c r="E18" s="450" t="s">
        <v>1429</v>
      </c>
      <c r="F18" s="450" t="s">
        <v>1430</v>
      </c>
      <c r="G18" s="450" t="s">
        <v>1722</v>
      </c>
      <c r="H18" s="450" t="s">
        <v>231</v>
      </c>
      <c r="I18" s="367" t="s">
        <v>232</v>
      </c>
    </row>
    <row r="19" spans="1:9">
      <c r="A19" s="174" t="s">
        <v>1431</v>
      </c>
      <c r="B19" s="489" t="s">
        <v>742</v>
      </c>
      <c r="C19" s="489" t="s">
        <v>743</v>
      </c>
      <c r="D19" s="489" t="s">
        <v>744</v>
      </c>
      <c r="E19" s="489" t="s">
        <v>745</v>
      </c>
      <c r="F19" s="489" t="s">
        <v>746</v>
      </c>
      <c r="G19" s="489" t="s">
        <v>1224</v>
      </c>
      <c r="H19" s="489" t="s">
        <v>1225</v>
      </c>
      <c r="I19" s="371" t="s">
        <v>1226</v>
      </c>
    </row>
    <row r="20" spans="1:9">
      <c r="A20" s="174">
        <v>1</v>
      </c>
      <c r="B20" s="529" t="s">
        <v>786</v>
      </c>
      <c r="C20" s="530"/>
      <c r="D20" s="530"/>
      <c r="E20" s="530"/>
      <c r="F20" s="530"/>
      <c r="G20" s="530"/>
      <c r="H20" s="530"/>
      <c r="I20" s="440"/>
    </row>
    <row r="21" spans="1:9">
      <c r="A21" s="174">
        <v>2</v>
      </c>
      <c r="B21" s="492"/>
      <c r="C21" s="491"/>
      <c r="D21" s="491"/>
      <c r="E21" s="491"/>
      <c r="F21" s="491"/>
      <c r="G21" s="531">
        <f t="shared" ref="G21:G29" si="0">C21+E21-F21</f>
        <v>0</v>
      </c>
      <c r="H21" s="491"/>
      <c r="I21" s="433"/>
    </row>
    <row r="22" spans="1:9">
      <c r="A22" s="174">
        <v>3</v>
      </c>
      <c r="B22" s="492"/>
      <c r="C22" s="532">
        <v>19002</v>
      </c>
      <c r="D22" s="532" t="s">
        <v>2104</v>
      </c>
      <c r="E22" s="532">
        <v>416563</v>
      </c>
      <c r="F22" s="532"/>
      <c r="G22" s="533">
        <f t="shared" si="0"/>
        <v>435565</v>
      </c>
      <c r="H22" s="532"/>
      <c r="I22" s="434"/>
    </row>
    <row r="23" spans="1:9">
      <c r="A23" s="174">
        <v>4</v>
      </c>
      <c r="B23" s="492"/>
      <c r="C23" s="532"/>
      <c r="D23" s="532">
        <v>121</v>
      </c>
      <c r="E23" s="532"/>
      <c r="F23" s="532">
        <v>414115</v>
      </c>
      <c r="G23" s="533">
        <f t="shared" si="0"/>
        <v>-414115</v>
      </c>
      <c r="H23" s="532"/>
      <c r="I23" s="434"/>
    </row>
    <row r="24" spans="1:9">
      <c r="A24" s="174">
        <v>5</v>
      </c>
      <c r="B24" s="492"/>
      <c r="C24" s="532"/>
      <c r="D24" s="532"/>
      <c r="E24" s="532"/>
      <c r="F24" s="532"/>
      <c r="G24" s="533">
        <f t="shared" si="0"/>
        <v>0</v>
      </c>
      <c r="H24" s="532"/>
      <c r="I24" s="434"/>
    </row>
    <row r="25" spans="1:9">
      <c r="A25" s="174">
        <v>6</v>
      </c>
      <c r="B25" s="492"/>
      <c r="C25" s="532"/>
      <c r="D25" s="532"/>
      <c r="E25" s="532"/>
      <c r="F25" s="532"/>
      <c r="G25" s="533">
        <f t="shared" si="0"/>
        <v>0</v>
      </c>
      <c r="H25" s="532"/>
      <c r="I25" s="434"/>
    </row>
    <row r="26" spans="1:9">
      <c r="A26" s="174">
        <v>7</v>
      </c>
      <c r="B26" s="492"/>
      <c r="C26" s="532"/>
      <c r="D26" s="532"/>
      <c r="E26" s="532"/>
      <c r="F26" s="532"/>
      <c r="G26" s="533">
        <f t="shared" si="0"/>
        <v>0</v>
      </c>
      <c r="H26" s="532"/>
      <c r="I26" s="434"/>
    </row>
    <row r="27" spans="1:9">
      <c r="A27" s="174">
        <v>8</v>
      </c>
      <c r="B27" s="492"/>
      <c r="C27" s="532"/>
      <c r="D27" s="532"/>
      <c r="E27" s="532"/>
      <c r="F27" s="532"/>
      <c r="G27" s="533">
        <f t="shared" si="0"/>
        <v>0</v>
      </c>
      <c r="H27" s="532"/>
      <c r="I27" s="434"/>
    </row>
    <row r="28" spans="1:9">
      <c r="A28" s="174">
        <v>9</v>
      </c>
      <c r="B28" s="492"/>
      <c r="C28" s="532"/>
      <c r="D28" s="532"/>
      <c r="E28" s="532"/>
      <c r="F28" s="532"/>
      <c r="G28" s="533">
        <f t="shared" si="0"/>
        <v>0</v>
      </c>
      <c r="H28" s="532"/>
      <c r="I28" s="434"/>
    </row>
    <row r="29" spans="1:9">
      <c r="A29" s="174">
        <v>10</v>
      </c>
      <c r="B29" s="492"/>
      <c r="C29" s="532"/>
      <c r="D29" s="532"/>
      <c r="E29" s="532"/>
      <c r="F29" s="532"/>
      <c r="G29" s="533">
        <f t="shared" si="0"/>
        <v>0</v>
      </c>
      <c r="H29" s="532"/>
      <c r="I29" s="434"/>
    </row>
    <row r="30" spans="1:9">
      <c r="A30" s="174">
        <v>11</v>
      </c>
      <c r="B30" s="489" t="s">
        <v>1432</v>
      </c>
      <c r="C30" s="531">
        <f>SUM(C21:C29)</f>
        <v>19002</v>
      </c>
      <c r="D30" s="530"/>
      <c r="E30" s="531">
        <f>SUM(E21:E29)</f>
        <v>416563</v>
      </c>
      <c r="F30" s="531">
        <f>SUM(F21:F29)</f>
        <v>414115</v>
      </c>
      <c r="G30" s="531">
        <f>SUM(G21:G29)</f>
        <v>21450</v>
      </c>
      <c r="H30" s="531">
        <f>SUM(H21:H29)</f>
        <v>0</v>
      </c>
      <c r="I30" s="441">
        <f>SUM(I21:I29)</f>
        <v>0</v>
      </c>
    </row>
    <row r="31" spans="1:9">
      <c r="A31" s="174">
        <v>12</v>
      </c>
      <c r="B31" s="529" t="s">
        <v>1433</v>
      </c>
      <c r="C31" s="530"/>
      <c r="D31" s="530"/>
      <c r="E31" s="530"/>
      <c r="F31" s="530"/>
      <c r="G31" s="530"/>
      <c r="H31" s="530"/>
      <c r="I31" s="440"/>
    </row>
    <row r="32" spans="1:9">
      <c r="A32" s="174">
        <v>13</v>
      </c>
      <c r="B32" s="492"/>
      <c r="C32" s="491"/>
      <c r="D32" s="491"/>
      <c r="E32" s="491"/>
      <c r="F32" s="491"/>
      <c r="G32" s="531">
        <f t="shared" ref="G32:G40" si="1">C32+E32-F32</f>
        <v>0</v>
      </c>
      <c r="H32" s="491"/>
      <c r="I32" s="433"/>
    </row>
    <row r="33" spans="1:9">
      <c r="A33" s="174">
        <v>14</v>
      </c>
      <c r="B33" s="492" t="s">
        <v>677</v>
      </c>
      <c r="C33" s="532"/>
      <c r="D33" s="532"/>
      <c r="E33" s="532" t="s">
        <v>677</v>
      </c>
      <c r="F33" s="532" t="s">
        <v>677</v>
      </c>
      <c r="G33" s="533">
        <f t="shared" si="1"/>
        <v>0</v>
      </c>
      <c r="H33" s="532"/>
      <c r="I33" s="434" t="s">
        <v>677</v>
      </c>
    </row>
    <row r="34" spans="1:9">
      <c r="A34" s="174">
        <v>15</v>
      </c>
      <c r="B34" s="492"/>
      <c r="C34" s="532"/>
      <c r="D34" s="532"/>
      <c r="E34" s="532"/>
      <c r="F34" s="532"/>
      <c r="G34" s="533">
        <f t="shared" si="1"/>
        <v>0</v>
      </c>
      <c r="H34" s="532"/>
      <c r="I34" s="434"/>
    </row>
    <row r="35" spans="1:9">
      <c r="A35" s="174">
        <v>16</v>
      </c>
      <c r="B35" s="492"/>
      <c r="C35" s="532"/>
      <c r="D35" s="532"/>
      <c r="E35" s="532"/>
      <c r="F35" s="532"/>
      <c r="G35" s="533">
        <f t="shared" si="1"/>
        <v>0</v>
      </c>
      <c r="H35" s="532"/>
      <c r="I35" s="434"/>
    </row>
    <row r="36" spans="1:9">
      <c r="A36" s="174">
        <v>17</v>
      </c>
      <c r="B36" s="492"/>
      <c r="C36" s="532"/>
      <c r="D36" s="532"/>
      <c r="E36" s="532"/>
      <c r="F36" s="532"/>
      <c r="G36" s="533">
        <f t="shared" si="1"/>
        <v>0</v>
      </c>
      <c r="H36" s="532"/>
      <c r="I36" s="434"/>
    </row>
    <row r="37" spans="1:9">
      <c r="A37" s="174">
        <v>18</v>
      </c>
      <c r="B37" s="492"/>
      <c r="C37" s="532"/>
      <c r="D37" s="532"/>
      <c r="E37" s="532"/>
      <c r="F37" s="532"/>
      <c r="G37" s="533">
        <f t="shared" si="1"/>
        <v>0</v>
      </c>
      <c r="H37" s="532"/>
      <c r="I37" s="434"/>
    </row>
    <row r="38" spans="1:9">
      <c r="A38" s="174">
        <v>19</v>
      </c>
      <c r="B38" s="492"/>
      <c r="C38" s="532"/>
      <c r="D38" s="532"/>
      <c r="E38" s="532"/>
      <c r="F38" s="532"/>
      <c r="G38" s="533">
        <f t="shared" si="1"/>
        <v>0</v>
      </c>
      <c r="H38" s="532"/>
      <c r="I38" s="434"/>
    </row>
    <row r="39" spans="1:9">
      <c r="A39" s="174">
        <v>20</v>
      </c>
      <c r="B39" s="492"/>
      <c r="C39" s="532"/>
      <c r="D39" s="532"/>
      <c r="E39" s="532"/>
      <c r="F39" s="532"/>
      <c r="G39" s="533">
        <f t="shared" si="1"/>
        <v>0</v>
      </c>
      <c r="H39" s="532"/>
      <c r="I39" s="434"/>
    </row>
    <row r="40" spans="1:9">
      <c r="A40" s="174">
        <v>21</v>
      </c>
      <c r="B40" s="492"/>
      <c r="C40" s="532"/>
      <c r="D40" s="534"/>
      <c r="E40" s="532"/>
      <c r="F40" s="532"/>
      <c r="G40" s="533">
        <f t="shared" si="1"/>
        <v>0</v>
      </c>
      <c r="H40" s="532"/>
      <c r="I40" s="434"/>
    </row>
    <row r="41" spans="1:9" ht="15.75" thickBot="1">
      <c r="A41" s="535">
        <v>22</v>
      </c>
      <c r="B41" s="536" t="s">
        <v>1434</v>
      </c>
      <c r="C41" s="537">
        <f>SUM(C32:C40)</f>
        <v>0</v>
      </c>
      <c r="D41" s="538"/>
      <c r="E41" s="537">
        <f>SUM(E32:E40)</f>
        <v>0</v>
      </c>
      <c r="F41" s="537">
        <f>SUM(F32:F40)</f>
        <v>0</v>
      </c>
      <c r="G41" s="537">
        <f>SUM(G32:G40)</f>
        <v>0</v>
      </c>
      <c r="H41" s="537">
        <f>SUM(H32:H40)</f>
        <v>0</v>
      </c>
      <c r="I41" s="402">
        <f>SUM(I32:I40)</f>
        <v>0</v>
      </c>
    </row>
    <row r="42" spans="1:9">
      <c r="A42" s="128"/>
      <c r="B42" s="96"/>
      <c r="C42" s="407"/>
      <c r="D42" s="407"/>
      <c r="E42" s="407"/>
      <c r="F42" s="407"/>
      <c r="G42" s="407"/>
      <c r="H42" s="407"/>
      <c r="I42" s="476"/>
    </row>
    <row r="43" spans="1:9" ht="15.75">
      <c r="A43" s="134" t="s">
        <v>1435</v>
      </c>
      <c r="B43" s="93"/>
      <c r="C43" s="93"/>
      <c r="D43" s="93"/>
      <c r="E43" s="93"/>
      <c r="F43" s="93"/>
      <c r="G43" s="93"/>
      <c r="H43" s="93"/>
      <c r="I43" s="94"/>
    </row>
    <row r="44" spans="1:9" ht="15.75">
      <c r="A44" s="483"/>
      <c r="B44" s="484"/>
      <c r="C44" s="484"/>
      <c r="D44" s="484"/>
      <c r="E44" s="484"/>
      <c r="F44" s="484"/>
      <c r="G44" s="484"/>
      <c r="H44" s="484"/>
      <c r="I44" s="539"/>
    </row>
    <row r="45" spans="1:9">
      <c r="A45" s="95"/>
      <c r="B45" s="96"/>
      <c r="C45" s="96"/>
      <c r="D45" s="96"/>
      <c r="E45" s="96"/>
      <c r="F45" s="96"/>
      <c r="G45" s="96"/>
      <c r="H45" s="96"/>
      <c r="I45" s="97"/>
    </row>
    <row r="46" spans="1:9">
      <c r="A46" s="128"/>
      <c r="B46" s="208" t="s">
        <v>1436</v>
      </c>
      <c r="C46" s="96"/>
      <c r="D46" s="96"/>
      <c r="E46" s="96"/>
      <c r="F46" s="96"/>
      <c r="G46" s="96"/>
      <c r="H46" s="96"/>
      <c r="I46" s="97"/>
    </row>
    <row r="47" spans="1:9">
      <c r="A47" s="95"/>
      <c r="B47" s="96"/>
      <c r="C47" s="96"/>
      <c r="D47" s="96"/>
      <c r="E47" s="96"/>
      <c r="F47" s="96"/>
      <c r="G47" s="96"/>
      <c r="H47" s="96"/>
      <c r="I47" s="97"/>
    </row>
    <row r="48" spans="1:9">
      <c r="A48" s="540"/>
      <c r="B48" s="100"/>
      <c r="C48" s="100"/>
      <c r="D48" s="100"/>
      <c r="E48" s="100"/>
      <c r="F48" s="541"/>
      <c r="G48" s="103" t="s">
        <v>254</v>
      </c>
      <c r="H48" s="542"/>
      <c r="I48" s="488" t="s">
        <v>254</v>
      </c>
    </row>
    <row r="49" spans="1:9">
      <c r="A49" s="363"/>
      <c r="B49" s="96"/>
      <c r="C49" s="96"/>
      <c r="D49" s="96"/>
      <c r="E49" s="96"/>
      <c r="G49" s="107" t="s">
        <v>1424</v>
      </c>
      <c r="H49" s="543"/>
      <c r="I49" s="108" t="s">
        <v>230</v>
      </c>
    </row>
    <row r="50" spans="1:9">
      <c r="A50" s="368" t="s">
        <v>1437</v>
      </c>
      <c r="B50" s="129" t="s">
        <v>1721</v>
      </c>
      <c r="C50" s="129"/>
      <c r="D50" s="129"/>
      <c r="E50" s="129"/>
      <c r="F50" s="148"/>
      <c r="G50" s="107" t="s">
        <v>1428</v>
      </c>
      <c r="H50" s="543"/>
      <c r="I50" s="367" t="s">
        <v>1428</v>
      </c>
    </row>
    <row r="51" spans="1:9">
      <c r="A51" s="372" t="s">
        <v>1438</v>
      </c>
      <c r="B51" s="366" t="s">
        <v>742</v>
      </c>
      <c r="C51" s="366"/>
      <c r="D51" s="366"/>
      <c r="E51" s="366"/>
      <c r="F51" s="138"/>
      <c r="G51" s="113" t="s">
        <v>1439</v>
      </c>
      <c r="H51" s="544"/>
      <c r="I51" s="114" t="s">
        <v>1440</v>
      </c>
    </row>
    <row r="52" spans="1:9">
      <c r="A52" s="372">
        <v>23</v>
      </c>
      <c r="B52" s="111" t="s">
        <v>1441</v>
      </c>
      <c r="C52" s="111"/>
      <c r="D52" s="111"/>
      <c r="E52" s="111"/>
      <c r="F52" s="222"/>
      <c r="G52" s="545"/>
      <c r="H52" s="544"/>
      <c r="I52" s="546"/>
    </row>
    <row r="53" spans="1:9">
      <c r="A53" s="372">
        <v>24</v>
      </c>
      <c r="B53" s="111" t="s">
        <v>1442</v>
      </c>
      <c r="C53" s="111"/>
      <c r="D53" s="111"/>
      <c r="E53" s="111"/>
      <c r="F53" s="222"/>
      <c r="G53" s="548">
        <v>762594</v>
      </c>
      <c r="H53" s="547"/>
      <c r="I53" s="548">
        <v>795652</v>
      </c>
    </row>
    <row r="54" spans="1:9">
      <c r="A54" s="372">
        <v>25</v>
      </c>
      <c r="B54" s="111" t="s">
        <v>1443</v>
      </c>
      <c r="C54" s="111"/>
      <c r="D54" s="111"/>
      <c r="E54" s="111"/>
      <c r="F54" s="222"/>
      <c r="G54" s="550">
        <v>3736</v>
      </c>
      <c r="H54" s="549"/>
      <c r="I54" s="550">
        <v>48391</v>
      </c>
    </row>
    <row r="55" spans="1:9">
      <c r="A55" s="372">
        <v>26</v>
      </c>
      <c r="B55" s="111" t="s">
        <v>1444</v>
      </c>
      <c r="C55" s="111"/>
      <c r="D55" s="111"/>
      <c r="E55" s="111"/>
      <c r="F55" s="222"/>
      <c r="G55" s="458"/>
      <c r="H55" s="549"/>
      <c r="I55" s="550"/>
    </row>
    <row r="56" spans="1:9">
      <c r="A56" s="372">
        <v>27</v>
      </c>
      <c r="B56" s="111" t="s">
        <v>1445</v>
      </c>
      <c r="C56" s="111"/>
      <c r="D56" s="111"/>
      <c r="E56" s="111"/>
      <c r="F56" s="222"/>
      <c r="G56" s="458"/>
      <c r="H56" s="549"/>
      <c r="I56" s="550"/>
    </row>
    <row r="57" spans="1:9">
      <c r="A57" s="372">
        <v>28</v>
      </c>
      <c r="B57" s="111" t="s">
        <v>1446</v>
      </c>
      <c r="C57" s="111"/>
      <c r="D57" s="111"/>
      <c r="E57" s="111"/>
      <c r="F57" s="222"/>
      <c r="G57" s="458"/>
      <c r="H57" s="549"/>
      <c r="I57" s="550"/>
    </row>
    <row r="58" spans="1:9">
      <c r="A58" s="372">
        <v>29</v>
      </c>
      <c r="B58" s="111" t="s">
        <v>1447</v>
      </c>
      <c r="C58" s="111"/>
      <c r="D58" s="111"/>
      <c r="E58" s="111"/>
      <c r="F58" s="222"/>
      <c r="G58" s="458"/>
      <c r="H58" s="549"/>
      <c r="I58" s="550"/>
    </row>
    <row r="59" spans="1:9">
      <c r="A59" s="372">
        <v>30</v>
      </c>
      <c r="B59" s="432"/>
      <c r="C59" s="432"/>
      <c r="D59" s="432"/>
      <c r="E59" s="432"/>
      <c r="F59" s="336"/>
      <c r="G59" s="458"/>
      <c r="H59" s="549"/>
      <c r="I59" s="550"/>
    </row>
    <row r="60" spans="1:9">
      <c r="A60" s="372">
        <v>31</v>
      </c>
      <c r="B60" s="432"/>
      <c r="C60" s="432"/>
      <c r="D60" s="432"/>
      <c r="E60" s="432"/>
      <c r="F60" s="336"/>
      <c r="G60" s="458"/>
      <c r="H60" s="549"/>
      <c r="I60" s="550"/>
    </row>
    <row r="61" spans="1:9">
      <c r="A61" s="372">
        <v>32</v>
      </c>
      <c r="B61" s="432"/>
      <c r="C61" s="432"/>
      <c r="D61" s="432"/>
      <c r="E61" s="432"/>
      <c r="F61" s="336"/>
      <c r="G61" s="458"/>
      <c r="H61" s="549"/>
      <c r="I61" s="550"/>
    </row>
    <row r="62" spans="1:9" ht="15.75" thickBot="1">
      <c r="A62" s="551">
        <v>33</v>
      </c>
      <c r="B62" s="552" t="s">
        <v>1448</v>
      </c>
      <c r="C62" s="123"/>
      <c r="D62" s="123"/>
      <c r="E62" s="123"/>
      <c r="F62" s="145"/>
      <c r="G62" s="401">
        <f>SUM(G53:G61)</f>
        <v>766330</v>
      </c>
      <c r="H62" s="553"/>
      <c r="I62" s="554">
        <f>SUM(I53:I61)</f>
        <v>844043</v>
      </c>
    </row>
    <row r="63" spans="1:9">
      <c r="A63" t="s">
        <v>732</v>
      </c>
      <c r="B63" s="96"/>
      <c r="C63" s="96"/>
      <c r="D63" s="96"/>
      <c r="E63" s="96"/>
      <c r="F63" s="96"/>
      <c r="G63" s="96"/>
      <c r="H63" s="96"/>
      <c r="I63" s="96"/>
    </row>
    <row r="64" spans="1:9">
      <c r="A64" s="129" t="s">
        <v>1449</v>
      </c>
      <c r="B64" s="129"/>
      <c r="C64" s="129"/>
      <c r="D64" s="129"/>
      <c r="E64" s="129"/>
      <c r="F64" s="129"/>
      <c r="G64" s="129"/>
      <c r="H64" s="129"/>
      <c r="I64" s="129"/>
    </row>
    <row r="65" spans="1:9" ht="18">
      <c r="A65" s="555"/>
      <c r="B65" s="555"/>
      <c r="C65" s="555"/>
      <c r="D65" s="555"/>
      <c r="E65" s="555"/>
      <c r="F65" s="555"/>
      <c r="G65" s="555"/>
      <c r="H65" s="555"/>
      <c r="I65" s="555"/>
    </row>
    <row r="66" spans="1:9" ht="18">
      <c r="A66" s="555"/>
      <c r="B66" s="555"/>
      <c r="C66" s="555"/>
      <c r="D66" s="555"/>
      <c r="E66" s="555"/>
      <c r="F66" s="555"/>
      <c r="G66" s="555"/>
      <c r="H66" s="555"/>
      <c r="I66" s="555"/>
    </row>
    <row r="67" spans="1:9" ht="18">
      <c r="A67" s="555"/>
      <c r="B67" s="555"/>
      <c r="C67" s="555"/>
      <c r="D67" s="555"/>
      <c r="E67" s="555"/>
      <c r="F67" s="555"/>
      <c r="G67" s="555"/>
      <c r="H67" s="555"/>
      <c r="I67" s="555"/>
    </row>
    <row r="68" spans="1:9" ht="18">
      <c r="A68" s="555"/>
      <c r="B68" s="555"/>
      <c r="C68" s="555"/>
      <c r="D68" s="555"/>
      <c r="E68" s="555"/>
      <c r="F68" s="555"/>
      <c r="G68" s="555"/>
      <c r="H68" s="555"/>
      <c r="I68" s="555"/>
    </row>
    <row r="69" spans="1:9" ht="18">
      <c r="A69" s="555"/>
      <c r="C69" s="555"/>
      <c r="D69" s="555"/>
      <c r="E69" s="555"/>
      <c r="F69" s="555"/>
      <c r="G69" s="555"/>
      <c r="H69" s="555"/>
      <c r="I69" s="555"/>
    </row>
    <row r="70" spans="1:9" ht="18">
      <c r="A70" s="555"/>
      <c r="C70" s="555"/>
      <c r="D70" s="555"/>
      <c r="E70" s="555"/>
      <c r="F70" s="555"/>
      <c r="G70" s="555"/>
      <c r="H70" s="555"/>
      <c r="I70" s="555"/>
    </row>
    <row r="71" spans="1:9" ht="18">
      <c r="A71" s="555"/>
      <c r="B71" s="121"/>
      <c r="C71" s="555"/>
      <c r="D71" s="555"/>
      <c r="F71" s="555"/>
      <c r="G71" s="555"/>
      <c r="H71" s="555"/>
      <c r="I71" s="555"/>
    </row>
    <row r="72" spans="1:9" ht="18">
      <c r="A72" s="555"/>
      <c r="C72" s="555"/>
      <c r="D72" s="555"/>
      <c r="F72" s="555"/>
      <c r="G72" s="555"/>
      <c r="H72" s="555"/>
      <c r="I72" s="555"/>
    </row>
    <row r="73" spans="1:9" ht="18">
      <c r="A73" s="555"/>
      <c r="B73" s="121"/>
      <c r="C73" s="555"/>
      <c r="D73" s="555"/>
      <c r="F73" s="555"/>
      <c r="G73" s="555"/>
      <c r="H73" s="555"/>
      <c r="I73" s="555"/>
    </row>
    <row r="74" spans="1:9" ht="18">
      <c r="A74" s="555"/>
      <c r="B74" s="121"/>
      <c r="C74" s="555"/>
      <c r="D74" s="555"/>
      <c r="F74" s="555"/>
      <c r="G74" s="555"/>
      <c r="H74" s="555"/>
      <c r="I74" s="555"/>
    </row>
    <row r="75" spans="1:9" ht="18">
      <c r="A75" s="555"/>
      <c r="B75" s="121"/>
      <c r="C75" s="555"/>
      <c r="D75" s="555"/>
      <c r="F75" s="555"/>
      <c r="G75" s="555"/>
      <c r="H75" s="555"/>
      <c r="I75" s="555"/>
    </row>
    <row r="76" spans="1:9" ht="18">
      <c r="A76" s="555"/>
      <c r="B76" s="121"/>
      <c r="C76" s="555"/>
      <c r="D76" s="555"/>
      <c r="F76" s="555"/>
      <c r="G76" s="555"/>
      <c r="H76" s="555"/>
      <c r="I76" s="555"/>
    </row>
    <row r="77" spans="1:9" ht="18">
      <c r="A77" s="555"/>
      <c r="B77" s="121"/>
      <c r="C77" s="555"/>
      <c r="D77" s="555"/>
      <c r="F77" s="555"/>
      <c r="G77" s="555"/>
      <c r="H77" s="555"/>
      <c r="I77" s="555"/>
    </row>
    <row r="78" spans="1:9" ht="18">
      <c r="A78" s="555"/>
      <c r="B78" s="96"/>
      <c r="C78" s="555"/>
      <c r="D78" s="555"/>
      <c r="F78" s="555"/>
      <c r="G78" s="555"/>
      <c r="H78" s="555"/>
      <c r="I78" s="555"/>
    </row>
    <row r="79" spans="1:9" ht="18">
      <c r="A79" s="555"/>
      <c r="B79" s="121"/>
      <c r="C79" s="555"/>
      <c r="D79" s="555"/>
      <c r="F79" s="555"/>
      <c r="G79" s="555"/>
      <c r="H79" s="555"/>
      <c r="I79" s="555"/>
    </row>
  </sheetData>
  <sheetProtection sheet="1" objects="1"/>
  <printOptions horizontalCentered="1" verticalCentered="1"/>
  <pageMargins left="0.5" right="0.5" top="0.5" bottom="0.5" header="0.5" footer="0.5"/>
  <pageSetup scale="7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G44"/>
  <sheetViews>
    <sheetView defaultGridColor="0" colorId="22" zoomScale="87" workbookViewId="0">
      <selection activeCell="F48" sqref="F48"/>
    </sheetView>
  </sheetViews>
  <sheetFormatPr defaultColWidth="11.44140625" defaultRowHeight="15"/>
  <sheetData>
    <row r="1" spans="1:7">
      <c r="A1" s="57"/>
      <c r="B1" s="58"/>
      <c r="C1" s="58"/>
      <c r="D1" s="58"/>
      <c r="E1" s="58"/>
      <c r="F1" s="58"/>
      <c r="G1" s="59"/>
    </row>
    <row r="2" spans="1:7">
      <c r="A2" s="60"/>
      <c r="B2" s="8"/>
      <c r="C2" s="8"/>
      <c r="D2" s="8"/>
      <c r="E2" s="8"/>
      <c r="F2" s="8"/>
      <c r="G2" s="61"/>
    </row>
    <row r="3" spans="1:7">
      <c r="A3" s="60"/>
      <c r="B3" s="8"/>
      <c r="C3" s="8"/>
      <c r="D3" s="8"/>
      <c r="E3" s="8"/>
      <c r="F3" s="8"/>
      <c r="G3" s="61"/>
    </row>
    <row r="4" spans="1:7">
      <c r="A4" s="60"/>
      <c r="B4" s="8"/>
      <c r="C4" s="8"/>
      <c r="D4" s="8"/>
      <c r="E4" s="8"/>
      <c r="F4" s="8"/>
      <c r="G4" s="61"/>
    </row>
    <row r="5" spans="1:7">
      <c r="A5" s="60"/>
      <c r="B5" s="8"/>
      <c r="C5" s="8"/>
      <c r="D5" s="8"/>
      <c r="E5" s="8"/>
      <c r="F5" s="8"/>
      <c r="G5" s="61"/>
    </row>
    <row r="6" spans="1:7">
      <c r="A6" s="60"/>
      <c r="B6" s="8"/>
      <c r="C6" s="8"/>
      <c r="D6" s="8"/>
      <c r="E6" s="8"/>
      <c r="F6" s="8"/>
      <c r="G6" s="61"/>
    </row>
    <row r="7" spans="1:7">
      <c r="A7" s="60"/>
      <c r="B7" s="8"/>
      <c r="C7" s="8"/>
      <c r="D7" s="8"/>
      <c r="E7" s="8"/>
      <c r="F7" s="8"/>
      <c r="G7" s="61"/>
    </row>
    <row r="8" spans="1:7">
      <c r="A8" s="60"/>
      <c r="B8" s="8"/>
      <c r="C8" s="8"/>
      <c r="D8" s="8"/>
      <c r="E8" s="8"/>
      <c r="F8" s="8"/>
      <c r="G8" s="61"/>
    </row>
    <row r="9" spans="1:7">
      <c r="A9" s="60"/>
      <c r="B9" s="8"/>
      <c r="C9" s="8"/>
      <c r="D9" s="8"/>
      <c r="E9" s="8"/>
      <c r="F9" s="8"/>
      <c r="G9" s="61"/>
    </row>
    <row r="10" spans="1:7">
      <c r="A10" s="60"/>
      <c r="B10" s="8"/>
      <c r="C10" s="8"/>
      <c r="D10" s="8"/>
      <c r="E10" s="8"/>
      <c r="F10" s="8"/>
      <c r="G10" s="61"/>
    </row>
    <row r="11" spans="1:7">
      <c r="A11" s="60"/>
      <c r="B11" s="8"/>
      <c r="C11" s="8"/>
      <c r="D11" s="8"/>
      <c r="E11" s="8"/>
      <c r="F11" s="8"/>
      <c r="G11" s="61"/>
    </row>
    <row r="12" spans="1:7">
      <c r="A12" s="60"/>
      <c r="B12" s="8"/>
      <c r="C12" s="8"/>
      <c r="D12" s="8"/>
      <c r="E12" s="8"/>
      <c r="F12" s="8"/>
      <c r="G12" s="61"/>
    </row>
    <row r="13" spans="1:7">
      <c r="A13" s="60"/>
      <c r="B13" s="8"/>
      <c r="C13" s="8"/>
      <c r="D13" s="8"/>
      <c r="E13" s="8"/>
      <c r="F13" s="8"/>
      <c r="G13" s="61"/>
    </row>
    <row r="14" spans="1:7">
      <c r="A14" s="60"/>
      <c r="B14" s="8"/>
      <c r="C14" s="8"/>
      <c r="D14" s="8"/>
      <c r="E14" s="8"/>
      <c r="F14" s="8"/>
      <c r="G14" s="61"/>
    </row>
    <row r="15" spans="1:7">
      <c r="A15" s="60"/>
      <c r="B15" s="8"/>
      <c r="C15" s="8"/>
      <c r="D15" s="8"/>
      <c r="E15" s="8"/>
      <c r="F15" s="8"/>
      <c r="G15" s="61"/>
    </row>
    <row r="16" spans="1:7">
      <c r="A16" s="60"/>
      <c r="B16" s="8"/>
      <c r="C16" s="8"/>
      <c r="D16" s="8"/>
      <c r="E16" s="8"/>
      <c r="F16" s="8"/>
      <c r="G16" s="61"/>
    </row>
    <row r="17" spans="1:7">
      <c r="A17" s="60"/>
      <c r="B17" s="8"/>
      <c r="C17" s="8"/>
      <c r="D17" s="8"/>
      <c r="E17" s="8"/>
      <c r="F17" s="8"/>
      <c r="G17" s="61"/>
    </row>
    <row r="18" spans="1:7">
      <c r="A18" s="60"/>
      <c r="B18" s="8"/>
      <c r="C18" s="8"/>
      <c r="D18" s="8"/>
      <c r="E18" s="8"/>
      <c r="F18" s="8"/>
      <c r="G18" s="61"/>
    </row>
    <row r="19" spans="1:7">
      <c r="A19" s="60"/>
      <c r="B19" s="8"/>
      <c r="C19" s="8"/>
      <c r="D19" s="8"/>
      <c r="E19" s="8"/>
      <c r="F19" s="8"/>
      <c r="G19" s="61"/>
    </row>
    <row r="20" spans="1:7">
      <c r="A20" s="60"/>
      <c r="B20" s="8"/>
      <c r="C20" s="8"/>
      <c r="D20" s="8"/>
      <c r="E20" s="8"/>
      <c r="F20" s="8"/>
      <c r="G20" s="61"/>
    </row>
    <row r="21" spans="1:7">
      <c r="A21" s="60"/>
      <c r="B21" s="8"/>
      <c r="C21" s="8"/>
      <c r="D21" s="8"/>
      <c r="E21" s="8"/>
      <c r="F21" s="8"/>
      <c r="G21" s="61"/>
    </row>
    <row r="22" spans="1:7">
      <c r="A22" s="60"/>
      <c r="B22" s="8"/>
      <c r="C22" s="8"/>
      <c r="D22" s="8"/>
      <c r="E22" s="8"/>
      <c r="F22" s="8"/>
      <c r="G22" s="61"/>
    </row>
    <row r="23" spans="1:7">
      <c r="A23" s="62" t="s">
        <v>705</v>
      </c>
      <c r="B23" s="2"/>
      <c r="C23" s="2"/>
      <c r="D23" s="2"/>
      <c r="E23" s="2"/>
      <c r="F23" s="2"/>
      <c r="G23" s="63"/>
    </row>
    <row r="24" spans="1:7">
      <c r="A24" s="60"/>
      <c r="B24" s="8"/>
      <c r="C24" s="8"/>
      <c r="D24" s="8"/>
      <c r="E24" s="8"/>
      <c r="F24" s="8"/>
      <c r="G24" s="61"/>
    </row>
    <row r="25" spans="1:7">
      <c r="A25" s="60"/>
      <c r="B25" s="8"/>
      <c r="C25" s="8"/>
      <c r="D25" s="8"/>
      <c r="E25" s="8"/>
      <c r="F25" s="8"/>
      <c r="G25" s="61"/>
    </row>
    <row r="26" spans="1:7">
      <c r="A26" s="60"/>
      <c r="B26" s="8"/>
      <c r="C26" s="8"/>
      <c r="D26" s="8"/>
      <c r="E26" s="8"/>
      <c r="F26" s="8"/>
      <c r="G26" s="61"/>
    </row>
    <row r="27" spans="1:7">
      <c r="A27" s="60"/>
      <c r="B27" s="8"/>
      <c r="C27" s="8"/>
      <c r="D27" s="8"/>
      <c r="E27" s="8"/>
      <c r="F27" s="8"/>
      <c r="G27" s="61"/>
    </row>
    <row r="28" spans="1:7">
      <c r="A28" s="60"/>
      <c r="B28" s="8"/>
      <c r="C28" s="8"/>
      <c r="D28" s="8"/>
      <c r="E28" s="8"/>
      <c r="F28" s="8"/>
      <c r="G28" s="61"/>
    </row>
    <row r="29" spans="1:7">
      <c r="A29" s="60"/>
      <c r="B29" s="8"/>
      <c r="C29" s="8"/>
      <c r="D29" s="8"/>
      <c r="E29" s="8"/>
      <c r="F29" s="8"/>
      <c r="G29" s="61"/>
    </row>
    <row r="30" spans="1:7">
      <c r="A30" s="60"/>
      <c r="B30" s="8"/>
      <c r="C30" s="8"/>
      <c r="D30" s="8"/>
      <c r="E30" s="8"/>
      <c r="F30" s="8"/>
      <c r="G30" s="61"/>
    </row>
    <row r="31" spans="1:7">
      <c r="A31" s="60"/>
      <c r="B31" s="8"/>
      <c r="C31" s="8"/>
      <c r="D31" s="8"/>
      <c r="E31" s="8"/>
      <c r="F31" s="8"/>
      <c r="G31" s="61"/>
    </row>
    <row r="32" spans="1:7">
      <c r="A32" s="60"/>
      <c r="B32" s="8"/>
      <c r="C32" s="8"/>
      <c r="D32" s="8"/>
      <c r="E32" s="8"/>
      <c r="F32" s="8"/>
      <c r="G32" s="61"/>
    </row>
    <row r="33" spans="1:7">
      <c r="A33" s="60"/>
      <c r="B33" s="8"/>
      <c r="C33" s="8"/>
      <c r="D33" s="8"/>
      <c r="E33" s="8"/>
      <c r="F33" s="8"/>
      <c r="G33" s="61"/>
    </row>
    <row r="34" spans="1:7">
      <c r="A34" s="60"/>
      <c r="B34" s="8"/>
      <c r="C34" s="8"/>
      <c r="D34" s="8"/>
      <c r="E34" s="8"/>
      <c r="F34" s="8"/>
      <c r="G34" s="61"/>
    </row>
    <row r="35" spans="1:7">
      <c r="A35" s="60"/>
      <c r="B35" s="8"/>
      <c r="C35" s="8"/>
      <c r="D35" s="8"/>
      <c r="E35" s="8"/>
      <c r="F35" s="8"/>
      <c r="G35" s="61"/>
    </row>
    <row r="36" spans="1:7">
      <c r="A36" s="60"/>
      <c r="B36" s="8"/>
      <c r="C36" s="8"/>
      <c r="D36" s="8"/>
      <c r="E36" s="8"/>
      <c r="F36" s="8"/>
      <c r="G36" s="61"/>
    </row>
    <row r="37" spans="1:7">
      <c r="A37" s="60"/>
      <c r="B37" s="8"/>
      <c r="C37" s="8"/>
      <c r="D37" s="8"/>
      <c r="E37" s="8"/>
      <c r="F37" s="8"/>
      <c r="G37" s="61"/>
    </row>
    <row r="38" spans="1:7">
      <c r="A38" s="60"/>
      <c r="B38" s="8"/>
      <c r="C38" s="8"/>
      <c r="D38" s="8"/>
      <c r="E38" s="8"/>
      <c r="F38" s="8"/>
      <c r="G38" s="61"/>
    </row>
    <row r="39" spans="1:7">
      <c r="A39" s="60"/>
      <c r="B39" s="8"/>
      <c r="C39" s="8"/>
      <c r="D39" s="8"/>
      <c r="E39" s="8"/>
      <c r="F39" s="8"/>
      <c r="G39" s="61"/>
    </row>
    <row r="40" spans="1:7">
      <c r="A40" s="60"/>
      <c r="B40" s="8"/>
      <c r="C40" s="8"/>
      <c r="D40" s="8"/>
      <c r="E40" s="8"/>
      <c r="F40" s="8"/>
      <c r="G40" s="61"/>
    </row>
    <row r="41" spans="1:7">
      <c r="A41" s="60"/>
      <c r="B41" s="8"/>
      <c r="C41" s="8"/>
      <c r="D41" s="8"/>
      <c r="E41" s="8"/>
      <c r="F41" s="8"/>
      <c r="G41" s="61"/>
    </row>
    <row r="42" spans="1:7">
      <c r="A42" s="60"/>
      <c r="B42" s="8"/>
      <c r="C42" s="8"/>
      <c r="D42" s="8"/>
      <c r="E42" s="8"/>
      <c r="F42" s="8"/>
      <c r="G42" s="61"/>
    </row>
    <row r="43" spans="1:7">
      <c r="A43" s="60"/>
      <c r="B43" s="8"/>
      <c r="C43" s="8"/>
      <c r="D43" s="8"/>
      <c r="E43" s="8"/>
      <c r="F43" s="8"/>
      <c r="G43" s="61"/>
    </row>
    <row r="44" spans="1:7" ht="15.75" thickBot="1">
      <c r="A44" s="64"/>
      <c r="B44" s="65"/>
      <c r="C44" s="65"/>
      <c r="D44" s="65"/>
      <c r="E44" s="65"/>
      <c r="F44" s="65"/>
      <c r="G44" s="66"/>
    </row>
  </sheetData>
  <sheetProtection sheet="1" objects="1"/>
  <printOptions horizontalCentered="1" verticalCentered="1"/>
  <pageMargins left="0.5" right="0.5" top="0.5" bottom="0.5"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I77"/>
  <sheetViews>
    <sheetView defaultGridColor="0" colorId="22" zoomScale="87" workbookViewId="0">
      <selection activeCell="K21" sqref="K21"/>
    </sheetView>
  </sheetViews>
  <sheetFormatPr defaultColWidth="11.44140625" defaultRowHeight="15"/>
  <cols>
    <col min="1" max="1" width="4.77734375" customWidth="1"/>
    <col min="2" max="2" width="30.77734375" customWidth="1"/>
    <col min="3" max="3" width="12.77734375" customWidth="1"/>
    <col min="4" max="4" width="7.77734375" customWidth="1"/>
    <col min="5" max="5" width="12.77734375" customWidth="1"/>
    <col min="6" max="6" width="11.77734375" customWidth="1"/>
    <col min="7" max="7" width="12.77734375" customWidth="1"/>
    <col min="8" max="8" width="11.77734375" customWidth="1"/>
    <col min="9" max="9" width="12.77734375" customWidth="1"/>
  </cols>
  <sheetData>
    <row r="1" spans="1:9" ht="15.75" thickBot="1">
      <c r="A1" s="447"/>
      <c r="B1" s="111" t="str">
        <f>'Read Me First'!D50</f>
        <v>Town of Massena Electric Department</v>
      </c>
      <c r="C1" s="111"/>
      <c r="D1" s="111"/>
      <c r="E1" s="111"/>
      <c r="F1" s="111"/>
      <c r="G1" s="448" t="str">
        <f>'Read Me First'!C52</f>
        <v>Year Ending December 31, 2014</v>
      </c>
      <c r="H1" s="448"/>
      <c r="I1" s="129"/>
    </row>
    <row r="2" spans="1:9">
      <c r="A2" s="520"/>
      <c r="B2" s="521"/>
      <c r="C2" s="521"/>
      <c r="D2" s="521"/>
      <c r="E2" s="521"/>
      <c r="F2" s="521"/>
      <c r="G2" s="521"/>
      <c r="H2" s="521"/>
      <c r="I2" s="522"/>
    </row>
    <row r="3" spans="1:9" ht="15.75">
      <c r="A3" s="134" t="s">
        <v>1450</v>
      </c>
      <c r="B3" s="133"/>
      <c r="C3" s="133"/>
      <c r="D3" s="133"/>
      <c r="E3" s="133"/>
      <c r="F3" s="133"/>
      <c r="G3" s="133"/>
      <c r="H3" s="133"/>
      <c r="I3" s="523"/>
    </row>
    <row r="4" spans="1:9" ht="15.75">
      <c r="A4" s="134" t="s">
        <v>1451</v>
      </c>
      <c r="B4" s="133"/>
      <c r="C4" s="133"/>
      <c r="D4" s="133"/>
      <c r="E4" s="133"/>
      <c r="F4" s="133"/>
      <c r="G4" s="133"/>
      <c r="H4" s="133"/>
      <c r="I4" s="523"/>
    </row>
    <row r="5" spans="1:9" ht="15.75">
      <c r="A5" s="483"/>
      <c r="B5" s="524"/>
      <c r="C5" s="524"/>
      <c r="D5" s="524"/>
      <c r="E5" s="524"/>
      <c r="F5" s="524"/>
      <c r="G5" s="524"/>
      <c r="H5" s="524"/>
      <c r="I5" s="525"/>
    </row>
    <row r="6" spans="1:9">
      <c r="A6" s="526"/>
      <c r="B6" s="88"/>
      <c r="C6" s="88"/>
      <c r="D6" s="88"/>
      <c r="E6" s="88"/>
      <c r="F6" s="88"/>
      <c r="G6" s="88"/>
      <c r="H6" s="88"/>
      <c r="I6" s="527"/>
    </row>
    <row r="7" spans="1:9">
      <c r="A7" s="128" t="s">
        <v>707</v>
      </c>
      <c r="B7" s="208" t="s">
        <v>1452</v>
      </c>
      <c r="C7" s="208"/>
      <c r="D7" s="208"/>
      <c r="E7" s="208"/>
      <c r="F7" s="208"/>
      <c r="G7" s="208"/>
      <c r="H7" s="208"/>
      <c r="I7" s="528"/>
    </row>
    <row r="8" spans="1:9">
      <c r="A8" s="128"/>
      <c r="B8" s="208"/>
      <c r="C8" s="208"/>
      <c r="D8" s="208"/>
      <c r="E8" s="208"/>
      <c r="F8" s="208"/>
      <c r="G8" s="208"/>
      <c r="H8" s="208"/>
      <c r="I8" s="528"/>
    </row>
    <row r="9" spans="1:9">
      <c r="A9" s="128" t="s">
        <v>712</v>
      </c>
      <c r="B9" s="208" t="s">
        <v>1453</v>
      </c>
      <c r="C9" s="208"/>
      <c r="D9" s="208"/>
      <c r="E9" s="208"/>
      <c r="F9" s="208"/>
      <c r="G9" s="208"/>
      <c r="H9" s="208"/>
      <c r="I9" s="528"/>
    </row>
    <row r="10" spans="1:9">
      <c r="A10" s="128"/>
      <c r="B10" s="208" t="s">
        <v>1454</v>
      </c>
      <c r="C10" s="208"/>
      <c r="D10" s="208"/>
      <c r="E10" s="208"/>
      <c r="F10" s="208"/>
      <c r="G10" s="208"/>
      <c r="H10" s="208"/>
      <c r="I10" s="528"/>
    </row>
    <row r="11" spans="1:9">
      <c r="A11" s="128"/>
      <c r="B11" s="208"/>
      <c r="C11" s="208"/>
      <c r="D11" s="208"/>
      <c r="E11" s="208"/>
      <c r="F11" s="208"/>
      <c r="G11" s="208"/>
      <c r="H11" s="208"/>
      <c r="I11" s="528"/>
    </row>
    <row r="12" spans="1:9">
      <c r="A12" s="128" t="s">
        <v>716</v>
      </c>
      <c r="B12" s="208" t="s">
        <v>1455</v>
      </c>
      <c r="C12" s="208"/>
      <c r="D12" s="208"/>
      <c r="E12" s="208"/>
      <c r="F12" s="208"/>
      <c r="G12" s="208"/>
      <c r="H12" s="208"/>
      <c r="I12" s="528"/>
    </row>
    <row r="13" spans="1:9">
      <c r="A13" s="174"/>
      <c r="B13" s="111"/>
      <c r="C13" s="111"/>
      <c r="D13" s="111"/>
      <c r="E13" s="111"/>
      <c r="F13" s="111"/>
      <c r="G13" s="111"/>
      <c r="H13" s="111"/>
      <c r="I13" s="354"/>
    </row>
    <row r="14" spans="1:9">
      <c r="A14" s="128"/>
      <c r="B14" s="171"/>
      <c r="C14" s="450" t="s">
        <v>254</v>
      </c>
      <c r="D14" s="365" t="s">
        <v>1422</v>
      </c>
      <c r="E14" s="366"/>
      <c r="F14" s="366"/>
      <c r="G14" s="450" t="s">
        <v>254</v>
      </c>
      <c r="H14" s="365" t="s">
        <v>1456</v>
      </c>
      <c r="I14" s="485"/>
    </row>
    <row r="15" spans="1:9">
      <c r="A15" s="128"/>
      <c r="B15" s="171"/>
      <c r="C15" s="450" t="s">
        <v>1424</v>
      </c>
      <c r="D15" s="450" t="s">
        <v>1425</v>
      </c>
      <c r="E15" s="171"/>
      <c r="F15" s="171"/>
      <c r="G15" s="450" t="s">
        <v>1426</v>
      </c>
      <c r="H15" s="171"/>
      <c r="I15" s="362"/>
    </row>
    <row r="16" spans="1:9">
      <c r="A16" s="128" t="s">
        <v>1551</v>
      </c>
      <c r="B16" s="450" t="s">
        <v>1427</v>
      </c>
      <c r="C16" s="450" t="s">
        <v>1428</v>
      </c>
      <c r="D16" s="450" t="s">
        <v>1214</v>
      </c>
      <c r="E16" s="450" t="s">
        <v>1429</v>
      </c>
      <c r="F16" s="450" t="s">
        <v>1430</v>
      </c>
      <c r="G16" s="450" t="s">
        <v>1722</v>
      </c>
      <c r="H16" s="450" t="s">
        <v>231</v>
      </c>
      <c r="I16" s="367" t="s">
        <v>1457</v>
      </c>
    </row>
    <row r="17" spans="1:9">
      <c r="A17" s="174" t="s">
        <v>1431</v>
      </c>
      <c r="B17" s="489" t="s">
        <v>742</v>
      </c>
      <c r="C17" s="489" t="s">
        <v>743</v>
      </c>
      <c r="D17" s="489" t="s">
        <v>744</v>
      </c>
      <c r="E17" s="489" t="s">
        <v>745</v>
      </c>
      <c r="F17" s="489" t="s">
        <v>746</v>
      </c>
      <c r="G17" s="489" t="s">
        <v>1224</v>
      </c>
      <c r="H17" s="489" t="s">
        <v>1225</v>
      </c>
      <c r="I17" s="371" t="s">
        <v>1226</v>
      </c>
    </row>
    <row r="18" spans="1:9">
      <c r="A18" s="174">
        <v>1</v>
      </c>
      <c r="B18" s="556" t="s">
        <v>795</v>
      </c>
      <c r="C18" s="530"/>
      <c r="D18" s="530"/>
      <c r="E18" s="530"/>
      <c r="F18" s="530"/>
      <c r="G18" s="530"/>
      <c r="H18" s="530"/>
      <c r="I18" s="440"/>
    </row>
    <row r="19" spans="1:9">
      <c r="A19" s="174">
        <v>2</v>
      </c>
      <c r="B19" s="492"/>
      <c r="C19" s="491"/>
      <c r="D19" s="492"/>
      <c r="E19" s="491"/>
      <c r="F19" s="491"/>
      <c r="G19" s="531">
        <f t="shared" ref="G19:G27" si="0">C19-E19+F19</f>
        <v>0</v>
      </c>
      <c r="H19" s="491"/>
      <c r="I19" s="433"/>
    </row>
    <row r="20" spans="1:9">
      <c r="A20" s="174">
        <v>3</v>
      </c>
      <c r="B20" s="492"/>
      <c r="C20" s="532"/>
      <c r="D20" s="492"/>
      <c r="E20" s="532"/>
      <c r="F20" s="532"/>
      <c r="G20" s="533">
        <f t="shared" si="0"/>
        <v>0</v>
      </c>
      <c r="H20" s="532"/>
      <c r="I20" s="434"/>
    </row>
    <row r="21" spans="1:9">
      <c r="A21" s="174">
        <v>4</v>
      </c>
      <c r="B21" s="492"/>
      <c r="C21" s="532"/>
      <c r="D21" s="492"/>
      <c r="E21" s="532"/>
      <c r="F21" s="532"/>
      <c r="G21" s="533">
        <f t="shared" si="0"/>
        <v>0</v>
      </c>
      <c r="H21" s="532"/>
      <c r="I21" s="434"/>
    </row>
    <row r="22" spans="1:9">
      <c r="A22" s="174">
        <v>5</v>
      </c>
      <c r="B22" s="492"/>
      <c r="C22" s="532"/>
      <c r="D22" s="492"/>
      <c r="E22" s="532"/>
      <c r="F22" s="532"/>
      <c r="G22" s="533">
        <f t="shared" si="0"/>
        <v>0</v>
      </c>
      <c r="H22" s="532"/>
      <c r="I22" s="434"/>
    </row>
    <row r="23" spans="1:9">
      <c r="A23" s="174">
        <v>6</v>
      </c>
      <c r="B23" s="492"/>
      <c r="C23" s="532"/>
      <c r="D23" s="492"/>
      <c r="E23" s="532"/>
      <c r="F23" s="532"/>
      <c r="G23" s="533">
        <f t="shared" si="0"/>
        <v>0</v>
      </c>
      <c r="H23" s="532"/>
      <c r="I23" s="434"/>
    </row>
    <row r="24" spans="1:9">
      <c r="A24" s="174">
        <v>7</v>
      </c>
      <c r="B24" s="492"/>
      <c r="C24" s="532"/>
      <c r="D24" s="492"/>
      <c r="E24" s="532"/>
      <c r="F24" s="532"/>
      <c r="G24" s="533">
        <f t="shared" si="0"/>
        <v>0</v>
      </c>
      <c r="H24" s="532"/>
      <c r="I24" s="434"/>
    </row>
    <row r="25" spans="1:9">
      <c r="A25" s="174">
        <v>8</v>
      </c>
      <c r="B25" s="492"/>
      <c r="C25" s="532"/>
      <c r="D25" s="492"/>
      <c r="E25" s="532"/>
      <c r="F25" s="532"/>
      <c r="G25" s="533">
        <f t="shared" si="0"/>
        <v>0</v>
      </c>
      <c r="H25" s="532"/>
      <c r="I25" s="434"/>
    </row>
    <row r="26" spans="1:9">
      <c r="A26" s="174">
        <v>9</v>
      </c>
      <c r="B26" s="492"/>
      <c r="C26" s="532"/>
      <c r="D26" s="492"/>
      <c r="E26" s="532"/>
      <c r="F26" s="532"/>
      <c r="G26" s="533">
        <f t="shared" si="0"/>
        <v>0</v>
      </c>
      <c r="H26" s="532"/>
      <c r="I26" s="434"/>
    </row>
    <row r="27" spans="1:9">
      <c r="A27" s="174">
        <v>10</v>
      </c>
      <c r="B27" s="492"/>
      <c r="C27" s="532"/>
      <c r="D27" s="492"/>
      <c r="E27" s="532"/>
      <c r="F27" s="532"/>
      <c r="G27" s="533">
        <f t="shared" si="0"/>
        <v>0</v>
      </c>
      <c r="H27" s="532"/>
      <c r="I27" s="434"/>
    </row>
    <row r="28" spans="1:9">
      <c r="A28" s="174">
        <v>11</v>
      </c>
      <c r="B28" s="597" t="s">
        <v>375</v>
      </c>
      <c r="C28" s="531">
        <f>SUM(C19:C27)</f>
        <v>0</v>
      </c>
      <c r="D28" s="530"/>
      <c r="E28" s="531">
        <f>SUM(E19:E27)</f>
        <v>0</v>
      </c>
      <c r="F28" s="465">
        <f>SUM(F19:F27)</f>
        <v>0</v>
      </c>
      <c r="G28" s="531">
        <f>SUM(G19:G27)</f>
        <v>0</v>
      </c>
      <c r="H28" s="465">
        <f>SUM(H19:H27)</f>
        <v>0</v>
      </c>
      <c r="I28" s="441">
        <f>SUM(I19:I27)</f>
        <v>0</v>
      </c>
    </row>
    <row r="29" spans="1:9">
      <c r="A29" s="174">
        <v>12</v>
      </c>
      <c r="B29" s="556" t="s">
        <v>793</v>
      </c>
      <c r="C29" s="530"/>
      <c r="D29" s="530"/>
      <c r="E29" s="530"/>
      <c r="F29" s="530"/>
      <c r="G29" s="530"/>
      <c r="H29" s="530"/>
      <c r="I29" s="440"/>
    </row>
    <row r="30" spans="1:9">
      <c r="A30" s="174">
        <v>13</v>
      </c>
      <c r="B30" s="492"/>
      <c r="C30" s="491"/>
      <c r="D30" s="492"/>
      <c r="E30" s="491"/>
      <c r="F30" s="491"/>
      <c r="G30" s="531">
        <f t="shared" ref="G30:G38" si="1">C30-E30+F30</f>
        <v>0</v>
      </c>
      <c r="H30" s="491"/>
      <c r="I30" s="433"/>
    </row>
    <row r="31" spans="1:9">
      <c r="A31" s="174">
        <v>14</v>
      </c>
      <c r="B31" s="492" t="s">
        <v>2105</v>
      </c>
      <c r="C31" s="532" t="s">
        <v>677</v>
      </c>
      <c r="D31" s="492"/>
      <c r="E31" s="532" t="s">
        <v>677</v>
      </c>
      <c r="F31" s="532" t="s">
        <v>677</v>
      </c>
      <c r="G31" s="533">
        <f t="shared" si="1"/>
        <v>0</v>
      </c>
      <c r="H31" s="532"/>
      <c r="I31" s="434" t="s">
        <v>677</v>
      </c>
    </row>
    <row r="32" spans="1:9">
      <c r="A32" s="174">
        <v>15</v>
      </c>
      <c r="B32" s="492" t="s">
        <v>2106</v>
      </c>
      <c r="C32" s="532">
        <v>16995</v>
      </c>
      <c r="D32" s="492"/>
      <c r="E32" s="532">
        <v>16995</v>
      </c>
      <c r="F32" s="532"/>
      <c r="G32" s="533">
        <f t="shared" si="1"/>
        <v>0</v>
      </c>
      <c r="H32" s="532"/>
      <c r="I32" s="434"/>
    </row>
    <row r="33" spans="1:9">
      <c r="A33" s="174">
        <v>16</v>
      </c>
      <c r="B33" s="492"/>
      <c r="C33" s="532"/>
      <c r="D33" s="492"/>
      <c r="E33" s="532"/>
      <c r="F33" s="532"/>
      <c r="G33" s="533">
        <f t="shared" si="1"/>
        <v>0</v>
      </c>
      <c r="H33" s="532"/>
      <c r="I33" s="434"/>
    </row>
    <row r="34" spans="1:9">
      <c r="A34" s="174">
        <v>17</v>
      </c>
      <c r="B34" s="492"/>
      <c r="C34" s="532"/>
      <c r="D34" s="492"/>
      <c r="E34" s="532"/>
      <c r="F34" s="532"/>
      <c r="G34" s="533">
        <f t="shared" si="1"/>
        <v>0</v>
      </c>
      <c r="H34" s="532"/>
      <c r="I34" s="434"/>
    </row>
    <row r="35" spans="1:9">
      <c r="A35" s="174">
        <v>18</v>
      </c>
      <c r="B35" s="492"/>
      <c r="C35" s="532"/>
      <c r="D35" s="492"/>
      <c r="E35" s="532"/>
      <c r="F35" s="532"/>
      <c r="G35" s="533">
        <f t="shared" si="1"/>
        <v>0</v>
      </c>
      <c r="H35" s="532"/>
      <c r="I35" s="434"/>
    </row>
    <row r="36" spans="1:9">
      <c r="A36" s="174">
        <v>19</v>
      </c>
      <c r="B36" s="492"/>
      <c r="C36" s="532"/>
      <c r="D36" s="492"/>
      <c r="E36" s="532"/>
      <c r="F36" s="532"/>
      <c r="G36" s="533">
        <f t="shared" si="1"/>
        <v>0</v>
      </c>
      <c r="H36" s="532"/>
      <c r="I36" s="434"/>
    </row>
    <row r="37" spans="1:9">
      <c r="A37" s="174">
        <v>20</v>
      </c>
      <c r="B37" s="492"/>
      <c r="C37" s="532"/>
      <c r="D37" s="492"/>
      <c r="E37" s="532"/>
      <c r="F37" s="532"/>
      <c r="G37" s="533">
        <f t="shared" si="1"/>
        <v>0</v>
      </c>
      <c r="H37" s="532"/>
      <c r="I37" s="434"/>
    </row>
    <row r="38" spans="1:9">
      <c r="A38" s="174">
        <v>21</v>
      </c>
      <c r="B38" s="492"/>
      <c r="C38" s="532"/>
      <c r="D38" s="534"/>
      <c r="E38" s="532"/>
      <c r="F38" s="532"/>
      <c r="G38" s="533">
        <f t="shared" si="1"/>
        <v>0</v>
      </c>
      <c r="H38" s="532"/>
      <c r="I38" s="434"/>
    </row>
    <row r="39" spans="1:9" ht="15.75" thickBot="1">
      <c r="A39" s="535">
        <v>22</v>
      </c>
      <c r="B39" s="536" t="s">
        <v>1458</v>
      </c>
      <c r="C39" s="537">
        <f>SUM(C30:C38)</f>
        <v>16995</v>
      </c>
      <c r="D39" s="538"/>
      <c r="E39" s="537">
        <f>SUM(E30:E38)</f>
        <v>16995</v>
      </c>
      <c r="F39" s="537">
        <f>SUM(F30:F38)</f>
        <v>0</v>
      </c>
      <c r="G39" s="537">
        <f>SUM(G30:G38)</f>
        <v>0</v>
      </c>
      <c r="H39" s="537">
        <f>SUM(H30:H38)</f>
        <v>0</v>
      </c>
      <c r="I39" s="402">
        <f>SUM(I30:I38)</f>
        <v>0</v>
      </c>
    </row>
    <row r="40" spans="1:9">
      <c r="A40" s="128"/>
      <c r="B40" s="96"/>
      <c r="C40" s="407"/>
      <c r="D40" s="407"/>
      <c r="E40" s="407"/>
      <c r="F40" s="407"/>
      <c r="G40" s="407"/>
      <c r="H40" s="407"/>
      <c r="I40" s="476"/>
    </row>
    <row r="41" spans="1:9" ht="15.75">
      <c r="A41" s="134" t="s">
        <v>1459</v>
      </c>
      <c r="B41" s="93"/>
      <c r="C41" s="93"/>
      <c r="D41" s="93"/>
      <c r="E41" s="93"/>
      <c r="F41" s="93"/>
      <c r="G41" s="93"/>
      <c r="H41" s="93"/>
      <c r="I41" s="94"/>
    </row>
    <row r="42" spans="1:9" ht="15.75">
      <c r="A42" s="483"/>
      <c r="B42" s="484"/>
      <c r="C42" s="484"/>
      <c r="D42" s="484"/>
      <c r="E42" s="484"/>
      <c r="F42" s="484"/>
      <c r="G42" s="484"/>
      <c r="H42" s="484"/>
      <c r="I42" s="539"/>
    </row>
    <row r="43" spans="1:9">
      <c r="A43" s="128"/>
      <c r="B43" s="96"/>
      <c r="C43" s="96"/>
      <c r="D43" s="96"/>
      <c r="E43" s="96"/>
      <c r="F43" s="96"/>
      <c r="G43" s="96"/>
      <c r="H43" s="96"/>
      <c r="I43" s="97"/>
    </row>
    <row r="44" spans="1:9">
      <c r="A44" s="128"/>
      <c r="B44" s="96" t="s">
        <v>1460</v>
      </c>
      <c r="C44" s="96"/>
      <c r="D44" s="96"/>
      <c r="E44" s="96"/>
      <c r="F44" s="96"/>
      <c r="G44" s="96"/>
      <c r="H44" s="96"/>
      <c r="I44" s="97"/>
    </row>
    <row r="45" spans="1:9">
      <c r="A45" s="128"/>
      <c r="B45" s="96" t="s">
        <v>1461</v>
      </c>
      <c r="C45" s="96"/>
      <c r="D45" s="96"/>
      <c r="E45" s="96"/>
      <c r="F45" s="96"/>
      <c r="G45" s="96"/>
      <c r="H45" s="96"/>
      <c r="I45" s="97"/>
    </row>
    <row r="46" spans="1:9">
      <c r="A46" s="128"/>
      <c r="B46" s="96" t="s">
        <v>1462</v>
      </c>
      <c r="C46" s="96"/>
      <c r="D46" s="96"/>
      <c r="E46" s="96"/>
      <c r="F46" s="96"/>
      <c r="G46" s="96"/>
      <c r="H46" s="96"/>
      <c r="I46" s="97"/>
    </row>
    <row r="47" spans="1:9">
      <c r="A47" s="486"/>
      <c r="B47" s="100"/>
      <c r="C47" s="541"/>
      <c r="D47" s="541"/>
      <c r="E47" s="163"/>
      <c r="F47" s="103" t="s">
        <v>1463</v>
      </c>
      <c r="G47" s="103" t="s">
        <v>1464</v>
      </c>
      <c r="H47" s="163"/>
      <c r="I47" s="104"/>
    </row>
    <row r="48" spans="1:9">
      <c r="A48" s="368"/>
      <c r="B48" s="96"/>
      <c r="E48" s="107" t="s">
        <v>1465</v>
      </c>
      <c r="F48" s="107" t="s">
        <v>1466</v>
      </c>
      <c r="G48" s="107" t="s">
        <v>1466</v>
      </c>
      <c r="H48" s="161"/>
      <c r="I48" s="97"/>
    </row>
    <row r="49" spans="1:9">
      <c r="A49" s="368" t="s">
        <v>1437</v>
      </c>
      <c r="B49" s="129" t="s">
        <v>1721</v>
      </c>
      <c r="C49" s="148"/>
      <c r="D49" s="148"/>
      <c r="E49" s="107" t="s">
        <v>1467</v>
      </c>
      <c r="F49" s="107" t="s">
        <v>1468</v>
      </c>
      <c r="G49" s="107" t="s">
        <v>1469</v>
      </c>
      <c r="H49" s="107" t="s">
        <v>1470</v>
      </c>
      <c r="I49" s="108" t="s">
        <v>1558</v>
      </c>
    </row>
    <row r="50" spans="1:9">
      <c r="A50" s="372" t="s">
        <v>1438</v>
      </c>
      <c r="B50" s="366" t="s">
        <v>742</v>
      </c>
      <c r="C50" s="138"/>
      <c r="D50" s="138"/>
      <c r="E50" s="113" t="s">
        <v>1439</v>
      </c>
      <c r="F50" s="113" t="s">
        <v>1440</v>
      </c>
      <c r="G50" s="113" t="s">
        <v>1471</v>
      </c>
      <c r="H50" s="113" t="s">
        <v>1472</v>
      </c>
      <c r="I50" s="114" t="s">
        <v>1473</v>
      </c>
    </row>
    <row r="51" spans="1:9">
      <c r="A51" s="372">
        <v>23</v>
      </c>
      <c r="B51" s="111" t="s">
        <v>1474</v>
      </c>
      <c r="C51" s="222"/>
      <c r="D51" s="222"/>
      <c r="E51" s="459"/>
      <c r="F51" s="459"/>
      <c r="G51" s="459"/>
      <c r="H51" s="459"/>
      <c r="I51" s="557">
        <f t="shared" ref="I51:I56" si="2">SUM(E51:H51)</f>
        <v>0</v>
      </c>
    </row>
    <row r="52" spans="1:9">
      <c r="A52" s="372">
        <f t="shared" ref="A52:A57" si="3">A51+1</f>
        <v>24</v>
      </c>
      <c r="B52" s="111" t="s">
        <v>1475</v>
      </c>
      <c r="C52" s="222"/>
      <c r="D52" s="222"/>
      <c r="E52" s="458"/>
      <c r="F52" s="458"/>
      <c r="G52" s="458"/>
      <c r="H52" s="458"/>
      <c r="I52" s="558">
        <f t="shared" si="2"/>
        <v>0</v>
      </c>
    </row>
    <row r="53" spans="1:9">
      <c r="A53" s="372">
        <f t="shared" si="3"/>
        <v>25</v>
      </c>
      <c r="B53" s="111" t="s">
        <v>1476</v>
      </c>
      <c r="C53" s="222"/>
      <c r="D53" s="222"/>
      <c r="E53" s="458"/>
      <c r="F53" s="458"/>
      <c r="G53" s="458"/>
      <c r="H53" s="458"/>
      <c r="I53" s="558">
        <f t="shared" si="2"/>
        <v>0</v>
      </c>
    </row>
    <row r="54" spans="1:9">
      <c r="A54" s="372">
        <f t="shared" si="3"/>
        <v>26</v>
      </c>
      <c r="B54" s="111" t="s">
        <v>1477</v>
      </c>
      <c r="C54" s="222"/>
      <c r="D54" s="222"/>
      <c r="E54" s="458"/>
      <c r="F54" s="458"/>
      <c r="G54" s="458"/>
      <c r="H54" s="458"/>
      <c r="I54" s="558">
        <f t="shared" si="2"/>
        <v>0</v>
      </c>
    </row>
    <row r="55" spans="1:9">
      <c r="A55" s="372">
        <f t="shared" si="3"/>
        <v>27</v>
      </c>
      <c r="B55" s="111" t="s">
        <v>1478</v>
      </c>
      <c r="C55" s="222"/>
      <c r="D55" s="222"/>
      <c r="E55" s="458"/>
      <c r="F55" s="458"/>
      <c r="G55" s="458"/>
      <c r="H55" s="458"/>
      <c r="I55" s="558">
        <f t="shared" si="2"/>
        <v>0</v>
      </c>
    </row>
    <row r="56" spans="1:9">
      <c r="A56" s="372">
        <f t="shared" si="3"/>
        <v>28</v>
      </c>
      <c r="B56" s="111"/>
      <c r="C56" s="222"/>
      <c r="D56" s="222"/>
      <c r="E56" s="469"/>
      <c r="F56" s="469"/>
      <c r="G56" s="469"/>
      <c r="H56" s="469"/>
      <c r="I56" s="558">
        <f t="shared" si="2"/>
        <v>0</v>
      </c>
    </row>
    <row r="57" spans="1:9">
      <c r="A57" s="372">
        <f t="shared" si="3"/>
        <v>29</v>
      </c>
      <c r="B57" s="111" t="s">
        <v>1479</v>
      </c>
      <c r="C57" s="222"/>
      <c r="D57" s="222"/>
      <c r="E57" s="390">
        <f>E51+E52-E53+SUM(E54:E56)</f>
        <v>0</v>
      </c>
      <c r="F57" s="390">
        <f>F51+F52-F53+SUM(F54:F56)</f>
        <v>0</v>
      </c>
      <c r="G57" s="390">
        <f>G51+G52-G53+SUM(G54:G56)</f>
        <v>0</v>
      </c>
      <c r="H57" s="390">
        <f>H51+H52-H53+SUM(H54:H56)</f>
        <v>0</v>
      </c>
      <c r="I57" s="391">
        <f>I51+I52-I53+SUM(I54:I56)</f>
        <v>0</v>
      </c>
    </row>
    <row r="58" spans="1:9">
      <c r="A58" s="128"/>
      <c r="B58" s="96" t="s">
        <v>1480</v>
      </c>
      <c r="C58" s="96"/>
      <c r="D58" s="96"/>
      <c r="E58" s="96"/>
      <c r="F58" s="96"/>
      <c r="G58" s="96"/>
      <c r="H58" s="96"/>
      <c r="I58" s="173"/>
    </row>
    <row r="59" spans="1:9">
      <c r="A59" s="559"/>
      <c r="B59" s="478"/>
      <c r="C59" s="478"/>
      <c r="D59" s="478"/>
      <c r="E59" s="478"/>
      <c r="F59" s="478"/>
      <c r="G59" s="472"/>
      <c r="H59" s="478"/>
      <c r="I59" s="173"/>
    </row>
    <row r="60" spans="1:9">
      <c r="A60" s="559"/>
      <c r="B60" s="478"/>
      <c r="C60" s="478"/>
      <c r="D60" s="478"/>
      <c r="E60" s="478"/>
      <c r="F60" s="478"/>
      <c r="G60" s="478"/>
      <c r="H60" s="478"/>
      <c r="I60" s="479"/>
    </row>
    <row r="61" spans="1:9">
      <c r="A61" s="559"/>
      <c r="B61" s="478"/>
      <c r="C61" s="478"/>
      <c r="D61" s="478"/>
      <c r="E61" s="478"/>
      <c r="F61" s="478"/>
      <c r="G61" s="478"/>
      <c r="H61" s="478"/>
      <c r="I61" s="560"/>
    </row>
    <row r="62" spans="1:9">
      <c r="A62" s="559"/>
      <c r="B62" s="478"/>
      <c r="C62" s="478"/>
      <c r="D62" s="478"/>
      <c r="E62" s="478"/>
      <c r="F62" s="478"/>
      <c r="G62" s="478"/>
      <c r="H62" s="561"/>
      <c r="I62" s="562"/>
    </row>
    <row r="63" spans="1:9" ht="18">
      <c r="A63" s="559"/>
      <c r="B63" s="478"/>
      <c r="C63" s="478"/>
      <c r="D63" s="478"/>
      <c r="E63" s="478"/>
      <c r="F63" s="478"/>
      <c r="G63" s="478"/>
      <c r="H63" s="563"/>
      <c r="I63" s="564"/>
    </row>
    <row r="64" spans="1:9" ht="18.75" thickBot="1">
      <c r="A64" s="565"/>
      <c r="B64" s="480"/>
      <c r="C64" s="480"/>
      <c r="D64" s="480"/>
      <c r="E64" s="480"/>
      <c r="F64" s="480"/>
      <c r="G64" s="480"/>
      <c r="H64" s="566"/>
      <c r="I64" s="567"/>
    </row>
    <row r="65" spans="1:9" ht="18">
      <c r="A65" s="105" t="s">
        <v>732</v>
      </c>
      <c r="B65" s="96"/>
      <c r="C65" s="96"/>
      <c r="D65" s="96"/>
      <c r="E65" s="96"/>
      <c r="F65" s="96"/>
      <c r="G65" s="96"/>
      <c r="H65" s="555"/>
      <c r="I65" s="555"/>
    </row>
    <row r="66" spans="1:9" ht="18">
      <c r="A66" s="129" t="s">
        <v>1481</v>
      </c>
      <c r="B66" s="129"/>
      <c r="C66" s="129"/>
      <c r="D66" s="129"/>
      <c r="E66" s="129"/>
      <c r="F66" s="129"/>
      <c r="G66" s="129"/>
      <c r="H66" s="568"/>
      <c r="I66" s="568"/>
    </row>
    <row r="67" spans="1:9" ht="18">
      <c r="A67" s="105"/>
      <c r="B67" s="96"/>
      <c r="C67" s="96"/>
      <c r="D67" s="96"/>
      <c r="E67" s="96"/>
      <c r="F67" s="96"/>
      <c r="G67" s="96"/>
      <c r="H67" s="555"/>
      <c r="I67" s="555"/>
    </row>
    <row r="68" spans="1:9" ht="18">
      <c r="A68" s="105"/>
      <c r="B68" s="96"/>
      <c r="C68" s="96"/>
      <c r="D68" s="96"/>
      <c r="E68" s="96"/>
      <c r="F68" s="96"/>
      <c r="G68" s="96"/>
      <c r="H68" s="555"/>
      <c r="I68" s="555"/>
    </row>
    <row r="69" spans="1:9" ht="18">
      <c r="A69" s="555"/>
      <c r="B69" s="121"/>
      <c r="C69" s="555"/>
      <c r="D69" s="555"/>
      <c r="F69" s="555"/>
      <c r="G69" s="555"/>
      <c r="H69" s="555"/>
      <c r="I69" s="555"/>
    </row>
    <row r="70" spans="1:9" ht="18">
      <c r="A70" s="555"/>
      <c r="C70" s="555"/>
      <c r="D70" s="555"/>
      <c r="F70" s="555"/>
      <c r="G70" s="555"/>
      <c r="H70" s="555"/>
      <c r="I70" s="555"/>
    </row>
    <row r="71" spans="1:9" ht="18">
      <c r="A71" s="555"/>
      <c r="B71" s="121"/>
      <c r="C71" s="555"/>
      <c r="D71" s="555"/>
      <c r="F71" s="555"/>
      <c r="G71" s="555"/>
      <c r="H71" s="555"/>
      <c r="I71" s="555"/>
    </row>
    <row r="72" spans="1:9" ht="18">
      <c r="A72" s="555"/>
      <c r="B72" s="121"/>
      <c r="C72" s="555"/>
      <c r="D72" s="555"/>
      <c r="F72" s="555"/>
      <c r="G72" s="555"/>
      <c r="H72" s="555"/>
      <c r="I72" s="555"/>
    </row>
    <row r="73" spans="1:9" ht="18">
      <c r="A73" s="555"/>
      <c r="B73" s="121"/>
      <c r="C73" s="555"/>
      <c r="D73" s="555"/>
      <c r="F73" s="555"/>
      <c r="G73" s="555"/>
      <c r="H73" s="555"/>
      <c r="I73" s="555"/>
    </row>
    <row r="74" spans="1:9" ht="18">
      <c r="A74" s="555"/>
      <c r="B74" s="121"/>
      <c r="C74" s="555"/>
      <c r="D74" s="555"/>
      <c r="F74" s="555"/>
      <c r="G74" s="555"/>
      <c r="H74" s="555"/>
      <c r="I74" s="555"/>
    </row>
    <row r="75" spans="1:9" ht="18">
      <c r="A75" s="555"/>
      <c r="B75" s="121"/>
      <c r="C75" s="555"/>
      <c r="D75" s="555"/>
      <c r="F75" s="555"/>
      <c r="G75" s="555"/>
      <c r="H75" s="555"/>
      <c r="I75" s="555"/>
    </row>
    <row r="76" spans="1:9" ht="18">
      <c r="A76" s="555"/>
      <c r="B76" s="96"/>
      <c r="C76" s="555"/>
      <c r="D76" s="555"/>
      <c r="F76" s="555"/>
      <c r="G76" s="555"/>
      <c r="H76" s="555"/>
      <c r="I76" s="555"/>
    </row>
    <row r="77" spans="1:9" ht="18">
      <c r="A77" s="555"/>
      <c r="B77" s="121"/>
      <c r="C77" s="555"/>
      <c r="D77" s="555"/>
      <c r="F77" s="555"/>
      <c r="G77" s="555"/>
      <c r="H77" s="555"/>
      <c r="I77" s="555"/>
    </row>
  </sheetData>
  <sheetProtection sheet="1" objects="1" scenarios="1"/>
  <printOptions horizontalCentered="1" verticalCentered="1"/>
  <pageMargins left="0.5" right="0.5" top="0.5" bottom="0.5" header="0.5" footer="0.5"/>
  <pageSetup scale="6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J43"/>
  <sheetViews>
    <sheetView defaultGridColor="0" topLeftCell="A13" colorId="22" zoomScale="87" workbookViewId="0">
      <selection activeCell="F48" sqref="F48"/>
    </sheetView>
  </sheetViews>
  <sheetFormatPr defaultColWidth="11.44140625" defaultRowHeight="15"/>
  <cols>
    <col min="1" max="1" width="2.77734375" customWidth="1"/>
    <col min="2" max="2" width="12.77734375" customWidth="1"/>
    <col min="3" max="3" width="0.109375" customWidth="1"/>
    <col min="4" max="4" width="7.77734375" customWidth="1"/>
    <col min="5" max="6" width="12.77734375" customWidth="1"/>
    <col min="7" max="7" width="7.77734375" customWidth="1"/>
    <col min="8" max="8" width="8.88671875" customWidth="1"/>
    <col min="9" max="9" width="12.77734375" customWidth="1"/>
    <col min="10" max="10" width="2.77734375" customWidth="1"/>
  </cols>
  <sheetData>
    <row r="1" spans="1:10" ht="15.75" thickBot="1"/>
    <row r="2" spans="1:10" ht="19.899999999999999" customHeight="1">
      <c r="A2" s="14"/>
      <c r="B2" s="15"/>
      <c r="C2" s="15"/>
      <c r="D2" s="15"/>
      <c r="E2" s="15"/>
      <c r="F2" s="15"/>
      <c r="G2" s="16"/>
      <c r="H2" s="17" t="s">
        <v>677</v>
      </c>
      <c r="I2" s="15"/>
      <c r="J2" s="18"/>
    </row>
    <row r="3" spans="1:10" ht="19.899999999999999" customHeight="1">
      <c r="A3" s="19"/>
      <c r="B3" s="20"/>
      <c r="C3" s="20"/>
      <c r="D3" s="20"/>
      <c r="E3" s="20"/>
      <c r="F3" s="20"/>
      <c r="G3" s="20"/>
      <c r="H3" s="20"/>
      <c r="I3" s="20"/>
      <c r="J3" s="21"/>
    </row>
    <row r="4" spans="1:10" ht="19.899999999999999" customHeight="1">
      <c r="A4" s="19"/>
      <c r="B4" s="20"/>
      <c r="C4" s="20"/>
      <c r="D4" s="20"/>
      <c r="E4" s="20"/>
      <c r="F4" s="20"/>
      <c r="G4" s="20"/>
      <c r="H4" s="20"/>
      <c r="I4" s="20"/>
      <c r="J4" s="21"/>
    </row>
    <row r="5" spans="1:10" ht="30" customHeight="1">
      <c r="A5" s="22" t="s">
        <v>692</v>
      </c>
      <c r="B5" s="23"/>
      <c r="C5" s="23"/>
      <c r="D5" s="23"/>
      <c r="E5" s="23"/>
      <c r="F5" s="23"/>
      <c r="G5" s="23"/>
      <c r="H5" s="23"/>
      <c r="I5" s="23"/>
      <c r="J5" s="24"/>
    </row>
    <row r="6" spans="1:10" ht="30" customHeight="1">
      <c r="A6" s="25"/>
      <c r="B6" s="23"/>
      <c r="C6" s="23"/>
      <c r="D6" s="23"/>
      <c r="E6" s="23"/>
      <c r="F6" s="23"/>
      <c r="G6" s="23"/>
      <c r="H6" s="23"/>
      <c r="I6" s="23"/>
      <c r="J6" s="24"/>
    </row>
    <row r="7" spans="1:10" ht="16.899999999999999" customHeight="1">
      <c r="A7" s="19"/>
      <c r="B7" s="20"/>
      <c r="C7" s="20"/>
      <c r="D7" s="20"/>
      <c r="E7" s="20"/>
      <c r="F7" s="20"/>
      <c r="G7" s="20"/>
      <c r="H7" s="20"/>
      <c r="I7" s="20"/>
      <c r="J7" s="21"/>
    </row>
    <row r="8" spans="1:10" ht="30" customHeight="1">
      <c r="A8" s="26" t="s">
        <v>693</v>
      </c>
      <c r="B8" s="27"/>
      <c r="C8" s="27"/>
      <c r="D8" s="27"/>
      <c r="E8" s="27"/>
      <c r="F8" s="27"/>
      <c r="G8" s="27"/>
      <c r="H8" s="27"/>
      <c r="I8" s="27"/>
      <c r="J8" s="28"/>
    </row>
    <row r="9" spans="1:10" ht="16.899999999999999" customHeight="1">
      <c r="A9" s="19"/>
      <c r="B9" s="20"/>
      <c r="C9" s="20"/>
      <c r="D9" s="20"/>
      <c r="E9" s="20"/>
      <c r="F9" s="20"/>
      <c r="G9" s="20"/>
      <c r="H9" s="20"/>
      <c r="I9" s="20"/>
      <c r="J9" s="21"/>
    </row>
    <row r="10" spans="1:10" ht="16.899999999999999" customHeight="1">
      <c r="A10" s="19"/>
      <c r="B10" s="20"/>
      <c r="C10" s="20"/>
      <c r="D10" s="20"/>
      <c r="E10" s="20"/>
      <c r="F10" s="20"/>
      <c r="G10" s="20"/>
      <c r="H10" s="20"/>
      <c r="I10" s="20"/>
      <c r="J10" s="21"/>
    </row>
    <row r="11" spans="1:10" ht="16.899999999999999" customHeight="1">
      <c r="A11" s="29" t="s">
        <v>694</v>
      </c>
      <c r="B11" s="23"/>
      <c r="C11" s="23"/>
      <c r="D11" s="23"/>
      <c r="E11" s="23"/>
      <c r="F11" s="23"/>
      <c r="G11" s="23"/>
      <c r="H11" s="23"/>
      <c r="I11" s="23"/>
      <c r="J11" s="24"/>
    </row>
    <row r="12" spans="1:10" ht="16.899999999999999" customHeight="1">
      <c r="A12" s="19"/>
      <c r="B12" s="20"/>
      <c r="C12" s="20"/>
      <c r="D12" s="20"/>
      <c r="E12" s="20"/>
      <c r="F12" s="20"/>
      <c r="G12" s="20"/>
      <c r="H12" s="20"/>
      <c r="I12" s="20"/>
      <c r="J12" s="21"/>
    </row>
    <row r="13" spans="1:10" ht="28.5" customHeight="1" thickBot="1">
      <c r="A13" s="30" t="str">
        <f>'Read Me First'!D50</f>
        <v>Town of Massena Electric Department</v>
      </c>
      <c r="B13" s="31"/>
      <c r="C13" s="31"/>
      <c r="D13" s="31"/>
      <c r="E13" s="31"/>
      <c r="F13" s="31"/>
      <c r="G13" s="31"/>
      <c r="H13" s="31"/>
      <c r="I13" s="31"/>
      <c r="J13" s="32"/>
    </row>
    <row r="14" spans="1:10" ht="15.75">
      <c r="A14" s="33"/>
      <c r="B14" s="34" t="s">
        <v>695</v>
      </c>
      <c r="C14" s="35"/>
      <c r="D14" s="35"/>
      <c r="E14" s="35"/>
      <c r="F14" s="35"/>
      <c r="G14" s="35"/>
      <c r="H14" s="35"/>
      <c r="I14" s="35"/>
      <c r="J14" s="21"/>
    </row>
    <row r="15" spans="1:10">
      <c r="A15" s="36" t="s">
        <v>696</v>
      </c>
      <c r="B15" s="37"/>
      <c r="C15" s="37"/>
      <c r="D15" s="37"/>
      <c r="E15" s="37"/>
      <c r="F15" s="37"/>
      <c r="G15" s="37"/>
      <c r="H15" s="37"/>
      <c r="I15" s="37"/>
      <c r="J15" s="38"/>
    </row>
    <row r="16" spans="1:10" ht="19.899999999999999" customHeight="1">
      <c r="A16" s="19"/>
      <c r="B16" s="20"/>
      <c r="C16" s="20"/>
      <c r="D16" s="20"/>
      <c r="E16" s="20"/>
      <c r="F16" s="20"/>
      <c r="G16" s="20"/>
      <c r="H16" s="20"/>
      <c r="I16" s="20"/>
      <c r="J16" s="21"/>
    </row>
    <row r="17" spans="1:10" ht="19.899999999999999" customHeight="1" thickBot="1">
      <c r="A17" s="19"/>
      <c r="B17" s="39" t="s">
        <v>2036</v>
      </c>
      <c r="C17" s="40"/>
      <c r="D17" s="40"/>
      <c r="E17" s="40"/>
      <c r="F17" s="40"/>
      <c r="G17" s="40"/>
      <c r="H17" s="40"/>
      <c r="I17" s="40"/>
      <c r="J17" s="21"/>
    </row>
    <row r="18" spans="1:10" ht="19.899999999999999" customHeight="1">
      <c r="A18" s="19"/>
      <c r="B18" s="20"/>
      <c r="C18" s="20"/>
      <c r="D18" s="20"/>
      <c r="E18" s="20"/>
      <c r="F18" s="20"/>
      <c r="G18" s="20"/>
      <c r="H18" s="20"/>
      <c r="I18" s="20"/>
      <c r="J18" s="21"/>
    </row>
    <row r="19" spans="1:10" ht="21.95" customHeight="1" thickBot="1">
      <c r="A19" s="19"/>
      <c r="B19" s="39" t="s">
        <v>2037</v>
      </c>
      <c r="C19" s="40"/>
      <c r="D19" s="40"/>
      <c r="E19" s="40"/>
      <c r="F19" s="40"/>
      <c r="G19" s="40"/>
      <c r="H19" s="40"/>
      <c r="I19" s="40"/>
      <c r="J19" s="21"/>
    </row>
    <row r="20" spans="1:10">
      <c r="A20" s="41"/>
      <c r="B20" s="42" t="s">
        <v>697</v>
      </c>
      <c r="C20" s="23"/>
      <c r="D20" s="23"/>
      <c r="E20" s="23"/>
      <c r="F20" s="23"/>
      <c r="G20" s="23"/>
      <c r="H20" s="23"/>
      <c r="I20" s="23"/>
      <c r="J20" s="21"/>
    </row>
    <row r="21" spans="1:10">
      <c r="A21" s="19"/>
      <c r="B21" s="43"/>
      <c r="C21" s="20"/>
      <c r="D21" s="20"/>
      <c r="E21" s="20"/>
      <c r="F21" s="20"/>
      <c r="G21" s="20"/>
      <c r="H21" s="20"/>
      <c r="I21" s="20"/>
      <c r="J21" s="21"/>
    </row>
    <row r="22" spans="1:10">
      <c r="A22" s="19"/>
      <c r="B22" s="20"/>
      <c r="C22" s="20"/>
      <c r="D22" s="20"/>
      <c r="E22" s="20"/>
      <c r="F22" s="20"/>
      <c r="G22" s="20"/>
      <c r="H22" s="20"/>
      <c r="I22" s="20"/>
      <c r="J22" s="21"/>
    </row>
    <row r="23" spans="1:10" ht="18" customHeight="1">
      <c r="A23" s="19"/>
      <c r="B23" s="44" t="s">
        <v>698</v>
      </c>
      <c r="C23" s="23"/>
      <c r="D23" s="23"/>
      <c r="E23" s="23"/>
      <c r="F23" s="23"/>
      <c r="G23" s="23"/>
      <c r="H23" s="23"/>
      <c r="I23" s="23"/>
      <c r="J23" s="21"/>
    </row>
    <row r="24" spans="1:10">
      <c r="A24" s="19"/>
      <c r="B24" s="20"/>
      <c r="C24" s="20"/>
      <c r="D24" s="20"/>
      <c r="E24" s="20"/>
      <c r="F24" s="20"/>
      <c r="G24" s="20"/>
      <c r="H24" s="20"/>
      <c r="I24" s="20"/>
      <c r="J24" s="21"/>
    </row>
    <row r="25" spans="1:10" ht="27.95" customHeight="1">
      <c r="A25" s="45" t="str">
        <f>'Read Me First'!C52</f>
        <v>Year Ending December 31, 2014</v>
      </c>
      <c r="B25" s="46"/>
      <c r="C25" s="23"/>
      <c r="D25" s="23"/>
      <c r="E25" s="23"/>
      <c r="F25" s="23"/>
      <c r="G25" s="23"/>
      <c r="H25" s="23"/>
      <c r="I25" s="23"/>
      <c r="J25" s="24"/>
    </row>
    <row r="26" spans="1:10" ht="18" customHeight="1">
      <c r="A26" s="19"/>
      <c r="B26" s="20"/>
      <c r="C26" s="20"/>
      <c r="D26" s="20"/>
      <c r="E26" s="20"/>
      <c r="F26" s="20"/>
      <c r="G26" s="20"/>
      <c r="H26" s="20"/>
      <c r="I26" s="20"/>
      <c r="J26" s="21"/>
    </row>
    <row r="27" spans="1:10" ht="19.899999999999999" customHeight="1">
      <c r="A27" s="19"/>
      <c r="B27" s="47" t="s">
        <v>699</v>
      </c>
      <c r="C27" s="23"/>
      <c r="D27" s="23"/>
      <c r="E27" s="23"/>
      <c r="F27" s="23"/>
      <c r="G27" s="23"/>
      <c r="H27" s="23"/>
      <c r="I27" s="23"/>
      <c r="J27" s="21"/>
    </row>
    <row r="28" spans="1:10">
      <c r="A28" s="19"/>
      <c r="B28" s="20"/>
      <c r="C28" s="20"/>
      <c r="D28" s="20"/>
      <c r="E28" s="20"/>
      <c r="F28" s="20"/>
      <c r="G28" s="20"/>
      <c r="H28" s="20"/>
      <c r="I28" s="20"/>
      <c r="J28" s="21"/>
    </row>
    <row r="29" spans="1:10">
      <c r="A29" s="19"/>
      <c r="B29" s="20"/>
      <c r="C29" s="20"/>
      <c r="D29" s="20"/>
      <c r="E29" s="20"/>
      <c r="F29" s="20"/>
      <c r="G29" s="20"/>
      <c r="H29" s="20"/>
      <c r="I29" s="20"/>
      <c r="J29" s="21"/>
    </row>
    <row r="30" spans="1:10" ht="19.899999999999999" customHeight="1">
      <c r="A30" s="19"/>
      <c r="B30" s="47" t="s">
        <v>700</v>
      </c>
      <c r="C30" s="23"/>
      <c r="D30" s="23"/>
      <c r="E30" s="23"/>
      <c r="F30" s="23"/>
      <c r="G30" s="23"/>
      <c r="H30" s="23"/>
      <c r="I30" s="23"/>
      <c r="J30" s="21"/>
    </row>
    <row r="31" spans="1:10">
      <c r="A31" s="19"/>
      <c r="B31" s="20"/>
      <c r="C31" s="20"/>
      <c r="D31" s="20"/>
      <c r="E31" s="20"/>
      <c r="F31" s="20"/>
      <c r="G31" s="20"/>
      <c r="H31" s="20"/>
      <c r="I31" s="20"/>
      <c r="J31" s="21"/>
    </row>
    <row r="32" spans="1:10" ht="12" customHeight="1">
      <c r="A32" s="19"/>
      <c r="B32" s="20"/>
      <c r="C32" s="20"/>
      <c r="D32" s="20"/>
      <c r="E32" s="20"/>
      <c r="F32" s="20"/>
      <c r="G32" s="20"/>
      <c r="H32" s="20"/>
      <c r="I32" s="20"/>
      <c r="J32" s="21"/>
    </row>
    <row r="33" spans="1:10" ht="19.899999999999999" customHeight="1">
      <c r="A33" s="19"/>
      <c r="B33" s="47" t="s">
        <v>701</v>
      </c>
      <c r="C33" s="23"/>
      <c r="D33" s="23"/>
      <c r="E33" s="23"/>
      <c r="F33" s="23"/>
      <c r="G33" s="23"/>
      <c r="H33" s="23"/>
      <c r="I33" s="23"/>
      <c r="J33" s="21"/>
    </row>
    <row r="34" spans="1:10" ht="19.899999999999999" customHeight="1">
      <c r="A34" s="19"/>
      <c r="B34" s="20"/>
      <c r="C34" s="20"/>
      <c r="D34" s="20"/>
      <c r="E34" s="20"/>
      <c r="F34" s="20"/>
      <c r="G34" s="20"/>
      <c r="H34" s="20"/>
      <c r="I34" s="20"/>
      <c r="J34" s="21"/>
    </row>
    <row r="35" spans="1:10" ht="19.899999999999999" customHeight="1" thickBot="1">
      <c r="A35" s="19"/>
      <c r="B35" s="48"/>
      <c r="C35" s="23"/>
      <c r="D35" s="40"/>
      <c r="E35" s="40"/>
      <c r="F35" s="40"/>
      <c r="G35" s="40"/>
      <c r="H35" s="23"/>
      <c r="I35" s="23"/>
      <c r="J35" s="21"/>
    </row>
    <row r="36" spans="1:10" ht="19.899999999999999" customHeight="1">
      <c r="A36" s="19"/>
      <c r="B36" s="20"/>
      <c r="C36" s="20"/>
      <c r="D36" s="20"/>
      <c r="E36" s="20"/>
      <c r="F36" s="20"/>
      <c r="G36" s="20"/>
      <c r="H36" s="20"/>
      <c r="I36" s="20"/>
      <c r="J36" s="21"/>
    </row>
    <row r="37" spans="1:10" ht="19.899999999999999" customHeight="1">
      <c r="A37" s="19"/>
      <c r="B37" s="20"/>
      <c r="C37" s="20" t="s">
        <v>702</v>
      </c>
      <c r="D37" s="20"/>
      <c r="E37" s="20"/>
      <c r="F37" s="20"/>
      <c r="G37" s="20"/>
      <c r="H37" s="20"/>
      <c r="I37" s="20"/>
      <c r="J37" s="21"/>
    </row>
    <row r="38" spans="1:10" ht="19.899999999999999" customHeight="1">
      <c r="A38" s="19"/>
      <c r="B38" s="49"/>
      <c r="C38" s="49" t="s">
        <v>703</v>
      </c>
      <c r="D38" s="20"/>
      <c r="E38" s="20"/>
      <c r="F38" s="20"/>
      <c r="G38" s="20"/>
      <c r="H38" s="20"/>
      <c r="I38" s="20"/>
      <c r="J38" s="21"/>
    </row>
    <row r="39" spans="1:10" ht="19.899999999999999" customHeight="1">
      <c r="A39" s="19"/>
      <c r="B39" s="50" t="s">
        <v>2072</v>
      </c>
      <c r="C39" s="51"/>
      <c r="D39" s="51"/>
      <c r="E39" s="51"/>
      <c r="F39" s="51"/>
      <c r="G39" s="51"/>
      <c r="H39" s="51"/>
      <c r="I39" s="51"/>
      <c r="J39" s="21"/>
    </row>
    <row r="40" spans="1:10" ht="19.899999999999999" customHeight="1">
      <c r="A40" s="19"/>
      <c r="B40" s="1390" t="s">
        <v>2073</v>
      </c>
      <c r="C40" s="1390"/>
      <c r="D40" s="1390"/>
      <c r="E40" s="1390"/>
      <c r="F40" s="1390"/>
      <c r="G40" s="1390"/>
      <c r="H40" s="1390"/>
      <c r="I40" s="1390"/>
      <c r="J40" s="21"/>
    </row>
    <row r="41" spans="1:10" ht="19.899999999999999" customHeight="1">
      <c r="A41" s="19"/>
      <c r="B41" s="20"/>
      <c r="C41" s="20"/>
      <c r="D41" s="20"/>
      <c r="E41" s="20"/>
      <c r="F41" s="20"/>
      <c r="G41" s="20"/>
      <c r="H41" s="20"/>
      <c r="I41" s="20"/>
      <c r="J41" s="21"/>
    </row>
    <row r="42" spans="1:10" ht="9.9499999999999993" customHeight="1" thickBot="1">
      <c r="A42" s="52"/>
      <c r="B42" s="53"/>
      <c r="C42" s="53"/>
      <c r="D42" s="53"/>
      <c r="E42" s="53"/>
      <c r="F42" s="53"/>
      <c r="G42" s="53"/>
      <c r="H42" s="53"/>
      <c r="I42" s="53"/>
      <c r="J42" s="54"/>
    </row>
    <row r="43" spans="1:10">
      <c r="A43" s="55" t="s">
        <v>704</v>
      </c>
      <c r="B43" s="56"/>
      <c r="C43" s="56"/>
      <c r="D43" s="56"/>
      <c r="E43" s="56"/>
      <c r="F43" s="56"/>
      <c r="G43" s="56"/>
      <c r="H43" s="56"/>
      <c r="I43" s="8"/>
      <c r="J43" s="56"/>
    </row>
  </sheetData>
  <mergeCells count="1">
    <mergeCell ref="B40:I40"/>
  </mergeCells>
  <printOptions horizontalCentered="1" verticalCentered="1"/>
  <pageMargins left="0.57999999999999996" right="0.24" top="0.5" bottom="0.22" header="0.5" footer="0.5"/>
  <pageSetup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H85"/>
  <sheetViews>
    <sheetView defaultGridColor="0" colorId="22" zoomScale="87" workbookViewId="0">
      <selection activeCell="F48" sqref="F48"/>
    </sheetView>
  </sheetViews>
  <sheetFormatPr defaultColWidth="11.44140625" defaultRowHeight="15"/>
  <cols>
    <col min="1" max="1" width="4.77734375" customWidth="1"/>
    <col min="2" max="2" width="46.77734375" customWidth="1"/>
    <col min="3" max="3" width="3.77734375" customWidth="1"/>
    <col min="4" max="4" width="13.77734375" customWidth="1"/>
    <col min="5" max="8" width="12.77734375" customWidth="1"/>
    <col min="9" max="10" width="10.77734375" customWidth="1"/>
    <col min="11" max="11" width="14.33203125" customWidth="1"/>
    <col min="12" max="12" width="11.77734375" customWidth="1"/>
    <col min="13" max="14" width="10.77734375" customWidth="1"/>
    <col min="15" max="16" width="11.77734375" customWidth="1"/>
    <col min="17" max="17" width="4.77734375" customWidth="1"/>
  </cols>
  <sheetData>
    <row r="1" spans="1:34" ht="15.75" thickBot="1">
      <c r="B1" t="str">
        <f>'Read Me First'!D50</f>
        <v>Town of Massena Electric Department</v>
      </c>
      <c r="E1" s="148" t="str">
        <f>'Read Me First'!C52</f>
        <v>Year Ending December 31, 2014</v>
      </c>
      <c r="F1" s="148"/>
      <c r="G1" s="148"/>
      <c r="H1" s="148" t="str">
        <f>'Read Me First'!D50</f>
        <v>Town of Massena Electric Department</v>
      </c>
      <c r="I1" s="148"/>
      <c r="O1" t="str">
        <f>'Read Me First'!C52</f>
        <v>Year Ending December 31, 2014</v>
      </c>
    </row>
    <row r="2" spans="1:34">
      <c r="A2" s="150"/>
      <c r="B2" s="151"/>
      <c r="C2" s="151"/>
      <c r="D2" s="151"/>
      <c r="E2" s="151"/>
      <c r="F2" s="151"/>
      <c r="G2" s="152"/>
      <c r="H2" s="150"/>
      <c r="I2" s="151"/>
      <c r="J2" s="151"/>
      <c r="K2" s="151"/>
      <c r="L2" s="151"/>
      <c r="M2" s="151"/>
      <c r="N2" s="151"/>
      <c r="O2" s="151"/>
      <c r="P2" s="151"/>
      <c r="Q2" s="152"/>
    </row>
    <row r="3" spans="1:34" ht="15.75">
      <c r="A3" s="134" t="s">
        <v>1482</v>
      </c>
      <c r="B3" s="129"/>
      <c r="C3" s="129"/>
      <c r="D3" s="129"/>
      <c r="E3" s="129"/>
      <c r="F3" s="129"/>
      <c r="G3" s="94"/>
      <c r="H3" s="134" t="s">
        <v>1482</v>
      </c>
      <c r="I3" s="129"/>
      <c r="J3" s="129"/>
      <c r="K3" s="129"/>
      <c r="L3" s="129"/>
      <c r="M3" s="129"/>
      <c r="N3" s="129"/>
      <c r="O3" s="129"/>
      <c r="P3" s="129"/>
      <c r="Q3" s="153"/>
    </row>
    <row r="4" spans="1:34">
      <c r="A4" s="109"/>
      <c r="B4" s="111"/>
      <c r="C4" s="111"/>
      <c r="D4" s="111"/>
      <c r="E4" s="223"/>
      <c r="F4" s="222"/>
      <c r="G4" s="354"/>
      <c r="H4" s="109"/>
      <c r="I4" s="111"/>
      <c r="J4" s="223"/>
      <c r="K4" s="222"/>
      <c r="L4" s="222"/>
      <c r="M4" s="222"/>
      <c r="N4" s="222"/>
      <c r="O4" s="222"/>
      <c r="P4" s="111"/>
      <c r="Q4" s="354"/>
    </row>
    <row r="5" spans="1:34" ht="15.75">
      <c r="A5" s="92"/>
      <c r="F5" s="11"/>
      <c r="G5" s="194"/>
      <c r="H5" s="92"/>
      <c r="Q5" s="194"/>
    </row>
    <row r="6" spans="1:34">
      <c r="A6" s="95"/>
      <c r="B6" s="96"/>
      <c r="C6" s="96"/>
      <c r="D6" s="96"/>
      <c r="E6" s="96"/>
      <c r="F6" s="96"/>
      <c r="G6" s="97"/>
      <c r="H6" s="95"/>
      <c r="I6" s="96"/>
      <c r="J6" s="96"/>
      <c r="K6" s="96"/>
      <c r="L6" s="96"/>
      <c r="M6" s="96"/>
      <c r="N6" s="96"/>
      <c r="O6" s="96"/>
      <c r="P6" s="96"/>
      <c r="Q6" s="97"/>
    </row>
    <row r="7" spans="1:34">
      <c r="A7" s="92"/>
      <c r="B7" s="356" t="s">
        <v>1483</v>
      </c>
      <c r="C7" s="356"/>
      <c r="D7" s="356" t="s">
        <v>1484</v>
      </c>
      <c r="E7" s="356"/>
      <c r="F7" s="356"/>
      <c r="G7" s="357"/>
      <c r="H7" s="355" t="s">
        <v>908</v>
      </c>
      <c r="I7" s="356"/>
      <c r="J7" s="356"/>
      <c r="K7" s="356"/>
      <c r="L7" s="356" t="s">
        <v>909</v>
      </c>
      <c r="M7" s="356"/>
      <c r="N7" s="356"/>
      <c r="O7" s="356"/>
      <c r="P7" s="356"/>
      <c r="Q7" s="357"/>
      <c r="R7" s="356"/>
      <c r="S7" s="356"/>
      <c r="T7" s="356"/>
      <c r="U7" s="356"/>
      <c r="V7" s="356"/>
      <c r="W7" s="356"/>
      <c r="X7" s="356"/>
      <c r="Y7" s="356"/>
      <c r="Z7" s="356"/>
      <c r="AA7" s="356"/>
      <c r="AB7" s="356"/>
      <c r="AC7" s="356"/>
      <c r="AD7" s="356"/>
      <c r="AE7" s="356"/>
      <c r="AF7" s="356"/>
      <c r="AG7" s="356"/>
      <c r="AH7" s="356"/>
    </row>
    <row r="8" spans="1:34">
      <c r="A8" s="92"/>
      <c r="B8" s="356" t="s">
        <v>910</v>
      </c>
      <c r="C8" s="356"/>
      <c r="D8" s="356" t="s">
        <v>911</v>
      </c>
      <c r="E8" s="356"/>
      <c r="F8" s="356"/>
      <c r="G8" s="357"/>
      <c r="H8" s="355" t="s">
        <v>912</v>
      </c>
      <c r="I8" s="356"/>
      <c r="J8" s="356"/>
      <c r="K8" s="356"/>
      <c r="L8" s="356" t="s">
        <v>913</v>
      </c>
      <c r="M8" s="356"/>
      <c r="N8" s="356"/>
      <c r="O8" s="356"/>
      <c r="P8" s="356"/>
      <c r="Q8" s="357"/>
      <c r="R8" s="356"/>
      <c r="S8" s="356"/>
      <c r="T8" s="356"/>
      <c r="U8" s="356"/>
      <c r="V8" s="356"/>
      <c r="W8" s="356"/>
      <c r="X8" s="356"/>
      <c r="Y8" s="356"/>
      <c r="Z8" s="356"/>
      <c r="AA8" s="356"/>
      <c r="AB8" s="356"/>
      <c r="AC8" s="356"/>
      <c r="AD8" s="356"/>
      <c r="AE8" s="356"/>
      <c r="AF8" s="356"/>
      <c r="AG8" s="356"/>
      <c r="AH8" s="356"/>
    </row>
    <row r="9" spans="1:34">
      <c r="A9" s="92"/>
      <c r="B9" s="356" t="s">
        <v>914</v>
      </c>
      <c r="C9" s="356"/>
      <c r="D9" s="356" t="s">
        <v>915</v>
      </c>
      <c r="E9" s="356"/>
      <c r="F9" s="356"/>
      <c r="G9" s="357"/>
      <c r="H9" s="355"/>
      <c r="I9" s="356"/>
      <c r="J9" s="356"/>
      <c r="K9" s="356"/>
      <c r="L9" s="356"/>
      <c r="M9" s="356"/>
      <c r="N9" s="356"/>
      <c r="O9" s="356"/>
      <c r="P9" s="356"/>
      <c r="Q9" s="357"/>
      <c r="R9" s="356"/>
      <c r="S9" s="356"/>
      <c r="T9" s="356"/>
      <c r="U9" s="356"/>
      <c r="V9" s="356"/>
      <c r="W9" s="356"/>
      <c r="X9" s="356"/>
      <c r="Y9" s="356"/>
      <c r="Z9" s="356"/>
      <c r="AA9" s="356"/>
      <c r="AC9" s="356"/>
      <c r="AD9" s="356"/>
      <c r="AE9" s="356"/>
      <c r="AF9" s="356"/>
      <c r="AG9" s="356"/>
      <c r="AH9" s="356"/>
    </row>
    <row r="10" spans="1:34">
      <c r="A10" s="92"/>
      <c r="B10" s="356" t="s">
        <v>916</v>
      </c>
      <c r="C10" s="356"/>
      <c r="D10" s="356"/>
      <c r="E10" s="356"/>
      <c r="F10" s="356"/>
      <c r="G10" s="357"/>
      <c r="H10" s="355" t="s">
        <v>917</v>
      </c>
      <c r="I10" s="356"/>
      <c r="J10" s="356"/>
      <c r="K10" s="356"/>
      <c r="L10" s="356"/>
      <c r="M10" s="356"/>
      <c r="N10" s="356"/>
      <c r="O10" s="356"/>
      <c r="P10" s="356"/>
      <c r="Q10" s="357"/>
      <c r="R10" s="356"/>
      <c r="S10" s="356"/>
      <c r="T10" s="356"/>
      <c r="U10" s="356"/>
      <c r="V10" s="356"/>
      <c r="W10" s="356"/>
      <c r="X10" s="356"/>
      <c r="Y10" s="356"/>
      <c r="Z10" s="356"/>
      <c r="AA10" s="356"/>
      <c r="AB10" s="356"/>
      <c r="AC10" s="356"/>
      <c r="AD10" s="356"/>
      <c r="AE10" s="356"/>
      <c r="AF10" s="356"/>
      <c r="AG10" s="356"/>
      <c r="AH10" s="356"/>
    </row>
    <row r="11" spans="1:34">
      <c r="A11" s="95"/>
      <c r="B11" s="356"/>
      <c r="C11" s="356"/>
      <c r="D11" s="356" t="s">
        <v>918</v>
      </c>
      <c r="E11" s="356"/>
      <c r="F11" s="356"/>
      <c r="G11" s="357"/>
      <c r="H11" s="355" t="s">
        <v>919</v>
      </c>
      <c r="I11" s="356"/>
      <c r="J11" s="356"/>
      <c r="K11" s="356"/>
      <c r="L11" s="356"/>
      <c r="M11" s="356"/>
      <c r="N11" s="356"/>
      <c r="O11" s="356"/>
      <c r="P11" s="356"/>
      <c r="Q11" s="357"/>
      <c r="R11" s="356"/>
      <c r="S11" s="356"/>
      <c r="T11" s="356"/>
      <c r="U11" s="356"/>
      <c r="V11" s="356"/>
      <c r="W11" s="356"/>
      <c r="X11" s="356"/>
      <c r="Y11" s="356"/>
      <c r="Z11" s="356"/>
      <c r="AA11" s="356"/>
      <c r="AB11" s="356"/>
      <c r="AC11" s="356"/>
      <c r="AD11" s="356"/>
      <c r="AE11" s="356"/>
      <c r="AF11" s="356"/>
      <c r="AG11" s="356"/>
      <c r="AH11" s="356"/>
    </row>
    <row r="12" spans="1:34">
      <c r="A12" s="95"/>
      <c r="B12" s="356" t="s">
        <v>920</v>
      </c>
      <c r="C12" s="356"/>
      <c r="D12" s="356" t="s">
        <v>921</v>
      </c>
      <c r="E12" s="356"/>
      <c r="F12" s="356"/>
      <c r="G12" s="357"/>
      <c r="H12" s="355" t="s">
        <v>922</v>
      </c>
      <c r="I12" s="356"/>
      <c r="J12" s="356"/>
      <c r="K12" s="356"/>
      <c r="L12" s="356"/>
      <c r="M12" s="356"/>
      <c r="N12" s="356"/>
      <c r="O12" s="356"/>
      <c r="P12" s="356"/>
      <c r="Q12" s="357"/>
      <c r="R12" s="356"/>
      <c r="S12" s="356"/>
      <c r="T12" s="356"/>
      <c r="U12" s="356"/>
      <c r="V12" s="356"/>
      <c r="W12" s="356"/>
      <c r="X12" s="356"/>
      <c r="Y12" s="356"/>
      <c r="Z12" s="356"/>
      <c r="AA12" s="356"/>
      <c r="AB12" s="356"/>
      <c r="AC12" s="356"/>
      <c r="AD12" s="356"/>
      <c r="AE12" s="356"/>
      <c r="AF12" s="356"/>
      <c r="AG12" s="356"/>
      <c r="AH12" s="356"/>
    </row>
    <row r="13" spans="1:34">
      <c r="A13" s="95"/>
      <c r="B13" s="356" t="s">
        <v>923</v>
      </c>
      <c r="C13" s="356"/>
      <c r="D13" s="356"/>
      <c r="E13" s="356"/>
      <c r="F13" s="356"/>
      <c r="G13" s="357"/>
      <c r="H13" s="355" t="s">
        <v>924</v>
      </c>
      <c r="I13" s="356"/>
      <c r="J13" s="356"/>
      <c r="K13" s="356"/>
      <c r="L13" s="356"/>
      <c r="M13" s="356"/>
      <c r="N13" s="356"/>
      <c r="O13" s="356"/>
      <c r="P13" s="356"/>
      <c r="Q13" s="357"/>
      <c r="R13" s="356"/>
      <c r="S13" s="356"/>
      <c r="T13" s="356"/>
      <c r="U13" s="356"/>
      <c r="V13" s="356"/>
      <c r="W13" s="356"/>
      <c r="X13" s="356"/>
      <c r="Y13" s="356"/>
      <c r="Z13" s="356"/>
      <c r="AA13" s="356"/>
      <c r="AB13" s="356"/>
      <c r="AC13" s="356"/>
      <c r="AD13" s="356"/>
      <c r="AE13" s="356"/>
      <c r="AF13" s="356"/>
      <c r="AG13" s="356"/>
      <c r="AH13" s="356"/>
    </row>
    <row r="14" spans="1:34">
      <c r="A14" s="95"/>
      <c r="B14" s="356" t="s">
        <v>925</v>
      </c>
      <c r="C14" s="356"/>
      <c r="D14" s="356" t="s">
        <v>926</v>
      </c>
      <c r="E14" s="356"/>
      <c r="F14" s="356"/>
      <c r="G14" s="357"/>
      <c r="H14" s="355"/>
      <c r="I14" s="356"/>
      <c r="J14" s="356"/>
      <c r="K14" s="356"/>
      <c r="L14" s="356"/>
      <c r="M14" s="356"/>
      <c r="N14" s="356"/>
      <c r="O14" s="356"/>
      <c r="P14" s="356"/>
      <c r="Q14" s="357"/>
      <c r="R14" s="356"/>
      <c r="S14" s="356"/>
      <c r="T14" s="356"/>
      <c r="U14" s="356"/>
      <c r="V14" s="356"/>
      <c r="W14" s="356"/>
      <c r="X14" s="356"/>
      <c r="Y14" s="356"/>
      <c r="Z14" s="356"/>
      <c r="AA14" s="356"/>
      <c r="AB14" s="356"/>
      <c r="AC14" s="356"/>
      <c r="AD14" s="356"/>
      <c r="AE14" s="356"/>
      <c r="AF14" s="356"/>
      <c r="AG14" s="356"/>
      <c r="AH14" s="356"/>
    </row>
    <row r="15" spans="1:34">
      <c r="A15" s="95"/>
      <c r="B15" s="356" t="s">
        <v>927</v>
      </c>
      <c r="C15" s="356"/>
      <c r="D15" s="356" t="s">
        <v>928</v>
      </c>
      <c r="E15" s="356"/>
      <c r="F15" s="356"/>
      <c r="G15" s="357"/>
      <c r="H15" s="355" t="s">
        <v>929</v>
      </c>
      <c r="I15" s="356"/>
      <c r="J15" s="356"/>
      <c r="K15" s="356"/>
      <c r="L15" s="356"/>
      <c r="M15" s="356"/>
      <c r="N15" s="356"/>
      <c r="O15" s="356"/>
      <c r="P15" s="356"/>
      <c r="Q15" s="357"/>
      <c r="R15" s="356"/>
      <c r="S15" s="356"/>
      <c r="T15" s="356"/>
      <c r="U15" s="356"/>
      <c r="V15" s="356"/>
      <c r="W15" s="356"/>
      <c r="X15" s="356"/>
      <c r="Y15" s="356"/>
      <c r="Z15" s="356"/>
      <c r="AA15" s="356"/>
      <c r="AB15" s="356"/>
      <c r="AC15" s="356"/>
      <c r="AD15" s="356"/>
      <c r="AE15" s="356"/>
      <c r="AF15" s="356"/>
      <c r="AG15" s="356"/>
      <c r="AH15" s="356"/>
    </row>
    <row r="16" spans="1:34">
      <c r="A16" s="95"/>
      <c r="B16" s="356" t="s">
        <v>930</v>
      </c>
      <c r="C16" s="356"/>
      <c r="D16" s="356" t="s">
        <v>931</v>
      </c>
      <c r="E16" s="356"/>
      <c r="F16" s="356"/>
      <c r="G16" s="357"/>
      <c r="H16" s="355" t="s">
        <v>932</v>
      </c>
      <c r="I16" s="356"/>
      <c r="J16" s="356"/>
      <c r="K16" s="356"/>
      <c r="L16" s="356"/>
      <c r="M16" s="356"/>
      <c r="N16" s="356"/>
      <c r="O16" s="356"/>
      <c r="P16" s="356"/>
      <c r="Q16" s="357"/>
      <c r="R16" s="356"/>
      <c r="S16" s="356"/>
      <c r="T16" s="356"/>
      <c r="U16" s="356"/>
      <c r="V16" s="356"/>
      <c r="W16" s="356"/>
      <c r="X16" s="356"/>
      <c r="Y16" s="356"/>
      <c r="Z16" s="356"/>
      <c r="AA16" s="356"/>
      <c r="AB16" s="356"/>
      <c r="AC16" s="356"/>
      <c r="AD16" s="356"/>
      <c r="AE16" s="356"/>
      <c r="AF16" s="356"/>
      <c r="AG16" s="356"/>
      <c r="AH16" s="356"/>
    </row>
    <row r="17" spans="1:34">
      <c r="A17" s="95"/>
      <c r="B17" s="356"/>
      <c r="C17" s="356"/>
      <c r="D17" s="356" t="s">
        <v>933</v>
      </c>
      <c r="E17" s="356"/>
      <c r="F17" s="356"/>
      <c r="G17" s="357"/>
      <c r="H17" s="355" t="s">
        <v>934</v>
      </c>
      <c r="I17" s="356"/>
      <c r="J17" s="356"/>
      <c r="K17" s="356"/>
      <c r="L17" s="356"/>
      <c r="M17" s="356"/>
      <c r="N17" s="356"/>
      <c r="O17" s="356"/>
      <c r="P17" s="356"/>
      <c r="Q17" s="357"/>
      <c r="R17" s="356"/>
      <c r="S17" s="356"/>
      <c r="T17" s="356"/>
      <c r="U17" s="356"/>
      <c r="V17" s="356"/>
      <c r="W17" s="356"/>
      <c r="X17" s="356"/>
      <c r="Y17" s="356"/>
      <c r="Z17" s="356"/>
      <c r="AA17" s="356"/>
      <c r="AB17" s="356"/>
      <c r="AC17" s="356"/>
      <c r="AD17" s="356"/>
      <c r="AE17" s="356"/>
      <c r="AF17" s="356"/>
      <c r="AG17" s="356"/>
      <c r="AH17" s="356"/>
    </row>
    <row r="18" spans="1:34">
      <c r="A18" s="95"/>
      <c r="B18" s="356"/>
      <c r="C18" s="356"/>
      <c r="D18" s="356"/>
      <c r="E18" s="356"/>
      <c r="F18" s="356"/>
      <c r="G18" s="357"/>
      <c r="H18" s="355" t="s">
        <v>935</v>
      </c>
      <c r="I18" s="356"/>
      <c r="J18" s="356"/>
      <c r="K18" s="356"/>
      <c r="L18" s="356"/>
      <c r="M18" s="356"/>
      <c r="N18" s="356"/>
      <c r="O18" s="356"/>
      <c r="P18" s="356"/>
      <c r="Q18" s="357"/>
      <c r="R18" s="356"/>
      <c r="S18" s="356"/>
      <c r="T18" s="356"/>
      <c r="U18" s="356"/>
      <c r="V18" s="356"/>
      <c r="W18" s="356"/>
      <c r="X18" s="356"/>
      <c r="Y18" s="356"/>
      <c r="Z18" s="356"/>
      <c r="AA18" s="356"/>
      <c r="AB18" s="356"/>
      <c r="AC18" s="356"/>
      <c r="AD18" s="356"/>
      <c r="AE18" s="356"/>
      <c r="AF18" s="356"/>
      <c r="AG18" s="356"/>
      <c r="AH18" s="356"/>
    </row>
    <row r="19" spans="1:34">
      <c r="A19" s="95"/>
      <c r="B19" s="356"/>
      <c r="C19" s="356"/>
      <c r="D19" s="356"/>
      <c r="E19" s="356"/>
      <c r="F19" s="356"/>
      <c r="G19" s="357"/>
      <c r="H19" s="355" t="s">
        <v>936</v>
      </c>
      <c r="I19" s="356"/>
      <c r="J19" s="356"/>
      <c r="K19" s="356"/>
      <c r="L19" s="356"/>
      <c r="M19" s="356"/>
      <c r="N19" s="356"/>
      <c r="O19" s="356"/>
      <c r="P19" s="356"/>
      <c r="Q19" s="357"/>
      <c r="R19" s="356"/>
      <c r="S19" s="356"/>
      <c r="T19" s="356"/>
      <c r="U19" s="356"/>
      <c r="V19" s="356"/>
      <c r="W19" s="356"/>
      <c r="X19" s="356"/>
      <c r="Y19" s="356"/>
      <c r="Z19" s="356"/>
      <c r="AA19" s="356"/>
      <c r="AB19" s="356"/>
      <c r="AC19" s="356"/>
      <c r="AD19" s="356"/>
      <c r="AE19" s="356"/>
      <c r="AF19" s="356"/>
      <c r="AG19" s="356"/>
      <c r="AH19" s="356"/>
    </row>
    <row r="20" spans="1:34">
      <c r="A20" s="95"/>
      <c r="B20" s="356"/>
      <c r="C20" s="356"/>
      <c r="D20" s="356"/>
      <c r="E20" s="356"/>
      <c r="F20" s="356"/>
      <c r="G20" s="357"/>
      <c r="H20" s="355"/>
      <c r="I20" s="356"/>
      <c r="J20" s="356"/>
      <c r="K20" s="356"/>
      <c r="L20" s="356"/>
      <c r="M20" s="356"/>
      <c r="N20" s="356"/>
      <c r="O20" s="356"/>
      <c r="P20" s="356"/>
      <c r="Q20" s="357"/>
      <c r="R20" s="356"/>
      <c r="S20" s="356"/>
      <c r="T20" s="356"/>
      <c r="U20" s="356"/>
      <c r="V20" s="356"/>
      <c r="W20" s="356"/>
      <c r="X20" s="356"/>
      <c r="Y20" s="356"/>
      <c r="Z20" s="356"/>
      <c r="AA20" s="356"/>
      <c r="AB20" s="356"/>
      <c r="AC20" s="356"/>
      <c r="AD20" s="356"/>
      <c r="AE20" s="356"/>
      <c r="AF20" s="356"/>
      <c r="AG20" s="356"/>
      <c r="AH20" s="356"/>
    </row>
    <row r="21" spans="1:34">
      <c r="A21" s="540" t="s">
        <v>677</v>
      </c>
      <c r="B21" s="100" t="s">
        <v>677</v>
      </c>
      <c r="C21" s="100"/>
      <c r="D21" s="163"/>
      <c r="E21" s="569"/>
      <c r="F21" s="569"/>
      <c r="G21" s="498" t="s">
        <v>677</v>
      </c>
      <c r="H21" s="540"/>
      <c r="I21" s="570" t="s">
        <v>937</v>
      </c>
      <c r="J21" s="571"/>
      <c r="K21" s="572" t="s">
        <v>938</v>
      </c>
      <c r="L21" s="101"/>
      <c r="M21" s="573" t="s">
        <v>939</v>
      </c>
      <c r="N21" s="574"/>
      <c r="O21" s="573" t="s">
        <v>940</v>
      </c>
      <c r="P21" s="574"/>
      <c r="Q21" s="498"/>
    </row>
    <row r="22" spans="1:34">
      <c r="A22" s="363" t="s">
        <v>677</v>
      </c>
      <c r="B22" s="96"/>
      <c r="C22" s="96"/>
      <c r="D22" s="107" t="s">
        <v>941</v>
      </c>
      <c r="E22" s="364" t="s">
        <v>942</v>
      </c>
      <c r="F22" s="107" t="s">
        <v>943</v>
      </c>
      <c r="G22" s="367" t="s">
        <v>944</v>
      </c>
      <c r="H22" s="368" t="s">
        <v>223</v>
      </c>
      <c r="I22" s="106"/>
      <c r="J22" s="101"/>
      <c r="K22" s="364" t="s">
        <v>945</v>
      </c>
      <c r="L22" s="364" t="s">
        <v>946</v>
      </c>
      <c r="M22" s="501"/>
      <c r="N22" s="106"/>
      <c r="O22" s="106"/>
      <c r="Q22" s="362"/>
    </row>
    <row r="23" spans="1:34">
      <c r="A23" s="368" t="s">
        <v>1551</v>
      </c>
      <c r="B23" s="96"/>
      <c r="C23" s="96"/>
      <c r="D23" s="107" t="s">
        <v>947</v>
      </c>
      <c r="E23" s="364" t="s">
        <v>948</v>
      </c>
      <c r="F23" s="107" t="s">
        <v>949</v>
      </c>
      <c r="G23" s="367" t="s">
        <v>950</v>
      </c>
      <c r="H23" s="368" t="s">
        <v>228</v>
      </c>
      <c r="I23" s="364" t="s">
        <v>951</v>
      </c>
      <c r="J23" s="364" t="s">
        <v>952</v>
      </c>
      <c r="K23" s="364" t="s">
        <v>953</v>
      </c>
      <c r="L23" s="364" t="s">
        <v>228</v>
      </c>
      <c r="M23" s="364" t="s">
        <v>231</v>
      </c>
      <c r="N23" s="364" t="s">
        <v>1457</v>
      </c>
      <c r="O23" s="364" t="s">
        <v>954</v>
      </c>
      <c r="P23" s="218" t="s">
        <v>955</v>
      </c>
      <c r="Q23" s="367" t="s">
        <v>1551</v>
      </c>
    </row>
    <row r="24" spans="1:34">
      <c r="A24" s="368" t="s">
        <v>1554</v>
      </c>
      <c r="B24" s="96" t="s">
        <v>956</v>
      </c>
      <c r="C24" s="96"/>
      <c r="D24" s="107" t="s">
        <v>957</v>
      </c>
      <c r="E24" s="364" t="s">
        <v>958</v>
      </c>
      <c r="F24" s="107" t="s">
        <v>959</v>
      </c>
      <c r="G24" s="362"/>
      <c r="H24" s="363"/>
      <c r="I24" s="106"/>
      <c r="J24" s="106"/>
      <c r="K24" s="364" t="s">
        <v>960</v>
      </c>
      <c r="L24" s="106"/>
      <c r="M24" s="106"/>
      <c r="N24" s="106"/>
      <c r="O24" s="364" t="s">
        <v>1466</v>
      </c>
      <c r="P24" s="364" t="s">
        <v>961</v>
      </c>
      <c r="Q24" s="367" t="s">
        <v>1554</v>
      </c>
    </row>
    <row r="25" spans="1:34">
      <c r="A25" s="363"/>
      <c r="B25" s="96"/>
      <c r="C25" s="96"/>
      <c r="D25" s="161"/>
      <c r="E25" s="106"/>
      <c r="F25" s="161"/>
      <c r="G25" s="362"/>
      <c r="H25" s="363"/>
      <c r="I25" s="106"/>
      <c r="J25" s="106"/>
      <c r="K25" s="364" t="s">
        <v>962</v>
      </c>
      <c r="L25" s="106"/>
      <c r="M25" s="106"/>
      <c r="N25" s="106"/>
      <c r="O25" s="364" t="s">
        <v>963</v>
      </c>
      <c r="P25" s="364" t="s">
        <v>964</v>
      </c>
      <c r="Q25" s="362"/>
    </row>
    <row r="26" spans="1:34">
      <c r="A26" s="363"/>
      <c r="B26" s="96"/>
      <c r="C26" s="96"/>
      <c r="D26" s="161"/>
      <c r="E26" s="106"/>
      <c r="F26" s="161"/>
      <c r="G26" s="362"/>
      <c r="H26" s="363"/>
      <c r="I26" s="106"/>
      <c r="J26" s="106"/>
      <c r="K26" s="364" t="s">
        <v>965</v>
      </c>
      <c r="L26" s="106"/>
      <c r="M26" s="106"/>
      <c r="N26" s="106"/>
      <c r="O26" s="106"/>
      <c r="P26" s="106"/>
      <c r="Q26" s="362"/>
    </row>
    <row r="27" spans="1:34">
      <c r="A27" s="363"/>
      <c r="B27" s="105" t="s">
        <v>742</v>
      </c>
      <c r="C27" s="96"/>
      <c r="D27" s="113" t="s">
        <v>743</v>
      </c>
      <c r="E27" s="105" t="s">
        <v>744</v>
      </c>
      <c r="F27" s="107" t="s">
        <v>745</v>
      </c>
      <c r="G27" s="367" t="s">
        <v>746</v>
      </c>
      <c r="H27" s="128" t="s">
        <v>1224</v>
      </c>
      <c r="I27" s="107" t="s">
        <v>1225</v>
      </c>
      <c r="J27" s="105" t="s">
        <v>1226</v>
      </c>
      <c r="K27" s="107" t="s">
        <v>966</v>
      </c>
      <c r="L27" s="107" t="s">
        <v>1228</v>
      </c>
      <c r="M27" s="107" t="s">
        <v>967</v>
      </c>
      <c r="N27" s="107" t="s">
        <v>968</v>
      </c>
      <c r="O27" s="364" t="s">
        <v>969</v>
      </c>
      <c r="P27" s="105" t="s">
        <v>970</v>
      </c>
      <c r="Q27" s="575"/>
    </row>
    <row r="28" spans="1:34">
      <c r="A28" s="486" t="s">
        <v>1562</v>
      </c>
      <c r="B28" s="576" t="s">
        <v>971</v>
      </c>
      <c r="C28" s="576"/>
      <c r="D28" s="1238"/>
      <c r="E28" s="1239"/>
      <c r="F28" s="1239"/>
      <c r="G28" s="1240"/>
      <c r="H28" s="1241"/>
      <c r="I28" s="1239"/>
      <c r="J28" s="1239"/>
      <c r="K28" s="1242"/>
      <c r="L28" s="1242"/>
      <c r="M28" s="1242"/>
      <c r="N28" s="1242"/>
      <c r="O28" s="1242"/>
      <c r="P28" s="652"/>
      <c r="Q28" s="488" t="s">
        <v>1562</v>
      </c>
    </row>
    <row r="29" spans="1:34">
      <c r="A29" s="368" t="s">
        <v>1563</v>
      </c>
      <c r="B29" s="432"/>
      <c r="C29" s="432"/>
      <c r="D29" s="338"/>
      <c r="E29" s="381"/>
      <c r="F29" s="381"/>
      <c r="G29" s="577" t="s">
        <v>677</v>
      </c>
      <c r="H29" s="578"/>
      <c r="I29" s="579" t="s">
        <v>677</v>
      </c>
      <c r="J29" s="579"/>
      <c r="K29" s="381"/>
      <c r="L29" s="381"/>
      <c r="M29" s="381"/>
      <c r="N29" s="381"/>
      <c r="O29" s="381"/>
      <c r="P29" s="467"/>
      <c r="Q29" s="367" t="s">
        <v>1563</v>
      </c>
    </row>
    <row r="30" spans="1:34">
      <c r="A30" s="368" t="s">
        <v>1564</v>
      </c>
      <c r="B30" s="432"/>
      <c r="C30" s="432"/>
      <c r="D30" s="338"/>
      <c r="E30" s="388"/>
      <c r="F30" s="388"/>
      <c r="G30" s="577" t="s">
        <v>677</v>
      </c>
      <c r="H30" s="578"/>
      <c r="I30" s="579"/>
      <c r="J30" s="579"/>
      <c r="K30" s="388"/>
      <c r="L30" s="388"/>
      <c r="M30" s="388"/>
      <c r="N30" s="388"/>
      <c r="O30" s="388"/>
      <c r="P30" s="469"/>
      <c r="Q30" s="367" t="s">
        <v>1564</v>
      </c>
    </row>
    <row r="31" spans="1:34">
      <c r="A31" s="368" t="s">
        <v>1565</v>
      </c>
      <c r="B31" s="432"/>
      <c r="C31" s="432"/>
      <c r="D31" s="338"/>
      <c r="E31" s="388"/>
      <c r="F31" s="388"/>
      <c r="G31" s="577" t="s">
        <v>677</v>
      </c>
      <c r="H31" s="578"/>
      <c r="I31" s="579"/>
      <c r="J31" s="579"/>
      <c r="K31" s="388"/>
      <c r="L31" s="388"/>
      <c r="M31" s="388"/>
      <c r="N31" s="388"/>
      <c r="O31" s="388"/>
      <c r="P31" s="469"/>
      <c r="Q31" s="367" t="s">
        <v>1565</v>
      </c>
    </row>
    <row r="32" spans="1:34">
      <c r="A32" s="368" t="s">
        <v>1566</v>
      </c>
      <c r="B32" s="432"/>
      <c r="C32" s="432"/>
      <c r="D32" s="338"/>
      <c r="E32" s="388"/>
      <c r="F32" s="388"/>
      <c r="G32" s="577"/>
      <c r="H32" s="578"/>
      <c r="I32" s="579"/>
      <c r="J32" s="579"/>
      <c r="K32" s="388"/>
      <c r="L32" s="388"/>
      <c r="M32" s="388"/>
      <c r="N32" s="388"/>
      <c r="O32" s="388"/>
      <c r="P32" s="469"/>
      <c r="Q32" s="367" t="s">
        <v>1566</v>
      </c>
    </row>
    <row r="33" spans="1:17">
      <c r="A33" s="368" t="s">
        <v>1567</v>
      </c>
      <c r="B33" s="432"/>
      <c r="C33" s="432"/>
      <c r="D33" s="338"/>
      <c r="E33" s="388"/>
      <c r="F33" s="388"/>
      <c r="G33" s="577"/>
      <c r="H33" s="578"/>
      <c r="I33" s="579"/>
      <c r="J33" s="579"/>
      <c r="K33" s="388"/>
      <c r="L33" s="388"/>
      <c r="M33" s="388"/>
      <c r="N33" s="388"/>
      <c r="O33" s="388"/>
      <c r="P33" s="469"/>
      <c r="Q33" s="367" t="s">
        <v>1567</v>
      </c>
    </row>
    <row r="34" spans="1:17">
      <c r="A34" s="368" t="s">
        <v>1568</v>
      </c>
      <c r="B34" s="432"/>
      <c r="C34" s="432"/>
      <c r="D34" s="338"/>
      <c r="E34" s="388"/>
      <c r="F34" s="388"/>
      <c r="G34" s="577"/>
      <c r="H34" s="578"/>
      <c r="I34" s="579"/>
      <c r="J34" s="579"/>
      <c r="K34" s="388"/>
      <c r="L34" s="388"/>
      <c r="M34" s="388"/>
      <c r="N34" s="388"/>
      <c r="O34" s="388"/>
      <c r="P34" s="469"/>
      <c r="Q34" s="367" t="s">
        <v>1568</v>
      </c>
    </row>
    <row r="35" spans="1:17">
      <c r="A35" s="368" t="s">
        <v>1569</v>
      </c>
      <c r="B35" s="432"/>
      <c r="C35" s="432"/>
      <c r="D35" s="338"/>
      <c r="E35" s="388"/>
      <c r="F35" s="388"/>
      <c r="G35" s="577"/>
      <c r="H35" s="578"/>
      <c r="I35" s="579"/>
      <c r="J35" s="579"/>
      <c r="K35" s="388"/>
      <c r="L35" s="388"/>
      <c r="M35" s="388"/>
      <c r="N35" s="388"/>
      <c r="O35" s="388"/>
      <c r="P35" s="469"/>
      <c r="Q35" s="367" t="s">
        <v>1569</v>
      </c>
    </row>
    <row r="36" spans="1:17">
      <c r="A36" s="368" t="s">
        <v>1570</v>
      </c>
      <c r="B36" s="432"/>
      <c r="C36" s="432"/>
      <c r="D36" s="338"/>
      <c r="E36" s="388"/>
      <c r="F36" s="388"/>
      <c r="G36" s="577"/>
      <c r="H36" s="578"/>
      <c r="I36" s="579"/>
      <c r="J36" s="579"/>
      <c r="K36" s="388"/>
      <c r="L36" s="388"/>
      <c r="M36" s="388"/>
      <c r="N36" s="388"/>
      <c r="O36" s="388"/>
      <c r="P36" s="469"/>
      <c r="Q36" s="367" t="s">
        <v>1570</v>
      </c>
    </row>
    <row r="37" spans="1:17">
      <c r="A37" s="368" t="s">
        <v>1571</v>
      </c>
      <c r="B37" s="432"/>
      <c r="C37" s="432"/>
      <c r="D37" s="338"/>
      <c r="E37" s="388"/>
      <c r="F37" s="388"/>
      <c r="G37" s="577"/>
      <c r="H37" s="578"/>
      <c r="I37" s="579"/>
      <c r="J37" s="579"/>
      <c r="K37" s="388"/>
      <c r="L37" s="388"/>
      <c r="M37" s="388"/>
      <c r="N37" s="388"/>
      <c r="O37" s="388"/>
      <c r="P37" s="469"/>
      <c r="Q37" s="367" t="s">
        <v>1571</v>
      </c>
    </row>
    <row r="38" spans="1:17">
      <c r="A38" s="368" t="s">
        <v>1572</v>
      </c>
      <c r="B38" s="432"/>
      <c r="C38" s="432"/>
      <c r="D38" s="338"/>
      <c r="E38" s="388"/>
      <c r="F38" s="388"/>
      <c r="G38" s="577"/>
      <c r="H38" s="578"/>
      <c r="I38" s="579"/>
      <c r="J38" s="579"/>
      <c r="K38" s="388"/>
      <c r="L38" s="388"/>
      <c r="M38" s="388"/>
      <c r="N38" s="388"/>
      <c r="O38" s="388"/>
      <c r="P38" s="469"/>
      <c r="Q38" s="367" t="s">
        <v>1572</v>
      </c>
    </row>
    <row r="39" spans="1:17">
      <c r="A39" s="368" t="s">
        <v>1573</v>
      </c>
      <c r="B39" s="432"/>
      <c r="C39" s="432"/>
      <c r="D39" s="338"/>
      <c r="E39" s="388"/>
      <c r="F39" s="388"/>
      <c r="G39" s="577"/>
      <c r="H39" s="578"/>
      <c r="I39" s="579"/>
      <c r="J39" s="579"/>
      <c r="K39" s="388"/>
      <c r="L39" s="388"/>
      <c r="M39" s="388"/>
      <c r="N39" s="388"/>
      <c r="O39" s="388"/>
      <c r="P39" s="469"/>
      <c r="Q39" s="367" t="s">
        <v>1573</v>
      </c>
    </row>
    <row r="40" spans="1:17">
      <c r="A40" s="368" t="s">
        <v>1574</v>
      </c>
      <c r="B40" s="432"/>
      <c r="C40" s="432"/>
      <c r="D40" s="338"/>
      <c r="E40" s="388"/>
      <c r="F40" s="388"/>
      <c r="G40" s="577"/>
      <c r="H40" s="578"/>
      <c r="I40" s="579"/>
      <c r="J40" s="579"/>
      <c r="K40" s="388"/>
      <c r="L40" s="388"/>
      <c r="M40" s="388"/>
      <c r="N40" s="388"/>
      <c r="O40" s="388"/>
      <c r="P40" s="469"/>
      <c r="Q40" s="367" t="s">
        <v>1574</v>
      </c>
    </row>
    <row r="41" spans="1:17">
      <c r="A41" s="368" t="s">
        <v>1575</v>
      </c>
      <c r="B41" s="432"/>
      <c r="C41" s="432"/>
      <c r="D41" s="338"/>
      <c r="E41" s="388"/>
      <c r="F41" s="388"/>
      <c r="G41" s="577"/>
      <c r="H41" s="578"/>
      <c r="I41" s="579"/>
      <c r="J41" s="579"/>
      <c r="K41" s="388"/>
      <c r="L41" s="388"/>
      <c r="M41" s="388"/>
      <c r="N41" s="388"/>
      <c r="O41" s="388"/>
      <c r="P41" s="469"/>
      <c r="Q41" s="367" t="s">
        <v>1575</v>
      </c>
    </row>
    <row r="42" spans="1:17">
      <c r="A42" s="368" t="s">
        <v>1576</v>
      </c>
      <c r="B42" s="432"/>
      <c r="C42" s="432"/>
      <c r="D42" s="338"/>
      <c r="E42" s="388"/>
      <c r="F42" s="388"/>
      <c r="G42" s="577"/>
      <c r="H42" s="578"/>
      <c r="I42" s="579"/>
      <c r="J42" s="579"/>
      <c r="K42" s="388"/>
      <c r="L42" s="388"/>
      <c r="M42" s="388"/>
      <c r="N42" s="388"/>
      <c r="O42" s="388"/>
      <c r="P42" s="469"/>
      <c r="Q42" s="367" t="s">
        <v>1576</v>
      </c>
    </row>
    <row r="43" spans="1:17">
      <c r="A43" s="368" t="s">
        <v>1577</v>
      </c>
      <c r="B43" s="432"/>
      <c r="C43" s="432"/>
      <c r="D43" s="338"/>
      <c r="E43" s="388"/>
      <c r="F43" s="388"/>
      <c r="G43" s="577"/>
      <c r="H43" s="578"/>
      <c r="I43" s="579"/>
      <c r="J43" s="579"/>
      <c r="K43" s="388"/>
      <c r="L43" s="388"/>
      <c r="M43" s="388"/>
      <c r="N43" s="388"/>
      <c r="O43" s="388"/>
      <c r="P43" s="469"/>
      <c r="Q43" s="367" t="s">
        <v>1577</v>
      </c>
    </row>
    <row r="44" spans="1:17">
      <c r="A44" s="368" t="s">
        <v>1578</v>
      </c>
      <c r="B44" s="432"/>
      <c r="C44" s="432"/>
      <c r="D44" s="338"/>
      <c r="E44" s="388"/>
      <c r="F44" s="388"/>
      <c r="G44" s="577"/>
      <c r="H44" s="578"/>
      <c r="I44" s="579"/>
      <c r="J44" s="579"/>
      <c r="K44" s="388"/>
      <c r="L44" s="388"/>
      <c r="M44" s="388"/>
      <c r="N44" s="388"/>
      <c r="O44" s="388"/>
      <c r="P44" s="469"/>
      <c r="Q44" s="367" t="s">
        <v>1578</v>
      </c>
    </row>
    <row r="45" spans="1:17">
      <c r="A45" s="368" t="s">
        <v>1579</v>
      </c>
      <c r="B45" s="432"/>
      <c r="C45" s="432"/>
      <c r="D45" s="338"/>
      <c r="E45" s="388"/>
      <c r="F45" s="388"/>
      <c r="G45" s="577"/>
      <c r="H45" s="578"/>
      <c r="I45" s="579"/>
      <c r="J45" s="579"/>
      <c r="K45" s="388"/>
      <c r="L45" s="388"/>
      <c r="M45" s="388"/>
      <c r="N45" s="388"/>
      <c r="O45" s="388"/>
      <c r="P45" s="469"/>
      <c r="Q45" s="367" t="s">
        <v>1579</v>
      </c>
    </row>
    <row r="46" spans="1:17">
      <c r="A46" s="368" t="s">
        <v>1580</v>
      </c>
      <c r="B46" s="478"/>
      <c r="C46" s="478"/>
      <c r="D46" s="1243"/>
      <c r="E46" s="581"/>
      <c r="F46" s="581"/>
      <c r="G46" s="1247"/>
      <c r="H46" s="1248"/>
      <c r="I46" s="1249"/>
      <c r="J46" s="1249"/>
      <c r="K46" s="581"/>
      <c r="L46" s="581"/>
      <c r="M46" s="581"/>
      <c r="N46" s="581"/>
      <c r="O46" s="581"/>
      <c r="P46" s="473"/>
      <c r="Q46" s="367" t="s">
        <v>1580</v>
      </c>
    </row>
    <row r="47" spans="1:17">
      <c r="A47" s="368" t="s">
        <v>1581</v>
      </c>
      <c r="B47" s="576" t="s">
        <v>972</v>
      </c>
      <c r="C47" s="576"/>
      <c r="D47" s="585"/>
      <c r="E47" s="379">
        <f>SUM(E29:E46)</f>
        <v>0</v>
      </c>
      <c r="F47" s="379">
        <f>SUM(F29:F46)</f>
        <v>0</v>
      </c>
      <c r="G47" s="586"/>
      <c r="H47" s="587"/>
      <c r="I47" s="588"/>
      <c r="J47" s="588"/>
      <c r="K47" s="379">
        <f t="shared" ref="K47:P47" si="0">SUM(K29:K46)</f>
        <v>0</v>
      </c>
      <c r="L47" s="379">
        <f t="shared" si="0"/>
        <v>0</v>
      </c>
      <c r="M47" s="379">
        <f t="shared" si="0"/>
        <v>0</v>
      </c>
      <c r="N47" s="379">
        <f t="shared" si="0"/>
        <v>0</v>
      </c>
      <c r="O47" s="379">
        <f t="shared" si="0"/>
        <v>0</v>
      </c>
      <c r="P47" s="379">
        <f t="shared" si="0"/>
        <v>0</v>
      </c>
      <c r="Q47" s="367" t="s">
        <v>1581</v>
      </c>
    </row>
    <row r="48" spans="1:17">
      <c r="A48" s="368" t="s">
        <v>1583</v>
      </c>
      <c r="B48" s="111" t="s">
        <v>973</v>
      </c>
      <c r="C48" s="111"/>
      <c r="D48" s="309"/>
      <c r="E48" s="1244"/>
      <c r="F48" s="1244"/>
      <c r="G48" s="1245"/>
      <c r="H48" s="1246"/>
      <c r="I48" s="1244"/>
      <c r="J48" s="1244"/>
      <c r="K48" s="652"/>
      <c r="L48" s="1239"/>
      <c r="M48" s="1239"/>
      <c r="N48" s="1239"/>
      <c r="O48" s="1239"/>
      <c r="P48" s="652"/>
      <c r="Q48" s="367" t="s">
        <v>1583</v>
      </c>
    </row>
    <row r="49" spans="1:17">
      <c r="A49" s="368" t="s">
        <v>1584</v>
      </c>
      <c r="B49" s="432"/>
      <c r="C49" s="432"/>
      <c r="D49" s="338"/>
      <c r="E49" s="381"/>
      <c r="F49" s="381"/>
      <c r="G49" s="577"/>
      <c r="H49" s="578"/>
      <c r="I49" s="579"/>
      <c r="J49" s="579"/>
      <c r="K49" s="381"/>
      <c r="L49" s="381"/>
      <c r="M49" s="381"/>
      <c r="N49" s="381"/>
      <c r="O49" s="381"/>
      <c r="P49" s="467"/>
      <c r="Q49" s="367" t="s">
        <v>1584</v>
      </c>
    </row>
    <row r="50" spans="1:17">
      <c r="A50" s="368" t="s">
        <v>1585</v>
      </c>
      <c r="B50" s="432"/>
      <c r="C50" s="432"/>
      <c r="D50" s="338"/>
      <c r="E50" s="388"/>
      <c r="F50" s="388"/>
      <c r="G50" s="577"/>
      <c r="H50" s="578"/>
      <c r="I50" s="579"/>
      <c r="J50" s="579"/>
      <c r="K50" s="388"/>
      <c r="L50" s="388"/>
      <c r="M50" s="388"/>
      <c r="N50" s="388"/>
      <c r="O50" s="388"/>
      <c r="P50" s="469"/>
      <c r="Q50" s="367" t="s">
        <v>1585</v>
      </c>
    </row>
    <row r="51" spans="1:17">
      <c r="A51" s="368" t="s">
        <v>1586</v>
      </c>
      <c r="B51" s="432"/>
      <c r="C51" s="432"/>
      <c r="D51" s="338"/>
      <c r="E51" s="388"/>
      <c r="F51" s="388"/>
      <c r="G51" s="577"/>
      <c r="H51" s="578"/>
      <c r="I51" s="579"/>
      <c r="J51" s="579"/>
      <c r="K51" s="388"/>
      <c r="L51" s="388"/>
      <c r="M51" s="388"/>
      <c r="N51" s="388"/>
      <c r="O51" s="388"/>
      <c r="P51" s="469"/>
      <c r="Q51" s="367" t="s">
        <v>1586</v>
      </c>
    </row>
    <row r="52" spans="1:17">
      <c r="A52" s="368" t="s">
        <v>974</v>
      </c>
      <c r="B52" s="432"/>
      <c r="C52" s="432"/>
      <c r="D52" s="338"/>
      <c r="E52" s="388"/>
      <c r="F52" s="388"/>
      <c r="G52" s="577"/>
      <c r="H52" s="578"/>
      <c r="I52" s="579"/>
      <c r="J52" s="579"/>
      <c r="K52" s="388"/>
      <c r="L52" s="388"/>
      <c r="M52" s="388"/>
      <c r="N52" s="388"/>
      <c r="O52" s="388"/>
      <c r="P52" s="469"/>
      <c r="Q52" s="367" t="s">
        <v>974</v>
      </c>
    </row>
    <row r="53" spans="1:17">
      <c r="A53" s="368" t="s">
        <v>975</v>
      </c>
      <c r="B53" s="478"/>
      <c r="C53" s="478"/>
      <c r="D53" s="1243"/>
      <c r="E53" s="581"/>
      <c r="F53" s="581"/>
      <c r="G53" s="1247"/>
      <c r="H53" s="1248"/>
      <c r="I53" s="1249"/>
      <c r="J53" s="1249"/>
      <c r="K53" s="581"/>
      <c r="L53" s="581"/>
      <c r="M53" s="581"/>
      <c r="N53" s="581"/>
      <c r="O53" s="581"/>
      <c r="P53" s="473"/>
      <c r="Q53" s="367" t="s">
        <v>975</v>
      </c>
    </row>
    <row r="54" spans="1:17">
      <c r="A54" s="368" t="s">
        <v>976</v>
      </c>
      <c r="B54" s="576" t="s">
        <v>977</v>
      </c>
      <c r="C54" s="576"/>
      <c r="D54" s="585"/>
      <c r="E54" s="379">
        <f>SUM(E49:E53)</f>
        <v>0</v>
      </c>
      <c r="F54" s="379">
        <f>SUM(F49:F53)</f>
        <v>0</v>
      </c>
      <c r="G54" s="586"/>
      <c r="H54" s="587"/>
      <c r="I54" s="588"/>
      <c r="J54" s="588"/>
      <c r="K54" s="379">
        <f t="shared" ref="K54:P54" si="1">SUM(K49:K53)</f>
        <v>0</v>
      </c>
      <c r="L54" s="379">
        <f t="shared" si="1"/>
        <v>0</v>
      </c>
      <c r="M54" s="379">
        <f t="shared" si="1"/>
        <v>0</v>
      </c>
      <c r="N54" s="379">
        <f t="shared" si="1"/>
        <v>0</v>
      </c>
      <c r="O54" s="379">
        <f t="shared" si="1"/>
        <v>0</v>
      </c>
      <c r="P54" s="379">
        <f t="shared" si="1"/>
        <v>0</v>
      </c>
      <c r="Q54" s="367" t="s">
        <v>976</v>
      </c>
    </row>
    <row r="55" spans="1:17">
      <c r="A55" s="368" t="s">
        <v>978</v>
      </c>
      <c r="B55" s="111" t="s">
        <v>979</v>
      </c>
      <c r="C55" s="111"/>
      <c r="D55" s="309"/>
      <c r="E55" s="1244"/>
      <c r="F55" s="1244"/>
      <c r="G55" s="1245"/>
      <c r="H55" s="1246"/>
      <c r="I55" s="1244"/>
      <c r="J55" s="1244"/>
      <c r="K55" s="1244"/>
      <c r="L55" s="1244"/>
      <c r="M55" s="1244"/>
      <c r="N55" s="1244"/>
      <c r="O55" s="1244"/>
      <c r="P55" s="544"/>
      <c r="Q55" s="367" t="s">
        <v>978</v>
      </c>
    </row>
    <row r="56" spans="1:17">
      <c r="A56" s="368" t="s">
        <v>980</v>
      </c>
      <c r="B56" s="431"/>
      <c r="C56" s="431"/>
      <c r="D56" s="338"/>
      <c r="E56" s="381"/>
      <c r="F56" s="381"/>
      <c r="G56" s="577"/>
      <c r="H56" s="578"/>
      <c r="I56" s="579"/>
      <c r="J56" s="579"/>
      <c r="K56" s="381"/>
      <c r="L56" s="381"/>
      <c r="M56" s="381"/>
      <c r="N56" s="381"/>
      <c r="O56" s="381"/>
      <c r="P56" s="467"/>
      <c r="Q56" s="367" t="s">
        <v>980</v>
      </c>
    </row>
    <row r="57" spans="1:17">
      <c r="A57" s="368">
        <v>31</v>
      </c>
      <c r="B57" s="431"/>
      <c r="C57" s="431"/>
      <c r="D57" s="338"/>
      <c r="E57" s="388"/>
      <c r="F57" s="388"/>
      <c r="G57" s="577"/>
      <c r="H57" s="578"/>
      <c r="I57" s="579"/>
      <c r="J57" s="579"/>
      <c r="K57" s="388"/>
      <c r="L57" s="388"/>
      <c r="M57" s="388"/>
      <c r="N57" s="388"/>
      <c r="O57" s="388"/>
      <c r="P57" s="469"/>
      <c r="Q57" s="367">
        <v>31</v>
      </c>
    </row>
    <row r="58" spans="1:17">
      <c r="A58" s="368">
        <v>32</v>
      </c>
      <c r="B58" s="431"/>
      <c r="C58" s="431"/>
      <c r="D58" s="338"/>
      <c r="E58" s="388"/>
      <c r="F58" s="388"/>
      <c r="G58" s="577"/>
      <c r="H58" s="578"/>
      <c r="I58" s="579"/>
      <c r="J58" s="579"/>
      <c r="K58" s="388"/>
      <c r="L58" s="388"/>
      <c r="M58" s="388"/>
      <c r="N58" s="388"/>
      <c r="O58" s="388"/>
      <c r="P58" s="469"/>
      <c r="Q58" s="367">
        <v>32</v>
      </c>
    </row>
    <row r="59" spans="1:17">
      <c r="A59" s="368">
        <v>33</v>
      </c>
      <c r="B59" s="432"/>
      <c r="C59" s="432"/>
      <c r="D59" s="338"/>
      <c r="E59" s="388"/>
      <c r="F59" s="388"/>
      <c r="G59" s="577"/>
      <c r="H59" s="578"/>
      <c r="I59" s="579"/>
      <c r="J59" s="579"/>
      <c r="K59" s="388"/>
      <c r="L59" s="388"/>
      <c r="M59" s="388"/>
      <c r="N59" s="388"/>
      <c r="O59" s="388"/>
      <c r="P59" s="469"/>
      <c r="Q59" s="367">
        <v>33</v>
      </c>
    </row>
    <row r="60" spans="1:17">
      <c r="A60" s="368">
        <v>34</v>
      </c>
      <c r="B60" s="478"/>
      <c r="C60" s="478"/>
      <c r="D60" s="338"/>
      <c r="E60" s="581"/>
      <c r="F60" s="581"/>
      <c r="G60" s="582"/>
      <c r="H60" s="583"/>
      <c r="I60" s="584"/>
      <c r="J60" s="584"/>
      <c r="K60" s="581"/>
      <c r="L60" s="581"/>
      <c r="M60" s="581"/>
      <c r="N60" s="581"/>
      <c r="O60" s="581"/>
      <c r="P60" s="473"/>
      <c r="Q60" s="367">
        <v>34</v>
      </c>
    </row>
    <row r="61" spans="1:17" ht="15.75" thickBot="1">
      <c r="A61" s="551">
        <v>35</v>
      </c>
      <c r="B61" s="589" t="s">
        <v>981</v>
      </c>
      <c r="C61" s="589"/>
      <c r="D61" s="590"/>
      <c r="E61" s="537">
        <f>SUM(E56:E60)</f>
        <v>0</v>
      </c>
      <c r="F61" s="401">
        <f>SUM(F56:F60)</f>
        <v>0</v>
      </c>
      <c r="G61" s="591"/>
      <c r="H61" s="592"/>
      <c r="I61" s="593"/>
      <c r="J61" s="593"/>
      <c r="K61" s="537">
        <f t="shared" ref="K61:P61" si="2">SUM(K56:K60)</f>
        <v>0</v>
      </c>
      <c r="L61" s="537">
        <f t="shared" si="2"/>
        <v>0</v>
      </c>
      <c r="M61" s="537">
        <f t="shared" si="2"/>
        <v>0</v>
      </c>
      <c r="N61" s="537">
        <f t="shared" si="2"/>
        <v>0</v>
      </c>
      <c r="O61" s="537">
        <f t="shared" si="2"/>
        <v>0</v>
      </c>
      <c r="P61" s="401">
        <f t="shared" si="2"/>
        <v>0</v>
      </c>
      <c r="Q61" s="594">
        <v>35</v>
      </c>
    </row>
    <row r="62" spans="1:17">
      <c r="A62" t="s">
        <v>732</v>
      </c>
      <c r="B62" s="96"/>
      <c r="C62" s="96"/>
      <c r="H62" s="96"/>
      <c r="K62" s="96"/>
      <c r="L62" s="96"/>
      <c r="M62" s="96"/>
      <c r="N62" s="96"/>
      <c r="O62" s="96"/>
      <c r="P62" s="96" t="s">
        <v>732</v>
      </c>
      <c r="Q62" s="96"/>
    </row>
    <row r="63" spans="1:17">
      <c r="A63" s="129" t="s">
        <v>982</v>
      </c>
      <c r="B63" s="148"/>
      <c r="C63" s="148"/>
      <c r="D63" s="129"/>
      <c r="E63" s="129"/>
      <c r="F63" s="129"/>
      <c r="G63" s="129" t="s">
        <v>983</v>
      </c>
      <c r="H63" s="129"/>
      <c r="I63" s="129"/>
      <c r="J63" s="129"/>
      <c r="K63" s="129"/>
      <c r="L63" s="129"/>
      <c r="M63" s="129"/>
      <c r="N63" s="129"/>
      <c r="O63" s="129"/>
      <c r="P63" s="129"/>
      <c r="Q63" s="129"/>
    </row>
    <row r="64" spans="1:17">
      <c r="A64" s="96"/>
      <c r="B64" s="96"/>
      <c r="C64" s="96"/>
      <c r="D64" s="96"/>
      <c r="E64" s="96"/>
      <c r="F64" s="96"/>
      <c r="G64" s="96"/>
      <c r="H64" s="96"/>
      <c r="I64" s="96"/>
      <c r="J64" s="96"/>
      <c r="K64" s="96"/>
      <c r="L64" s="96"/>
      <c r="M64" s="96"/>
      <c r="N64" s="96"/>
      <c r="O64" s="96"/>
      <c r="P64" s="96"/>
      <c r="Q64" s="96"/>
    </row>
    <row r="65" spans="1:17">
      <c r="A65" s="96"/>
      <c r="B65" s="96"/>
      <c r="C65" s="96"/>
      <c r="D65" s="96"/>
      <c r="E65" s="96"/>
      <c r="F65" s="96"/>
      <c r="G65" s="96"/>
      <c r="H65" s="96"/>
      <c r="I65" s="96"/>
      <c r="J65" s="96"/>
      <c r="K65" s="96"/>
      <c r="L65" s="96"/>
      <c r="M65" s="96"/>
      <c r="N65" s="96"/>
      <c r="O65" s="96"/>
      <c r="P65" s="96"/>
      <c r="Q65" s="96"/>
    </row>
    <row r="66" spans="1:17">
      <c r="A66" s="96"/>
      <c r="B66" s="96"/>
      <c r="C66" s="96"/>
      <c r="D66" s="96"/>
      <c r="E66" s="96"/>
      <c r="F66" s="96"/>
      <c r="G66" s="96"/>
      <c r="H66" s="96"/>
      <c r="I66" s="96"/>
      <c r="J66" s="96"/>
      <c r="K66" s="96"/>
      <c r="L66" s="96"/>
      <c r="M66" s="96"/>
      <c r="N66" s="96"/>
      <c r="O66" s="96"/>
      <c r="P66" s="96"/>
      <c r="Q66" s="96"/>
    </row>
    <row r="67" spans="1:17">
      <c r="A67" s="96"/>
      <c r="B67" s="96"/>
      <c r="C67" s="96"/>
      <c r="D67" s="96"/>
      <c r="E67" s="96"/>
      <c r="F67" s="96"/>
      <c r="G67" s="96"/>
      <c r="H67" s="96"/>
      <c r="I67" s="96"/>
      <c r="J67" s="96"/>
      <c r="K67" s="96"/>
      <c r="L67" s="96"/>
      <c r="M67" s="96"/>
      <c r="N67" s="96"/>
      <c r="O67" s="96"/>
      <c r="P67" s="96"/>
      <c r="Q67" s="96"/>
    </row>
    <row r="68" spans="1:17">
      <c r="A68" s="96"/>
      <c r="B68" s="96"/>
      <c r="C68" s="96"/>
      <c r="D68" s="96"/>
      <c r="E68" s="96"/>
      <c r="F68" s="96"/>
      <c r="G68" s="96"/>
      <c r="H68" s="96"/>
      <c r="I68" s="96"/>
      <c r="J68" s="96"/>
      <c r="K68" s="96"/>
      <c r="L68" s="96"/>
      <c r="M68" s="96"/>
      <c r="N68" s="96"/>
      <c r="O68" s="96"/>
      <c r="P68" s="96"/>
      <c r="Q68" s="96"/>
    </row>
    <row r="69" spans="1:17">
      <c r="A69" s="96"/>
      <c r="B69" s="96"/>
      <c r="C69" s="96"/>
      <c r="D69" s="96"/>
      <c r="E69" s="96"/>
      <c r="F69" s="96"/>
      <c r="G69" s="96"/>
      <c r="H69" s="96"/>
      <c r="I69" s="96"/>
      <c r="J69" s="96"/>
      <c r="K69" s="96"/>
      <c r="L69" s="96"/>
      <c r="M69" s="96"/>
      <c r="N69" s="96"/>
      <c r="O69" s="96"/>
      <c r="P69" s="96"/>
      <c r="Q69" s="96"/>
    </row>
    <row r="70" spans="1:17">
      <c r="A70" s="96"/>
      <c r="B70" s="96"/>
      <c r="C70" s="96"/>
      <c r="D70" s="96"/>
      <c r="E70" s="96"/>
      <c r="F70" s="96"/>
      <c r="G70" s="96"/>
      <c r="H70" s="96"/>
      <c r="I70" s="96"/>
      <c r="J70" s="96"/>
      <c r="K70" s="96"/>
      <c r="L70" s="96"/>
      <c r="M70" s="96"/>
      <c r="N70" s="96"/>
      <c r="O70" s="96"/>
      <c r="P70" s="96"/>
      <c r="Q70" s="96"/>
    </row>
    <row r="71" spans="1:17">
      <c r="A71" s="96"/>
      <c r="B71" s="96"/>
      <c r="C71" s="96"/>
      <c r="D71" s="96"/>
      <c r="E71" s="96"/>
      <c r="F71" s="96"/>
      <c r="G71" s="96"/>
      <c r="H71" s="96"/>
      <c r="I71" s="96"/>
      <c r="J71" s="96"/>
      <c r="K71" s="96"/>
      <c r="L71" s="96"/>
      <c r="M71" s="96"/>
      <c r="N71" s="96"/>
      <c r="O71" s="96"/>
      <c r="P71" s="96"/>
      <c r="Q71" s="96"/>
    </row>
    <row r="72" spans="1:17">
      <c r="B72" s="96"/>
      <c r="C72" s="96"/>
    </row>
    <row r="73" spans="1:17">
      <c r="B73" s="96"/>
      <c r="C73" s="96"/>
    </row>
    <row r="74" spans="1:17">
      <c r="B74" s="96"/>
      <c r="C74" s="96"/>
    </row>
    <row r="75" spans="1:17">
      <c r="B75" s="96"/>
      <c r="C75" s="96"/>
    </row>
    <row r="76" spans="1:17">
      <c r="B76" s="96"/>
      <c r="C76" s="96"/>
    </row>
    <row r="77" spans="1:17">
      <c r="B77" s="96"/>
      <c r="C77" s="96"/>
    </row>
    <row r="78" spans="1:17">
      <c r="B78" s="96"/>
      <c r="C78" s="96"/>
    </row>
    <row r="79" spans="1:17">
      <c r="B79" s="96"/>
      <c r="C79" s="96"/>
    </row>
    <row r="80" spans="1:17">
      <c r="B80" s="96"/>
      <c r="C80" s="96"/>
    </row>
    <row r="81" spans="2:3">
      <c r="B81" s="96"/>
      <c r="C81" s="96"/>
    </row>
    <row r="82" spans="2:3">
      <c r="B82" s="96"/>
      <c r="C82" s="96"/>
    </row>
    <row r="83" spans="2:3">
      <c r="B83" s="96"/>
      <c r="C83" s="96"/>
    </row>
    <row r="84" spans="2:3">
      <c r="B84" s="96"/>
      <c r="C84" s="96"/>
    </row>
    <row r="85" spans="2:3">
      <c r="B85" s="96"/>
      <c r="C85" s="96"/>
    </row>
  </sheetData>
  <sheetProtection sheet="1" objects="1" scenarios="1"/>
  <printOptions horizontalCentered="1" verticalCentered="1"/>
  <pageMargins left="0.5" right="0.5" top="0.5" bottom="0.5" header="0.5" footer="0.5"/>
  <pageSetup scale="70" fitToWidth="2" orientation="portrait" r:id="rId1"/>
  <headerFooter alignWithMargins="0"/>
  <colBreaks count="1" manualBreakCount="1">
    <brk id="7"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87"/>
  <sheetViews>
    <sheetView defaultGridColor="0" colorId="22" zoomScale="87" workbookViewId="0">
      <selection activeCell="F48" sqref="F48"/>
    </sheetView>
  </sheetViews>
  <sheetFormatPr defaultColWidth="11.44140625" defaultRowHeight="15"/>
  <cols>
    <col min="1" max="1" width="4.77734375" customWidth="1"/>
    <col min="2" max="2" width="33.77734375" customWidth="1"/>
    <col min="3" max="3" width="12.77734375" customWidth="1"/>
    <col min="4" max="4" width="11.44140625" customWidth="1"/>
    <col min="5" max="5" width="12.77734375" customWidth="1"/>
    <col min="6" max="6" width="11.44140625" customWidth="1"/>
    <col min="7" max="8" width="12.77734375" customWidth="1"/>
  </cols>
  <sheetData>
    <row r="1" spans="1:8" ht="15.75" thickBot="1">
      <c r="A1" s="447"/>
      <c r="B1" t="str">
        <f>'Read Me First'!$D$50</f>
        <v>Town of Massena Electric Department</v>
      </c>
      <c r="F1" t="str">
        <f>'Read Me First'!C52</f>
        <v>Year Ending December 31, 2014</v>
      </c>
      <c r="H1" s="448"/>
    </row>
    <row r="2" spans="1:8">
      <c r="A2" s="89"/>
      <c r="B2" s="90"/>
      <c r="C2" s="90"/>
      <c r="D2" s="90"/>
      <c r="E2" s="90"/>
      <c r="F2" s="90"/>
      <c r="G2" s="90"/>
      <c r="H2" s="91"/>
    </row>
    <row r="3" spans="1:8" ht="15.75">
      <c r="A3" s="134" t="s">
        <v>984</v>
      </c>
      <c r="B3" s="93"/>
      <c r="C3" s="148"/>
      <c r="D3" s="148"/>
      <c r="E3" s="148"/>
      <c r="F3" s="148"/>
      <c r="G3" s="148"/>
      <c r="H3" s="136"/>
    </row>
    <row r="4" spans="1:8" ht="15.75">
      <c r="A4" s="483"/>
      <c r="B4" s="484"/>
      <c r="C4" s="138"/>
      <c r="D4" s="138"/>
      <c r="E4" s="138"/>
      <c r="F4" s="138"/>
      <c r="G4" s="138"/>
      <c r="H4" s="139"/>
    </row>
    <row r="5" spans="1:8">
      <c r="A5" s="92"/>
      <c r="H5" s="194"/>
    </row>
    <row r="6" spans="1:8">
      <c r="A6" s="158" t="s">
        <v>707</v>
      </c>
      <c r="B6" t="s">
        <v>484</v>
      </c>
      <c r="H6" s="194"/>
    </row>
    <row r="7" spans="1:8">
      <c r="A7" s="158"/>
      <c r="H7" s="194"/>
    </row>
    <row r="8" spans="1:8">
      <c r="A8" s="158" t="s">
        <v>712</v>
      </c>
      <c r="B8" t="s">
        <v>485</v>
      </c>
      <c r="H8" s="194"/>
    </row>
    <row r="9" spans="1:8">
      <c r="A9" s="158"/>
      <c r="H9" s="194"/>
    </row>
    <row r="10" spans="1:8">
      <c r="A10" s="302"/>
      <c r="B10" s="222"/>
      <c r="C10" s="222"/>
      <c r="D10" s="222"/>
      <c r="E10" s="222"/>
      <c r="F10" s="222"/>
      <c r="G10" s="222"/>
      <c r="H10" s="224"/>
    </row>
    <row r="11" spans="1:8">
      <c r="A11" s="158"/>
      <c r="B11" s="500"/>
      <c r="C11" s="503" t="s">
        <v>486</v>
      </c>
      <c r="D11" s="595" t="s">
        <v>487</v>
      </c>
      <c r="E11" s="138"/>
      <c r="F11" s="138"/>
      <c r="G11" s="138"/>
      <c r="H11" s="596" t="s">
        <v>486</v>
      </c>
    </row>
    <row r="12" spans="1:8">
      <c r="A12" s="158" t="s">
        <v>1551</v>
      </c>
      <c r="B12" s="503" t="s">
        <v>488</v>
      </c>
      <c r="C12" s="503" t="s">
        <v>489</v>
      </c>
      <c r="D12" s="503" t="s">
        <v>490</v>
      </c>
      <c r="E12" s="500" t="s">
        <v>677</v>
      </c>
      <c r="F12" s="503" t="s">
        <v>490</v>
      </c>
      <c r="G12" s="500"/>
      <c r="H12" s="596" t="s">
        <v>491</v>
      </c>
    </row>
    <row r="13" spans="1:8">
      <c r="A13" s="158" t="s">
        <v>1554</v>
      </c>
      <c r="B13" s="500"/>
      <c r="C13" s="503" t="s">
        <v>492</v>
      </c>
      <c r="D13" s="503" t="s">
        <v>493</v>
      </c>
      <c r="E13" s="503" t="s">
        <v>494</v>
      </c>
      <c r="F13" s="503" t="s">
        <v>493</v>
      </c>
      <c r="G13" s="503" t="s">
        <v>495</v>
      </c>
      <c r="H13" s="596" t="s">
        <v>496</v>
      </c>
    </row>
    <row r="14" spans="1:8">
      <c r="A14" s="302"/>
      <c r="B14" s="597" t="s">
        <v>742</v>
      </c>
      <c r="C14" s="597" t="s">
        <v>743</v>
      </c>
      <c r="D14" s="597" t="s">
        <v>744</v>
      </c>
      <c r="E14" s="598" t="s">
        <v>677</v>
      </c>
      <c r="F14" s="598" t="s">
        <v>677</v>
      </c>
      <c r="G14" s="598" t="s">
        <v>677</v>
      </c>
      <c r="H14" s="599" t="s">
        <v>677</v>
      </c>
    </row>
    <row r="15" spans="1:8">
      <c r="A15" s="302">
        <v>1</v>
      </c>
      <c r="B15" s="598" t="s">
        <v>497</v>
      </c>
      <c r="C15" s="1250"/>
      <c r="D15" s="1250"/>
      <c r="E15" s="1251"/>
      <c r="F15" s="1250"/>
      <c r="G15" s="1250"/>
      <c r="H15" s="1252"/>
    </row>
    <row r="16" spans="1:8">
      <c r="A16" s="302">
        <v>2</v>
      </c>
      <c r="B16" s="493"/>
      <c r="C16" s="312"/>
      <c r="D16" s="338"/>
      <c r="E16" s="600"/>
      <c r="F16" s="338"/>
      <c r="G16" s="312"/>
      <c r="H16" s="601">
        <f>C16-E16+G16</f>
        <v>0</v>
      </c>
    </row>
    <row r="17" spans="1:8">
      <c r="A17" s="302">
        <v>3</v>
      </c>
      <c r="B17" s="493"/>
      <c r="C17" s="315"/>
      <c r="D17" s="338"/>
      <c r="E17" s="602"/>
      <c r="F17" s="338"/>
      <c r="G17" s="315"/>
      <c r="H17" s="603">
        <f>C17-E17+G17</f>
        <v>0</v>
      </c>
    </row>
    <row r="18" spans="1:8">
      <c r="A18" s="302">
        <v>4</v>
      </c>
      <c r="B18" s="493"/>
      <c r="C18" s="315"/>
      <c r="D18" s="338"/>
      <c r="E18" s="602"/>
      <c r="F18" s="338"/>
      <c r="G18" s="315"/>
      <c r="H18" s="603">
        <f>C18-E18+G18</f>
        <v>0</v>
      </c>
    </row>
    <row r="19" spans="1:8">
      <c r="A19" s="302">
        <v>5</v>
      </c>
      <c r="B19" s="597" t="s">
        <v>379</v>
      </c>
      <c r="C19" s="335">
        <f>SUM(C15:C18)</f>
        <v>0</v>
      </c>
      <c r="D19" s="309"/>
      <c r="E19" s="335">
        <f>SUM(E15:E18)</f>
        <v>0</v>
      </c>
      <c r="F19" s="309"/>
      <c r="G19" s="335">
        <f>SUM(G15:G18)</f>
        <v>0</v>
      </c>
      <c r="H19" s="601">
        <f>SUM(H15:H18)</f>
        <v>0</v>
      </c>
    </row>
    <row r="20" spans="1:8">
      <c r="A20" s="302">
        <v>6</v>
      </c>
      <c r="B20" s="598" t="s">
        <v>498</v>
      </c>
      <c r="C20" s="604"/>
      <c r="D20" s="309"/>
      <c r="E20" s="605"/>
      <c r="F20" s="309"/>
      <c r="G20" s="604"/>
      <c r="H20" s="606"/>
    </row>
    <row r="21" spans="1:8">
      <c r="A21" s="302">
        <v>7</v>
      </c>
      <c r="B21" s="493"/>
      <c r="C21" s="312"/>
      <c r="D21" s="338"/>
      <c r="E21" s="600"/>
      <c r="F21" s="338"/>
      <c r="G21" s="312"/>
      <c r="H21" s="601">
        <f>C21-E21+G21</f>
        <v>0</v>
      </c>
    </row>
    <row r="22" spans="1:8">
      <c r="A22" s="302">
        <v>8</v>
      </c>
      <c r="B22" s="493"/>
      <c r="C22" s="315"/>
      <c r="D22" s="338"/>
      <c r="E22" s="602"/>
      <c r="F22" s="338"/>
      <c r="G22" s="315"/>
      <c r="H22" s="603">
        <f>C22-E22+G22</f>
        <v>0</v>
      </c>
    </row>
    <row r="23" spans="1:8">
      <c r="A23" s="302">
        <v>9</v>
      </c>
      <c r="B23" s="493"/>
      <c r="C23" s="315"/>
      <c r="D23" s="338"/>
      <c r="E23" s="602"/>
      <c r="F23" s="338"/>
      <c r="G23" s="315"/>
      <c r="H23" s="603">
        <f>C23-E23+G23</f>
        <v>0</v>
      </c>
    </row>
    <row r="24" spans="1:8">
      <c r="A24" s="302">
        <v>10</v>
      </c>
      <c r="B24" s="597" t="s">
        <v>378</v>
      </c>
      <c r="C24" s="335">
        <f>SUM(C20:C23)</f>
        <v>0</v>
      </c>
      <c r="D24" s="309"/>
      <c r="E24" s="335">
        <f>SUM(E20:E23)</f>
        <v>0</v>
      </c>
      <c r="F24" s="309"/>
      <c r="G24" s="335">
        <f>SUM(G20:G23)</f>
        <v>0</v>
      </c>
      <c r="H24" s="601">
        <f>SUM(H20:H23)</f>
        <v>0</v>
      </c>
    </row>
    <row r="25" spans="1:8">
      <c r="A25" s="302">
        <v>11</v>
      </c>
      <c r="B25" s="598" t="s">
        <v>499</v>
      </c>
      <c r="C25" s="604"/>
      <c r="D25" s="309"/>
      <c r="E25" s="605"/>
      <c r="F25" s="309"/>
      <c r="G25" s="604"/>
      <c r="H25" s="606"/>
    </row>
    <row r="26" spans="1:8">
      <c r="A26" s="302">
        <v>12</v>
      </c>
      <c r="B26" s="493" t="s">
        <v>2107</v>
      </c>
      <c r="C26" s="312">
        <v>132202</v>
      </c>
      <c r="D26" s="338" t="s">
        <v>2108</v>
      </c>
      <c r="E26" s="600"/>
      <c r="F26" s="338"/>
      <c r="G26" s="312"/>
      <c r="H26" s="601">
        <f>C26-E26+G26</f>
        <v>132202</v>
      </c>
    </row>
    <row r="27" spans="1:8">
      <c r="A27" s="302">
        <v>13</v>
      </c>
      <c r="B27" s="493"/>
      <c r="C27" s="315"/>
      <c r="D27" s="338">
        <v>117.5</v>
      </c>
      <c r="E27" s="602">
        <v>79312</v>
      </c>
      <c r="F27" s="338">
        <v>121</v>
      </c>
      <c r="G27" s="315">
        <f>1300+19250</f>
        <v>20550</v>
      </c>
      <c r="H27" s="603">
        <f>C27-E27+G27</f>
        <v>-58762</v>
      </c>
    </row>
    <row r="28" spans="1:8">
      <c r="A28" s="302">
        <v>14</v>
      </c>
      <c r="B28" s="493"/>
      <c r="C28" s="315"/>
      <c r="D28" s="338"/>
      <c r="E28" s="602"/>
      <c r="F28" s="338">
        <v>117.5</v>
      </c>
      <c r="G28" s="315">
        <v>22</v>
      </c>
      <c r="H28" s="603">
        <f>C28-E28+G28</f>
        <v>22</v>
      </c>
    </row>
    <row r="29" spans="1:8">
      <c r="A29" s="302">
        <v>15</v>
      </c>
      <c r="B29" s="597" t="s">
        <v>377</v>
      </c>
      <c r="C29" s="335">
        <f>SUM(C25:C28)</f>
        <v>132202</v>
      </c>
      <c r="D29" s="309"/>
      <c r="E29" s="335">
        <f>SUM(E25:E28)</f>
        <v>79312</v>
      </c>
      <c r="F29" s="309"/>
      <c r="G29" s="335">
        <f>SUM(G25:G28)</f>
        <v>20572</v>
      </c>
      <c r="H29" s="601">
        <f>SUM(H25:H28)</f>
        <v>73462</v>
      </c>
    </row>
    <row r="30" spans="1:8">
      <c r="A30" s="302">
        <v>16</v>
      </c>
      <c r="B30" s="598" t="s">
        <v>500</v>
      </c>
      <c r="C30" s="604"/>
      <c r="D30" s="309"/>
      <c r="E30" s="605"/>
      <c r="F30" s="309"/>
      <c r="G30" s="604"/>
      <c r="H30" s="606"/>
    </row>
    <row r="31" spans="1:8">
      <c r="A31" s="302">
        <v>17</v>
      </c>
      <c r="B31" s="493"/>
      <c r="C31" s="312"/>
      <c r="D31" s="338"/>
      <c r="E31" s="600"/>
      <c r="F31" s="338"/>
      <c r="G31" s="312"/>
      <c r="H31" s="601">
        <f>C31-E31+G31</f>
        <v>0</v>
      </c>
    </row>
    <row r="32" spans="1:8">
      <c r="A32" s="302">
        <v>18</v>
      </c>
      <c r="B32" s="493"/>
      <c r="C32" s="315"/>
      <c r="D32" s="338"/>
      <c r="E32" s="602"/>
      <c r="F32" s="338"/>
      <c r="G32" s="315"/>
      <c r="H32" s="603">
        <f>C32-E32+G32</f>
        <v>0</v>
      </c>
    </row>
    <row r="33" spans="1:8">
      <c r="A33" s="302">
        <v>19</v>
      </c>
      <c r="B33" s="493"/>
      <c r="C33" s="315"/>
      <c r="D33" s="338"/>
      <c r="E33" s="602"/>
      <c r="F33" s="338"/>
      <c r="G33" s="315"/>
      <c r="H33" s="603">
        <f>C33-E33+G33</f>
        <v>0</v>
      </c>
    </row>
    <row r="34" spans="1:8">
      <c r="A34" s="302">
        <v>20</v>
      </c>
      <c r="B34" s="597" t="s">
        <v>376</v>
      </c>
      <c r="C34" s="335">
        <f>SUM(C30:C33)</f>
        <v>0</v>
      </c>
      <c r="D34" s="309"/>
      <c r="E34" s="335">
        <f>SUM(E30:E33)</f>
        <v>0</v>
      </c>
      <c r="F34" s="309"/>
      <c r="G34" s="335">
        <f>SUM(G30:G33)</f>
        <v>0</v>
      </c>
      <c r="H34" s="601">
        <f>SUM(H30:H33)</f>
        <v>0</v>
      </c>
    </row>
    <row r="35" spans="1:8">
      <c r="A35" s="158"/>
      <c r="H35" s="194"/>
    </row>
    <row r="36" spans="1:8" ht="15.75">
      <c r="A36" s="134" t="s">
        <v>501</v>
      </c>
      <c r="B36" s="148"/>
      <c r="C36" s="148"/>
      <c r="D36" s="148"/>
      <c r="E36" s="148"/>
      <c r="F36" s="148"/>
      <c r="G36" s="148"/>
      <c r="H36" s="136"/>
    </row>
    <row r="37" spans="1:8" ht="15.75">
      <c r="A37" s="483"/>
      <c r="B37" s="138"/>
      <c r="C37" s="138"/>
      <c r="D37" s="138"/>
      <c r="E37" s="138"/>
      <c r="F37" s="138"/>
      <c r="G37" s="138"/>
      <c r="H37" s="139"/>
    </row>
    <row r="38" spans="1:8">
      <c r="A38" s="158"/>
      <c r="H38" s="194"/>
    </row>
    <row r="39" spans="1:8">
      <c r="A39" s="158" t="s">
        <v>707</v>
      </c>
      <c r="B39" t="s">
        <v>502</v>
      </c>
      <c r="H39" s="194"/>
    </row>
    <row r="40" spans="1:8">
      <c r="A40" s="158"/>
      <c r="B40" t="s">
        <v>503</v>
      </c>
      <c r="H40" s="194"/>
    </row>
    <row r="41" spans="1:8">
      <c r="A41" s="158"/>
      <c r="H41" s="194"/>
    </row>
    <row r="42" spans="1:8">
      <c r="A42" s="158" t="s">
        <v>712</v>
      </c>
      <c r="B42" t="s">
        <v>504</v>
      </c>
      <c r="H42" s="194"/>
    </row>
    <row r="43" spans="1:8">
      <c r="A43" s="158"/>
      <c r="B43" t="s">
        <v>505</v>
      </c>
      <c r="H43" s="194"/>
    </row>
    <row r="44" spans="1:8">
      <c r="A44" s="158"/>
      <c r="B44" t="s">
        <v>506</v>
      </c>
      <c r="H44" s="194"/>
    </row>
    <row r="45" spans="1:8">
      <c r="A45" s="158"/>
      <c r="B45" t="s">
        <v>507</v>
      </c>
      <c r="H45" s="194"/>
    </row>
    <row r="46" spans="1:8">
      <c r="A46" s="302"/>
      <c r="B46" s="222"/>
      <c r="C46" s="222"/>
      <c r="D46" s="222"/>
      <c r="E46" s="222"/>
      <c r="F46" s="222"/>
      <c r="G46" s="222"/>
      <c r="H46" s="224"/>
    </row>
    <row r="47" spans="1:8">
      <c r="A47" s="158"/>
      <c r="B47" s="500"/>
      <c r="C47" s="218" t="s">
        <v>677</v>
      </c>
      <c r="D47" s="607" t="s">
        <v>677</v>
      </c>
      <c r="E47" t="s">
        <v>677</v>
      </c>
      <c r="F47" s="218" t="s">
        <v>677</v>
      </c>
      <c r="H47" s="608" t="s">
        <v>677</v>
      </c>
    </row>
    <row r="48" spans="1:8">
      <c r="A48" s="158" t="s">
        <v>1551</v>
      </c>
      <c r="B48" s="503" t="s">
        <v>508</v>
      </c>
      <c r="C48" s="218" t="s">
        <v>677</v>
      </c>
      <c r="D48" s="607" t="s">
        <v>677</v>
      </c>
      <c r="E48" s="148" t="s">
        <v>677</v>
      </c>
      <c r="F48" s="148" t="s">
        <v>677</v>
      </c>
      <c r="G48" s="148"/>
      <c r="H48" s="596" t="s">
        <v>509</v>
      </c>
    </row>
    <row r="49" spans="1:8">
      <c r="A49" s="302" t="s">
        <v>1554</v>
      </c>
      <c r="B49" s="597" t="s">
        <v>742</v>
      </c>
      <c r="C49" t="s">
        <v>677</v>
      </c>
      <c r="D49" s="609" t="s">
        <v>677</v>
      </c>
      <c r="E49" s="138" t="s">
        <v>677</v>
      </c>
      <c r="F49" s="138" t="s">
        <v>677</v>
      </c>
      <c r="G49" s="138"/>
      <c r="H49" s="610" t="s">
        <v>743</v>
      </c>
    </row>
    <row r="50" spans="1:8">
      <c r="A50" s="302">
        <v>1</v>
      </c>
      <c r="B50" s="598" t="s">
        <v>510</v>
      </c>
      <c r="C50" s="611"/>
      <c r="D50" s="612"/>
      <c r="E50" s="613" t="s">
        <v>677</v>
      </c>
      <c r="F50" s="613"/>
      <c r="G50" s="613"/>
      <c r="H50" s="614">
        <v>597594</v>
      </c>
    </row>
    <row r="51" spans="1:8">
      <c r="A51" s="302">
        <v>2</v>
      </c>
      <c r="B51" s="598" t="s">
        <v>1429</v>
      </c>
      <c r="C51" s="615"/>
      <c r="D51" s="616"/>
      <c r="E51" s="617"/>
      <c r="F51" s="617"/>
      <c r="G51" s="617"/>
      <c r="H51" s="606" t="s">
        <v>677</v>
      </c>
    </row>
    <row r="52" spans="1:8">
      <c r="A52" s="302">
        <v>3</v>
      </c>
      <c r="B52" s="493"/>
      <c r="C52" s="618"/>
      <c r="D52" s="619"/>
      <c r="E52" s="620"/>
      <c r="F52" s="620"/>
      <c r="G52" s="620"/>
      <c r="H52" s="621" t="s">
        <v>677</v>
      </c>
    </row>
    <row r="53" spans="1:8">
      <c r="A53" s="302">
        <v>4</v>
      </c>
      <c r="B53" s="493"/>
      <c r="C53" s="618"/>
      <c r="D53" s="619"/>
      <c r="E53" s="620"/>
      <c r="F53" s="620"/>
      <c r="G53" s="620"/>
      <c r="H53" s="621"/>
    </row>
    <row r="54" spans="1:8">
      <c r="A54" s="302">
        <v>5</v>
      </c>
      <c r="B54" s="493" t="s">
        <v>2109</v>
      </c>
      <c r="C54" s="618"/>
      <c r="D54" s="619"/>
      <c r="E54" s="620"/>
      <c r="F54" s="620"/>
      <c r="G54" s="620"/>
      <c r="H54" s="621">
        <v>11753</v>
      </c>
    </row>
    <row r="55" spans="1:8">
      <c r="A55" s="302">
        <v>6</v>
      </c>
      <c r="B55" s="493" t="s">
        <v>2110</v>
      </c>
      <c r="C55" s="618"/>
      <c r="D55" s="619"/>
      <c r="E55" s="620"/>
      <c r="F55" s="620"/>
      <c r="G55" s="620"/>
      <c r="H55" s="621" t="s">
        <v>677</v>
      </c>
    </row>
    <row r="56" spans="1:8">
      <c r="A56" s="302">
        <v>7</v>
      </c>
      <c r="B56" s="493"/>
      <c r="C56" s="618"/>
      <c r="D56" s="619"/>
      <c r="E56" s="620"/>
      <c r="F56" s="620"/>
      <c r="G56" s="620"/>
      <c r="H56" s="621" t="s">
        <v>677</v>
      </c>
    </row>
    <row r="57" spans="1:8">
      <c r="A57" s="302">
        <v>8</v>
      </c>
      <c r="B57" s="493"/>
      <c r="C57" s="618"/>
      <c r="D57" s="619"/>
      <c r="E57" s="620"/>
      <c r="F57" s="620"/>
      <c r="G57" s="620"/>
      <c r="H57" s="621" t="s">
        <v>677</v>
      </c>
    </row>
    <row r="58" spans="1:8">
      <c r="A58" s="302">
        <v>9</v>
      </c>
      <c r="B58" s="493"/>
      <c r="C58" s="602"/>
      <c r="D58" s="622"/>
      <c r="E58" s="602"/>
      <c r="F58" s="602"/>
      <c r="G58" s="316"/>
      <c r="H58" s="621" t="s">
        <v>677</v>
      </c>
    </row>
    <row r="59" spans="1:8">
      <c r="A59" s="302">
        <v>10</v>
      </c>
      <c r="B59" s="598" t="s">
        <v>1430</v>
      </c>
      <c r="C59" s="615"/>
      <c r="D59" s="623"/>
      <c r="E59" s="624"/>
      <c r="F59" s="624"/>
      <c r="G59" s="624"/>
      <c r="H59" s="606" t="s">
        <v>677</v>
      </c>
    </row>
    <row r="60" spans="1:8">
      <c r="A60" s="302">
        <v>11</v>
      </c>
      <c r="B60" s="493"/>
      <c r="C60" s="618"/>
      <c r="D60" s="625"/>
      <c r="E60" s="618"/>
      <c r="F60" s="618"/>
      <c r="G60" s="618"/>
      <c r="H60" s="621" t="s">
        <v>677</v>
      </c>
    </row>
    <row r="61" spans="1:8">
      <c r="A61" s="302">
        <v>12</v>
      </c>
      <c r="B61" s="493"/>
      <c r="C61" s="618"/>
      <c r="D61" s="625"/>
      <c r="E61" s="618"/>
      <c r="F61" s="618"/>
      <c r="G61" s="618"/>
      <c r="H61" s="621" t="s">
        <v>677</v>
      </c>
    </row>
    <row r="62" spans="1:8">
      <c r="A62" s="302">
        <v>13</v>
      </c>
      <c r="B62" s="493"/>
      <c r="C62" s="618"/>
      <c r="D62" s="625"/>
      <c r="E62" s="618"/>
      <c r="F62" s="618"/>
      <c r="G62" s="618"/>
      <c r="H62" s="621" t="s">
        <v>677</v>
      </c>
    </row>
    <row r="63" spans="1:8">
      <c r="A63" s="302">
        <v>14</v>
      </c>
      <c r="B63" s="493"/>
      <c r="C63" s="618"/>
      <c r="D63" s="625"/>
      <c r="E63" s="618"/>
      <c r="F63" s="618"/>
      <c r="G63" s="618"/>
      <c r="H63" s="621" t="s">
        <v>677</v>
      </c>
    </row>
    <row r="64" spans="1:8">
      <c r="A64" s="302">
        <v>15</v>
      </c>
      <c r="B64" s="493"/>
      <c r="C64" s="618"/>
      <c r="D64" s="625"/>
      <c r="E64" s="618"/>
      <c r="F64" s="618"/>
      <c r="G64" s="618"/>
      <c r="H64" s="621" t="s">
        <v>677</v>
      </c>
    </row>
    <row r="65" spans="1:8">
      <c r="A65" s="302">
        <v>16</v>
      </c>
      <c r="B65" s="493"/>
      <c r="C65" s="618"/>
      <c r="D65" s="625"/>
      <c r="E65" s="618"/>
      <c r="F65" s="618"/>
      <c r="G65" s="618"/>
      <c r="H65" s="621" t="s">
        <v>677</v>
      </c>
    </row>
    <row r="66" spans="1:8">
      <c r="A66" s="302">
        <v>17</v>
      </c>
      <c r="B66" s="493" t="s">
        <v>677</v>
      </c>
      <c r="C66" s="618"/>
      <c r="D66" s="626"/>
      <c r="E66" s="627" t="s">
        <v>677</v>
      </c>
      <c r="F66" s="627"/>
      <c r="G66" s="627"/>
      <c r="H66" s="628" t="s">
        <v>677</v>
      </c>
    </row>
    <row r="67" spans="1:8">
      <c r="A67" s="302">
        <v>18</v>
      </c>
      <c r="B67" s="598" t="s">
        <v>1991</v>
      </c>
      <c r="C67" s="629" t="s">
        <v>677</v>
      </c>
      <c r="D67" s="630"/>
      <c r="E67" s="631" t="s">
        <v>677</v>
      </c>
      <c r="F67" s="631"/>
      <c r="G67" s="632"/>
      <c r="H67" s="633">
        <f>SUM(H50:H66)</f>
        <v>609347</v>
      </c>
    </row>
    <row r="68" spans="1:8">
      <c r="A68" s="158"/>
      <c r="B68" s="250" t="s">
        <v>677</v>
      </c>
      <c r="C68" s="634"/>
      <c r="D68" s="635"/>
      <c r="E68" s="634"/>
      <c r="F68" s="634"/>
      <c r="G68" s="634"/>
      <c r="H68" s="513"/>
    </row>
    <row r="69" spans="1:8" ht="15.75" thickBot="1">
      <c r="A69" s="323"/>
      <c r="B69" s="332"/>
      <c r="C69" s="636"/>
      <c r="D69" s="637"/>
      <c r="E69" s="636"/>
      <c r="F69" s="636"/>
      <c r="G69" s="636"/>
      <c r="H69" s="327"/>
    </row>
    <row r="70" spans="1:8">
      <c r="A70" t="s">
        <v>732</v>
      </c>
    </row>
    <row r="71" spans="1:8">
      <c r="A71" s="148" t="s">
        <v>511</v>
      </c>
      <c r="B71" s="148"/>
      <c r="C71" s="148"/>
      <c r="D71" s="148"/>
      <c r="E71" s="148"/>
      <c r="F71" s="148"/>
      <c r="G71" s="148"/>
      <c r="H71" s="148"/>
    </row>
    <row r="73" spans="1:8">
      <c r="A73" s="12"/>
      <c r="B73" s="12"/>
    </row>
    <row r="74" spans="1:8">
      <c r="A74" s="12"/>
      <c r="B74" s="12"/>
    </row>
    <row r="75" spans="1:8">
      <c r="A75" s="12"/>
      <c r="B75" s="12"/>
    </row>
    <row r="76" spans="1:8">
      <c r="A76" s="12"/>
      <c r="B76" s="12"/>
    </row>
    <row r="77" spans="1:8">
      <c r="A77" s="12"/>
      <c r="B77" s="121"/>
    </row>
    <row r="78" spans="1:8">
      <c r="A78" s="12"/>
    </row>
    <row r="79" spans="1:8">
      <c r="A79" s="12"/>
      <c r="B79" s="96"/>
    </row>
    <row r="80" spans="1:8">
      <c r="A80" s="12"/>
      <c r="B80" s="121"/>
    </row>
    <row r="81" spans="1:2">
      <c r="A81" s="12"/>
      <c r="B81" s="121"/>
    </row>
    <row r="82" spans="1:2">
      <c r="A82" s="12"/>
      <c r="B82" s="121"/>
    </row>
    <row r="83" spans="1:2">
      <c r="A83" s="12"/>
      <c r="B83" s="121"/>
    </row>
    <row r="84" spans="1:2">
      <c r="A84" s="12"/>
      <c r="B84" s="96"/>
    </row>
    <row r="85" spans="1:2">
      <c r="A85" s="12"/>
      <c r="B85" s="121"/>
    </row>
    <row r="86" spans="1:2">
      <c r="A86" s="12"/>
    </row>
    <row r="87" spans="1:2">
      <c r="A87" s="12"/>
      <c r="B87" s="12"/>
    </row>
  </sheetData>
  <sheetProtection sheet="1" objects="1" scenarios="1"/>
  <printOptions horizontalCentered="1" verticalCentered="1"/>
  <pageMargins left="0.5" right="0.5" top="0.5" bottom="0.5" header="0.5" footer="0.5"/>
  <pageSetup scale="6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N69"/>
  <sheetViews>
    <sheetView defaultGridColor="0" topLeftCell="A13" colorId="22" zoomScale="87" workbookViewId="0">
      <selection activeCell="F48" sqref="F48"/>
    </sheetView>
  </sheetViews>
  <sheetFormatPr defaultColWidth="11.44140625" defaultRowHeight="15"/>
  <cols>
    <col min="1" max="1" width="4.77734375" customWidth="1"/>
    <col min="2" max="2" width="5.77734375" customWidth="1"/>
    <col min="3" max="3" width="32.6640625" customWidth="1"/>
    <col min="4" max="7" width="12.77734375" customWidth="1"/>
    <col min="8" max="8" width="11.77734375" customWidth="1"/>
    <col min="9" max="9" width="12.77734375" customWidth="1"/>
    <col min="10" max="11" width="13.77734375" customWidth="1"/>
    <col min="12" max="13" width="8.77734375" customWidth="1"/>
  </cols>
  <sheetData>
    <row r="1" spans="1:13" ht="16.5" thickBot="1">
      <c r="A1" s="447"/>
      <c r="B1" s="447" t="str">
        <f>'Read Me First'!D50</f>
        <v>Town of Massena Electric Department</v>
      </c>
      <c r="C1" s="11"/>
      <c r="E1" s="11"/>
      <c r="F1" s="11"/>
      <c r="G1" s="11"/>
      <c r="H1" s="11"/>
      <c r="I1" s="11"/>
      <c r="J1" s="96" t="str">
        <f>'Read Me First'!C52</f>
        <v>Year Ending December 31, 2014</v>
      </c>
      <c r="L1" s="448"/>
      <c r="M1" s="129"/>
    </row>
    <row r="2" spans="1:13" ht="15.75">
      <c r="A2" s="638"/>
      <c r="B2" s="639"/>
      <c r="C2" s="639"/>
      <c r="D2" s="639"/>
      <c r="E2" s="639"/>
      <c r="F2" s="639"/>
      <c r="G2" s="639"/>
      <c r="H2" s="639"/>
      <c r="I2" s="639"/>
      <c r="J2" s="639"/>
      <c r="K2" s="639"/>
      <c r="L2" s="639"/>
      <c r="M2" s="152"/>
    </row>
    <row r="3" spans="1:13" ht="15.75">
      <c r="A3" s="134" t="s">
        <v>512</v>
      </c>
      <c r="B3" s="93"/>
      <c r="C3" s="93"/>
      <c r="D3" s="93"/>
      <c r="E3" s="93"/>
      <c r="F3" s="93"/>
      <c r="G3" s="93"/>
      <c r="H3" s="93"/>
      <c r="I3" s="93"/>
      <c r="J3" s="93"/>
      <c r="K3" s="93"/>
      <c r="L3" s="93"/>
      <c r="M3" s="153"/>
    </row>
    <row r="4" spans="1:13" ht="15.75">
      <c r="A4" s="483"/>
      <c r="B4" s="484"/>
      <c r="C4" s="484"/>
      <c r="D4" s="484"/>
      <c r="E4" s="484"/>
      <c r="F4" s="484"/>
      <c r="G4" s="484"/>
      <c r="H4" s="484"/>
      <c r="I4" s="484"/>
      <c r="J4" s="484"/>
      <c r="K4" s="484"/>
      <c r="L4" s="484"/>
      <c r="M4" s="485"/>
    </row>
    <row r="5" spans="1:13" ht="15.75">
      <c r="A5" s="640"/>
      <c r="B5" s="11"/>
      <c r="C5" s="11"/>
      <c r="D5" s="11"/>
      <c r="E5" s="11"/>
      <c r="F5" s="11"/>
      <c r="G5" s="11"/>
      <c r="H5" s="11"/>
      <c r="I5" s="11"/>
      <c r="J5" s="11"/>
      <c r="K5" s="11"/>
      <c r="L5" s="11"/>
      <c r="M5" s="97"/>
    </row>
    <row r="6" spans="1:13">
      <c r="A6" s="95"/>
      <c r="B6" s="121" t="s">
        <v>513</v>
      </c>
      <c r="F6" s="13"/>
      <c r="G6" s="13"/>
      <c r="H6" s="13"/>
      <c r="I6" s="13"/>
      <c r="J6" s="13"/>
      <c r="K6" s="13"/>
      <c r="L6" s="13"/>
      <c r="M6" s="97"/>
    </row>
    <row r="7" spans="1:13">
      <c r="A7" s="95"/>
      <c r="B7" s="121"/>
      <c r="F7" s="13"/>
      <c r="G7" s="13"/>
      <c r="H7" s="13"/>
      <c r="I7" s="13"/>
      <c r="J7" s="13"/>
      <c r="K7" s="13"/>
      <c r="L7" s="13"/>
      <c r="M7" s="97"/>
    </row>
    <row r="8" spans="1:13">
      <c r="A8" s="95"/>
      <c r="B8" s="121" t="s">
        <v>514</v>
      </c>
      <c r="F8" s="481"/>
      <c r="G8" s="481"/>
      <c r="H8" s="481"/>
      <c r="I8" s="481"/>
      <c r="J8" s="481"/>
      <c r="K8" s="481"/>
      <c r="L8" s="481"/>
      <c r="M8" s="153"/>
    </row>
    <row r="9" spans="1:13">
      <c r="A9" s="95"/>
      <c r="B9" s="121" t="s">
        <v>515</v>
      </c>
      <c r="F9" s="481"/>
      <c r="G9" s="481"/>
      <c r="H9" s="481"/>
      <c r="I9" s="481"/>
      <c r="J9" s="481"/>
      <c r="K9" s="481"/>
      <c r="L9" s="481"/>
      <c r="M9" s="153"/>
    </row>
    <row r="10" spans="1:13">
      <c r="A10" s="95"/>
      <c r="B10" s="121" t="s">
        <v>516</v>
      </c>
      <c r="F10" s="481"/>
      <c r="G10" s="481"/>
      <c r="H10" s="481"/>
      <c r="I10" s="481"/>
      <c r="J10" s="481"/>
      <c r="K10" s="481"/>
      <c r="L10" s="481"/>
      <c r="M10" s="153"/>
    </row>
    <row r="11" spans="1:13">
      <c r="A11" s="95"/>
      <c r="B11" s="121" t="s">
        <v>517</v>
      </c>
      <c r="F11" s="481"/>
      <c r="G11" s="481"/>
      <c r="H11" s="481"/>
      <c r="I11" s="481"/>
      <c r="J11" s="481"/>
      <c r="K11" s="481"/>
      <c r="L11" s="481"/>
      <c r="M11" s="153"/>
    </row>
    <row r="12" spans="1:13">
      <c r="A12" s="95"/>
      <c r="B12" s="121"/>
      <c r="F12" s="481"/>
      <c r="G12" s="481"/>
      <c r="H12" s="481"/>
      <c r="I12" s="481"/>
      <c r="J12" s="481"/>
      <c r="K12" s="481"/>
      <c r="L12" s="481"/>
      <c r="M12" s="153"/>
    </row>
    <row r="13" spans="1:13">
      <c r="A13" s="95"/>
      <c r="B13" s="121" t="s">
        <v>518</v>
      </c>
      <c r="F13" s="13"/>
      <c r="G13" s="13"/>
      <c r="H13" s="13"/>
      <c r="I13" s="13"/>
      <c r="J13" s="13"/>
      <c r="K13" s="13"/>
      <c r="L13" s="13"/>
      <c r="M13" s="97"/>
    </row>
    <row r="14" spans="1:13">
      <c r="A14" s="95"/>
      <c r="B14" s="96"/>
      <c r="C14" s="96"/>
      <c r="D14" s="96"/>
      <c r="E14" s="96"/>
      <c r="F14" s="96"/>
      <c r="G14" s="96"/>
      <c r="H14" s="96"/>
      <c r="I14" s="96"/>
      <c r="J14" s="96"/>
      <c r="K14" s="96"/>
      <c r="L14" s="96"/>
      <c r="M14" s="97"/>
    </row>
    <row r="15" spans="1:13">
      <c r="A15" s="540"/>
      <c r="B15" s="101"/>
      <c r="C15" s="163"/>
      <c r="D15" s="167"/>
      <c r="E15" s="100"/>
      <c r="F15" s="100"/>
      <c r="G15" s="100"/>
      <c r="H15" s="100"/>
      <c r="I15" s="101"/>
      <c r="J15" s="167"/>
      <c r="K15" s="101"/>
      <c r="L15" s="641" t="s">
        <v>519</v>
      </c>
      <c r="M15" s="642"/>
    </row>
    <row r="16" spans="1:13">
      <c r="A16" s="363"/>
      <c r="B16" s="106"/>
      <c r="C16" s="161"/>
      <c r="D16" s="365" t="s">
        <v>520</v>
      </c>
      <c r="E16" s="366"/>
      <c r="F16" s="366"/>
      <c r="G16" s="366"/>
      <c r="H16" s="366"/>
      <c r="I16" s="369"/>
      <c r="J16" s="162" t="s">
        <v>521</v>
      </c>
      <c r="K16" s="130"/>
      <c r="L16" s="162" t="s">
        <v>522</v>
      </c>
      <c r="M16" s="153"/>
    </row>
    <row r="17" spans="1:14">
      <c r="A17" s="363"/>
      <c r="B17" s="106"/>
      <c r="C17" s="161"/>
      <c r="D17" s="643" t="s">
        <v>677</v>
      </c>
      <c r="E17" s="110" t="s">
        <v>523</v>
      </c>
      <c r="F17" s="369"/>
      <c r="G17" s="366" t="s">
        <v>524</v>
      </c>
      <c r="H17" s="366"/>
      <c r="I17" s="369"/>
      <c r="J17" s="556" t="s">
        <v>677</v>
      </c>
      <c r="K17" s="112"/>
      <c r="L17" s="365" t="s">
        <v>525</v>
      </c>
      <c r="M17" s="485"/>
      <c r="N17" s="218" t="s">
        <v>677</v>
      </c>
    </row>
    <row r="18" spans="1:14">
      <c r="A18" s="363"/>
      <c r="B18" s="106"/>
      <c r="C18" s="161"/>
      <c r="D18" s="107" t="s">
        <v>526</v>
      </c>
      <c r="E18" s="107" t="s">
        <v>527</v>
      </c>
      <c r="F18" s="103" t="s">
        <v>528</v>
      </c>
      <c r="G18" s="107" t="s">
        <v>526</v>
      </c>
      <c r="H18" s="107" t="s">
        <v>527</v>
      </c>
      <c r="I18" s="103" t="s">
        <v>528</v>
      </c>
      <c r="J18" s="103" t="s">
        <v>202</v>
      </c>
      <c r="K18" s="103" t="s">
        <v>202</v>
      </c>
      <c r="L18" s="103" t="s">
        <v>529</v>
      </c>
      <c r="M18" s="488" t="s">
        <v>529</v>
      </c>
      <c r="N18" s="218" t="s">
        <v>677</v>
      </c>
    </row>
    <row r="19" spans="1:14">
      <c r="A19" s="368" t="s">
        <v>1551</v>
      </c>
      <c r="B19" s="364" t="s">
        <v>1720</v>
      </c>
      <c r="C19" s="107" t="s">
        <v>530</v>
      </c>
      <c r="D19" s="107" t="s">
        <v>531</v>
      </c>
      <c r="E19" s="107" t="s">
        <v>532</v>
      </c>
      <c r="F19" s="107" t="s">
        <v>533</v>
      </c>
      <c r="G19" s="107" t="s">
        <v>531</v>
      </c>
      <c r="H19" s="107" t="s">
        <v>532</v>
      </c>
      <c r="I19" s="107" t="s">
        <v>533</v>
      </c>
      <c r="J19" s="107" t="s">
        <v>533</v>
      </c>
      <c r="K19" s="107" t="s">
        <v>533</v>
      </c>
      <c r="L19" s="107" t="s">
        <v>533</v>
      </c>
      <c r="M19" s="367" t="s">
        <v>533</v>
      </c>
      <c r="N19" s="218" t="s">
        <v>677</v>
      </c>
    </row>
    <row r="20" spans="1:14">
      <c r="A20" s="368" t="s">
        <v>1554</v>
      </c>
      <c r="B20" s="364" t="s">
        <v>1554</v>
      </c>
      <c r="C20" s="161" t="s">
        <v>677</v>
      </c>
      <c r="D20" s="107" t="s">
        <v>534</v>
      </c>
      <c r="E20" s="107" t="s">
        <v>535</v>
      </c>
      <c r="F20" s="107" t="s">
        <v>1722</v>
      </c>
      <c r="G20" s="107" t="s">
        <v>534</v>
      </c>
      <c r="H20" s="107" t="s">
        <v>535</v>
      </c>
      <c r="I20" s="107" t="s">
        <v>524</v>
      </c>
      <c r="J20" s="107" t="s">
        <v>1722</v>
      </c>
      <c r="K20" s="107" t="s">
        <v>524</v>
      </c>
      <c r="L20" s="107" t="s">
        <v>1722</v>
      </c>
      <c r="M20" s="367" t="s">
        <v>536</v>
      </c>
      <c r="N20" s="218" t="s">
        <v>677</v>
      </c>
    </row>
    <row r="21" spans="1:14">
      <c r="A21" s="372" t="s">
        <v>742</v>
      </c>
      <c r="B21" s="370" t="s">
        <v>743</v>
      </c>
      <c r="C21" s="113" t="s">
        <v>744</v>
      </c>
      <c r="D21" s="113" t="s">
        <v>745</v>
      </c>
      <c r="E21" s="113" t="s">
        <v>746</v>
      </c>
      <c r="F21" s="113" t="s">
        <v>1224</v>
      </c>
      <c r="G21" s="113" t="s">
        <v>1225</v>
      </c>
      <c r="H21" s="113" t="s">
        <v>1226</v>
      </c>
      <c r="I21" s="113" t="s">
        <v>966</v>
      </c>
      <c r="J21" s="644" t="s">
        <v>1228</v>
      </c>
      <c r="K21" s="113" t="s">
        <v>967</v>
      </c>
      <c r="L21" s="113" t="s">
        <v>968</v>
      </c>
      <c r="M21" s="371" t="s">
        <v>969</v>
      </c>
    </row>
    <row r="22" spans="1:14">
      <c r="A22" s="368">
        <v>1</v>
      </c>
      <c r="B22" s="106"/>
      <c r="C22" s="107" t="s">
        <v>537</v>
      </c>
      <c r="D22" s="544"/>
      <c r="E22" s="544"/>
      <c r="F22" s="544"/>
      <c r="G22" s="544"/>
      <c r="H22" s="544"/>
      <c r="I22" s="544"/>
      <c r="J22" s="645"/>
      <c r="K22" s="544"/>
      <c r="L22" s="544"/>
      <c r="M22" s="646"/>
    </row>
    <row r="23" spans="1:14">
      <c r="A23" s="368">
        <v>2</v>
      </c>
      <c r="B23" s="364">
        <v>601</v>
      </c>
      <c r="C23" s="161" t="s">
        <v>538</v>
      </c>
      <c r="D23" s="1318">
        <v>8267930</v>
      </c>
      <c r="E23" s="1318">
        <f>55920-4</f>
        <v>55916</v>
      </c>
      <c r="F23" s="647">
        <f t="shared" ref="F23:F32" si="0">D23+E23</f>
        <v>8323846</v>
      </c>
      <c r="G23" s="647">
        <v>7320908</v>
      </c>
      <c r="H23" s="647">
        <v>48161</v>
      </c>
      <c r="I23" s="648">
        <f t="shared" ref="I23:I32" si="1">G23+H23</f>
        <v>7369069</v>
      </c>
      <c r="J23" s="172">
        <v>120724339</v>
      </c>
      <c r="K23" s="473">
        <v>118226252</v>
      </c>
      <c r="L23" s="172">
        <v>8224</v>
      </c>
      <c r="M23" s="475">
        <v>8223</v>
      </c>
    </row>
    <row r="24" spans="1:14">
      <c r="A24" s="368">
        <v>3</v>
      </c>
      <c r="B24" s="364">
        <v>602</v>
      </c>
      <c r="C24" s="161" t="s">
        <v>539</v>
      </c>
      <c r="D24" s="1319">
        <v>1006433</v>
      </c>
      <c r="E24" s="1319">
        <f>4295-1</f>
        <v>4294</v>
      </c>
      <c r="F24" s="172">
        <f t="shared" si="0"/>
        <v>1010727</v>
      </c>
      <c r="G24" s="172">
        <v>918071</v>
      </c>
      <c r="H24" s="172">
        <v>4099</v>
      </c>
      <c r="I24" s="649">
        <f t="shared" si="1"/>
        <v>922170</v>
      </c>
      <c r="J24" s="172">
        <v>13171229</v>
      </c>
      <c r="K24" s="473">
        <v>12881774</v>
      </c>
      <c r="L24" s="172">
        <v>885</v>
      </c>
      <c r="M24" s="475">
        <v>882</v>
      </c>
    </row>
    <row r="25" spans="1:14">
      <c r="A25" s="368">
        <v>4</v>
      </c>
      <c r="B25" s="364">
        <v>603</v>
      </c>
      <c r="C25" s="161" t="s">
        <v>540</v>
      </c>
      <c r="D25" s="1319">
        <v>3921522</v>
      </c>
      <c r="E25" s="1319">
        <f>13902-2</f>
        <v>13900</v>
      </c>
      <c r="F25" s="172">
        <f t="shared" si="0"/>
        <v>3935422</v>
      </c>
      <c r="G25" s="172">
        <v>3466699</v>
      </c>
      <c r="H25" s="172">
        <v>5822</v>
      </c>
      <c r="I25" s="649">
        <f t="shared" si="1"/>
        <v>3472521</v>
      </c>
      <c r="J25" s="172">
        <v>67669356</v>
      </c>
      <c r="K25" s="473">
        <v>63839275</v>
      </c>
      <c r="L25" s="172">
        <v>170</v>
      </c>
      <c r="M25" s="475">
        <v>167</v>
      </c>
    </row>
    <row r="26" spans="1:14">
      <c r="A26" s="368">
        <v>5</v>
      </c>
      <c r="B26" s="364">
        <v>604</v>
      </c>
      <c r="C26" s="161" t="s">
        <v>541</v>
      </c>
      <c r="D26" s="1319">
        <v>20533</v>
      </c>
      <c r="E26" s="1319">
        <v>0</v>
      </c>
      <c r="F26" s="172">
        <f t="shared" si="0"/>
        <v>20533</v>
      </c>
      <c r="G26" s="172">
        <v>19962</v>
      </c>
      <c r="H26" s="172">
        <v>0</v>
      </c>
      <c r="I26" s="649">
        <f t="shared" si="1"/>
        <v>19962</v>
      </c>
      <c r="J26" s="473">
        <v>133714</v>
      </c>
      <c r="K26" s="473">
        <v>133714</v>
      </c>
      <c r="L26" s="172">
        <v>1</v>
      </c>
      <c r="M26" s="475">
        <v>1</v>
      </c>
    </row>
    <row r="27" spans="1:14">
      <c r="A27" s="368">
        <v>6</v>
      </c>
      <c r="B27" s="364">
        <v>605</v>
      </c>
      <c r="C27" s="161" t="s">
        <v>542</v>
      </c>
      <c r="D27" s="1319">
        <v>165642</v>
      </c>
      <c r="E27" s="1319">
        <v>70</v>
      </c>
      <c r="F27" s="172">
        <f t="shared" si="0"/>
        <v>165712</v>
      </c>
      <c r="G27" s="172">
        <v>161577</v>
      </c>
      <c r="H27" s="172">
        <v>38</v>
      </c>
      <c r="I27" s="649">
        <f t="shared" si="1"/>
        <v>161615</v>
      </c>
      <c r="J27" s="473">
        <v>996018</v>
      </c>
      <c r="K27" s="473">
        <v>998913</v>
      </c>
      <c r="L27" s="172">
        <v>20</v>
      </c>
      <c r="M27" s="475">
        <v>20</v>
      </c>
    </row>
    <row r="28" spans="1:14">
      <c r="A28" s="368">
        <v>7</v>
      </c>
      <c r="B28" s="364">
        <v>606</v>
      </c>
      <c r="C28" s="161" t="s">
        <v>543</v>
      </c>
      <c r="D28" s="1319">
        <v>393154</v>
      </c>
      <c r="E28" s="1319">
        <v>69</v>
      </c>
      <c r="F28" s="172">
        <f t="shared" si="0"/>
        <v>393223</v>
      </c>
      <c r="G28" s="172">
        <v>365620</v>
      </c>
      <c r="H28" s="172">
        <v>354</v>
      </c>
      <c r="I28" s="649">
        <f t="shared" si="1"/>
        <v>365974</v>
      </c>
      <c r="J28" s="473">
        <v>6844041</v>
      </c>
      <c r="K28" s="473">
        <v>6877876</v>
      </c>
      <c r="L28" s="172">
        <v>32</v>
      </c>
      <c r="M28" s="475">
        <v>32</v>
      </c>
    </row>
    <row r="29" spans="1:14">
      <c r="A29" s="368">
        <v>8</v>
      </c>
      <c r="B29" s="364">
        <v>607</v>
      </c>
      <c r="C29" s="161" t="s">
        <v>544</v>
      </c>
      <c r="D29" s="1319">
        <v>0</v>
      </c>
      <c r="E29" s="1319">
        <v>0</v>
      </c>
      <c r="F29" s="172">
        <f t="shared" si="0"/>
        <v>0</v>
      </c>
      <c r="G29" s="172">
        <v>0</v>
      </c>
      <c r="H29" s="172">
        <v>0</v>
      </c>
      <c r="I29" s="649">
        <f t="shared" si="1"/>
        <v>0</v>
      </c>
      <c r="J29" s="473">
        <v>0</v>
      </c>
      <c r="K29" s="473">
        <v>0</v>
      </c>
      <c r="L29" s="172">
        <v>0</v>
      </c>
      <c r="M29" s="475">
        <v>0</v>
      </c>
    </row>
    <row r="30" spans="1:14">
      <c r="A30" s="368">
        <v>9</v>
      </c>
      <c r="B30" s="364">
        <v>608</v>
      </c>
      <c r="C30" s="161" t="s">
        <v>545</v>
      </c>
      <c r="D30" s="1319">
        <v>0</v>
      </c>
      <c r="E30" s="1319">
        <v>0</v>
      </c>
      <c r="F30" s="172">
        <f t="shared" si="0"/>
        <v>0</v>
      </c>
      <c r="G30" s="172">
        <v>0</v>
      </c>
      <c r="H30" s="172">
        <v>0</v>
      </c>
      <c r="I30" s="649">
        <f t="shared" si="1"/>
        <v>0</v>
      </c>
      <c r="J30" s="473">
        <v>0</v>
      </c>
      <c r="K30" s="473">
        <v>0</v>
      </c>
      <c r="L30" s="172">
        <v>0</v>
      </c>
      <c r="M30" s="475">
        <v>0</v>
      </c>
    </row>
    <row r="31" spans="1:14">
      <c r="A31" s="368">
        <v>10</v>
      </c>
      <c r="B31" s="364">
        <v>609</v>
      </c>
      <c r="C31" s="161" t="s">
        <v>546</v>
      </c>
      <c r="D31" s="1319">
        <v>0</v>
      </c>
      <c r="E31" s="1319">
        <v>0</v>
      </c>
      <c r="F31" s="172">
        <f t="shared" si="0"/>
        <v>0</v>
      </c>
      <c r="G31" s="172">
        <v>0</v>
      </c>
      <c r="H31" s="172">
        <v>0</v>
      </c>
      <c r="I31" s="649">
        <f t="shared" si="1"/>
        <v>0</v>
      </c>
      <c r="J31" s="473">
        <v>0</v>
      </c>
      <c r="K31" s="473">
        <v>0</v>
      </c>
      <c r="L31" s="172">
        <v>0</v>
      </c>
      <c r="M31" s="475">
        <v>0</v>
      </c>
    </row>
    <row r="32" spans="1:14">
      <c r="A32" s="368">
        <v>11</v>
      </c>
      <c r="B32" s="364">
        <v>610</v>
      </c>
      <c r="C32" s="161" t="s">
        <v>547</v>
      </c>
      <c r="D32" s="1319">
        <v>107150</v>
      </c>
      <c r="E32" s="1319">
        <v>7</v>
      </c>
      <c r="F32" s="172">
        <f t="shared" si="0"/>
        <v>107157</v>
      </c>
      <c r="G32" s="172">
        <v>102183</v>
      </c>
      <c r="H32" s="172">
        <v>7</v>
      </c>
      <c r="I32" s="649">
        <f t="shared" si="1"/>
        <v>102190</v>
      </c>
      <c r="J32" s="473">
        <v>733953</v>
      </c>
      <c r="K32" s="473">
        <v>720744</v>
      </c>
      <c r="L32" s="172">
        <v>353</v>
      </c>
      <c r="M32" s="475">
        <v>349</v>
      </c>
    </row>
    <row r="33" spans="1:13">
      <c r="A33" s="368">
        <v>12</v>
      </c>
      <c r="B33" s="106"/>
      <c r="C33" s="161" t="s">
        <v>548</v>
      </c>
      <c r="D33" s="394">
        <f t="shared" ref="D33:M33" si="2">SUM(D23:D32)</f>
        <v>13882364</v>
      </c>
      <c r="E33" s="394">
        <f t="shared" si="2"/>
        <v>74256</v>
      </c>
      <c r="F33" s="394">
        <f t="shared" si="2"/>
        <v>13956620</v>
      </c>
      <c r="G33" s="394">
        <f t="shared" si="2"/>
        <v>12355020</v>
      </c>
      <c r="H33" s="394">
        <f t="shared" si="2"/>
        <v>58481</v>
      </c>
      <c r="I33" s="394">
        <f t="shared" si="2"/>
        <v>12413501</v>
      </c>
      <c r="J33" s="394">
        <f t="shared" si="2"/>
        <v>210272650</v>
      </c>
      <c r="K33" s="394">
        <f t="shared" si="2"/>
        <v>203678548</v>
      </c>
      <c r="L33" s="394">
        <f t="shared" si="2"/>
        <v>9685</v>
      </c>
      <c r="M33" s="395">
        <f t="shared" si="2"/>
        <v>9674</v>
      </c>
    </row>
    <row r="34" spans="1:13">
      <c r="A34" s="368">
        <v>13</v>
      </c>
      <c r="B34" s="106"/>
      <c r="C34" s="161"/>
      <c r="D34" s="543"/>
      <c r="E34" s="543"/>
      <c r="F34" s="650"/>
      <c r="G34" s="650"/>
      <c r="H34" s="650"/>
      <c r="I34" s="650"/>
      <c r="J34" s="445"/>
      <c r="K34" s="445"/>
      <c r="L34" s="445"/>
      <c r="M34" s="651"/>
    </row>
    <row r="35" spans="1:13" ht="15.75">
      <c r="A35" s="368">
        <v>14</v>
      </c>
      <c r="B35" s="106"/>
      <c r="C35" s="107" t="s">
        <v>549</v>
      </c>
      <c r="D35" s="652"/>
      <c r="E35" s="652"/>
      <c r="F35" s="653"/>
      <c r="G35" s="653"/>
      <c r="H35" s="653"/>
      <c r="I35" s="653"/>
      <c r="J35" s="654" t="s">
        <v>550</v>
      </c>
      <c r="K35" s="655"/>
      <c r="L35" s="655"/>
      <c r="M35" s="656"/>
    </row>
    <row r="36" spans="1:13">
      <c r="A36" s="368">
        <v>15</v>
      </c>
      <c r="B36" s="364">
        <v>621</v>
      </c>
      <c r="C36" s="161" t="s">
        <v>551</v>
      </c>
      <c r="D36" s="473">
        <v>39741</v>
      </c>
      <c r="E36" s="473"/>
      <c r="F36" s="172">
        <f>D36+E36</f>
        <v>39741</v>
      </c>
      <c r="G36" s="172">
        <v>38840</v>
      </c>
      <c r="H36" s="172"/>
      <c r="I36" s="649">
        <f>G36+H36</f>
        <v>38840</v>
      </c>
      <c r="J36" s="208" t="s">
        <v>552</v>
      </c>
      <c r="K36" s="445"/>
      <c r="L36" s="445"/>
      <c r="M36" s="651"/>
    </row>
    <row r="37" spans="1:13">
      <c r="A37" s="368">
        <v>16</v>
      </c>
      <c r="B37" s="364">
        <v>622</v>
      </c>
      <c r="C37" s="161" t="s">
        <v>553</v>
      </c>
      <c r="D37" s="473">
        <v>13334</v>
      </c>
      <c r="E37" s="473"/>
      <c r="F37" s="172">
        <f>D37+E37</f>
        <v>13334</v>
      </c>
      <c r="G37" s="172">
        <v>11278</v>
      </c>
      <c r="H37" s="172"/>
      <c r="I37" s="649">
        <f>G37+H37</f>
        <v>11278</v>
      </c>
      <c r="J37" s="282" t="s">
        <v>554</v>
      </c>
      <c r="K37" s="445"/>
      <c r="L37" s="445"/>
      <c r="M37" s="651"/>
    </row>
    <row r="38" spans="1:13">
      <c r="A38" s="368">
        <v>17</v>
      </c>
      <c r="B38" s="364" t="s">
        <v>677</v>
      </c>
      <c r="C38" s="161" t="s">
        <v>677</v>
      </c>
      <c r="D38" s="473"/>
      <c r="E38" s="473"/>
      <c r="F38" s="172">
        <f>D38+E38</f>
        <v>0</v>
      </c>
      <c r="G38" s="172"/>
      <c r="H38" s="172"/>
      <c r="I38" s="649">
        <f>G38+H38</f>
        <v>0</v>
      </c>
      <c r="J38" s="282" t="s">
        <v>555</v>
      </c>
      <c r="K38" s="445"/>
      <c r="L38" s="445"/>
      <c r="M38" s="651"/>
    </row>
    <row r="39" spans="1:13">
      <c r="A39" s="368">
        <v>18</v>
      </c>
      <c r="B39" s="364" t="s">
        <v>1593</v>
      </c>
      <c r="C39" s="161" t="s">
        <v>677</v>
      </c>
      <c r="D39" s="473"/>
      <c r="E39" s="473"/>
      <c r="F39" s="172">
        <f>D39+E39</f>
        <v>0</v>
      </c>
      <c r="G39" s="172"/>
      <c r="H39" s="172"/>
      <c r="I39" s="649">
        <f>G39+H39</f>
        <v>0</v>
      </c>
      <c r="J39" s="282" t="s">
        <v>556</v>
      </c>
      <c r="K39" s="445"/>
      <c r="L39" s="445"/>
      <c r="M39" s="651"/>
    </row>
    <row r="40" spans="1:13">
      <c r="A40" s="368">
        <v>19</v>
      </c>
      <c r="B40" s="364" t="s">
        <v>677</v>
      </c>
      <c r="C40" s="161" t="s">
        <v>677</v>
      </c>
      <c r="D40" s="473"/>
      <c r="E40" s="473"/>
      <c r="F40" s="172">
        <f>D40+E40</f>
        <v>0</v>
      </c>
      <c r="G40" s="172"/>
      <c r="H40" s="172"/>
      <c r="I40" s="649">
        <f>G40+H40</f>
        <v>0</v>
      </c>
      <c r="J40" t="s">
        <v>557</v>
      </c>
      <c r="K40" s="445"/>
      <c r="L40" s="445"/>
      <c r="M40" s="651"/>
    </row>
    <row r="41" spans="1:13">
      <c r="A41" s="368">
        <v>20</v>
      </c>
      <c r="B41" s="106"/>
      <c r="C41" s="161" t="s">
        <v>558</v>
      </c>
      <c r="D41" s="394">
        <f t="shared" ref="D41:I41" si="3">SUM(D36:D40)</f>
        <v>53075</v>
      </c>
      <c r="E41" s="394">
        <f t="shared" si="3"/>
        <v>0</v>
      </c>
      <c r="F41" s="394">
        <f t="shared" si="3"/>
        <v>53075</v>
      </c>
      <c r="G41" s="394">
        <f t="shared" si="3"/>
        <v>50118</v>
      </c>
      <c r="H41" s="394">
        <f t="shared" si="3"/>
        <v>0</v>
      </c>
      <c r="I41" s="394">
        <f t="shared" si="3"/>
        <v>50118</v>
      </c>
      <c r="J41" s="282" t="s">
        <v>559</v>
      </c>
      <c r="K41" s="445"/>
      <c r="L41" s="445"/>
      <c r="M41" s="651"/>
    </row>
    <row r="42" spans="1:13">
      <c r="A42" s="372">
        <v>21</v>
      </c>
      <c r="B42" s="112"/>
      <c r="C42" s="657" t="s">
        <v>560</v>
      </c>
      <c r="D42" s="390">
        <f>D33+D41</f>
        <v>13935439</v>
      </c>
      <c r="E42" s="390">
        <f>E33+E41</f>
        <v>74256</v>
      </c>
      <c r="F42" s="459">
        <f>D42+E42</f>
        <v>14009695</v>
      </c>
      <c r="G42" s="390">
        <f>G33+G41</f>
        <v>12405138</v>
      </c>
      <c r="H42" s="390">
        <f>H33+H41</f>
        <v>58481</v>
      </c>
      <c r="I42" s="465">
        <f>G42+H42</f>
        <v>12463619</v>
      </c>
      <c r="J42" s="658" t="s">
        <v>561</v>
      </c>
      <c r="K42" s="658"/>
      <c r="L42" s="658"/>
      <c r="M42" s="558"/>
    </row>
    <row r="43" spans="1:13">
      <c r="A43" s="95" t="s">
        <v>562</v>
      </c>
      <c r="B43" s="96"/>
      <c r="C43" s="478"/>
      <c r="D43" s="478"/>
      <c r="E43" s="478"/>
      <c r="F43" s="478"/>
      <c r="G43" s="478"/>
      <c r="H43" s="478"/>
      <c r="I43" s="478"/>
      <c r="J43" s="478"/>
      <c r="K43" s="478"/>
      <c r="L43" s="478"/>
      <c r="M43" s="560"/>
    </row>
    <row r="44" spans="1:13" ht="15.75">
      <c r="A44" s="640"/>
      <c r="B44" s="11"/>
      <c r="C44" s="478"/>
      <c r="D44" s="478"/>
      <c r="E44" s="478"/>
      <c r="F44" s="285"/>
      <c r="G44" s="285"/>
      <c r="H44" s="285"/>
      <c r="I44" s="478"/>
      <c r="J44" s="478"/>
      <c r="K44" s="478"/>
      <c r="L44" s="478"/>
      <c r="M44" s="560"/>
    </row>
    <row r="45" spans="1:13">
      <c r="A45" s="92"/>
      <c r="B45" t="s">
        <v>2111</v>
      </c>
      <c r="C45" s="478"/>
      <c r="D45" s="478"/>
      <c r="E45" s="478"/>
      <c r="F45" s="285"/>
      <c r="G45" s="285"/>
      <c r="H45" s="285"/>
      <c r="I45" s="478"/>
      <c r="J45" s="13"/>
      <c r="K45" s="13"/>
      <c r="L45" s="13"/>
      <c r="M45" s="659"/>
    </row>
    <row r="46" spans="1:13">
      <c r="A46" s="92"/>
      <c r="B46" t="s">
        <v>2112</v>
      </c>
      <c r="C46" s="285"/>
      <c r="D46" s="285"/>
      <c r="E46" s="285"/>
      <c r="F46" s="282"/>
      <c r="G46" s="282"/>
      <c r="H46" s="282"/>
      <c r="I46" s="478"/>
      <c r="J46" s="13"/>
      <c r="K46" s="13"/>
      <c r="L46" s="13"/>
      <c r="M46" s="659"/>
    </row>
    <row r="47" spans="1:13">
      <c r="A47" s="92"/>
      <c r="C47" s="285"/>
      <c r="D47" s="285"/>
      <c r="E47" s="285"/>
      <c r="F47" s="282"/>
      <c r="G47" s="282"/>
      <c r="H47" s="282"/>
      <c r="I47" s="478"/>
      <c r="J47" s="13"/>
      <c r="K47" s="13"/>
      <c r="L47" s="13"/>
      <c r="M47" s="659"/>
    </row>
    <row r="48" spans="1:13">
      <c r="A48" s="95"/>
      <c r="B48" s="96"/>
      <c r="C48" s="285"/>
      <c r="D48" s="285"/>
      <c r="E48" s="285"/>
      <c r="F48" s="954"/>
      <c r="G48" s="285"/>
      <c r="H48" s="285"/>
      <c r="I48" s="478"/>
      <c r="J48" s="478"/>
      <c r="K48" s="478"/>
      <c r="L48" s="478"/>
      <c r="M48" s="560"/>
    </row>
    <row r="49" spans="1:13">
      <c r="A49" s="95"/>
      <c r="B49" s="96"/>
      <c r="C49" s="285"/>
      <c r="D49" s="285"/>
      <c r="E49" s="285"/>
      <c r="F49" s="285"/>
      <c r="G49" s="285"/>
      <c r="H49" s="285"/>
      <c r="I49" s="13"/>
      <c r="J49" s="478"/>
      <c r="K49" s="13"/>
      <c r="L49" s="13"/>
      <c r="M49" s="659"/>
    </row>
    <row r="50" spans="1:13">
      <c r="A50" s="95"/>
      <c r="B50" s="96"/>
      <c r="C50" s="285"/>
      <c r="D50" s="285"/>
      <c r="E50" s="285"/>
      <c r="F50" s="285"/>
      <c r="G50" s="285"/>
      <c r="H50" s="285"/>
      <c r="I50" s="478"/>
      <c r="J50" s="478"/>
      <c r="K50" s="478"/>
      <c r="L50" s="478"/>
      <c r="M50" s="560"/>
    </row>
    <row r="51" spans="1:13" ht="15.75" thickBot="1">
      <c r="A51" s="181"/>
      <c r="B51" s="123"/>
      <c r="C51" s="295"/>
      <c r="D51" s="295"/>
      <c r="E51" s="295"/>
      <c r="F51" s="480"/>
      <c r="G51" s="480"/>
      <c r="H51" s="480"/>
      <c r="I51" s="480"/>
      <c r="J51" s="660"/>
      <c r="K51" s="660"/>
      <c r="L51" s="660"/>
      <c r="M51" s="661"/>
    </row>
    <row r="52" spans="1:13">
      <c r="A52" s="151"/>
      <c r="B52" s="151"/>
      <c r="C52" s="151"/>
      <c r="D52" s="151"/>
      <c r="E52" s="151"/>
      <c r="F52" s="151"/>
      <c r="G52" s="151"/>
      <c r="H52" s="151"/>
      <c r="I52" s="151"/>
      <c r="J52" s="151"/>
      <c r="K52" s="151"/>
      <c r="L52" s="151"/>
      <c r="M52" s="662" t="s">
        <v>732</v>
      </c>
    </row>
    <row r="53" spans="1:13">
      <c r="A53" s="129" t="s">
        <v>563</v>
      </c>
      <c r="B53" s="129"/>
      <c r="C53" s="129"/>
      <c r="D53" s="129"/>
      <c r="E53" s="129"/>
      <c r="F53" s="148"/>
      <c r="G53" s="148"/>
      <c r="H53" s="148"/>
      <c r="I53" s="129"/>
      <c r="J53" s="129"/>
      <c r="K53" s="129"/>
      <c r="L53" s="129"/>
      <c r="M53" s="129"/>
    </row>
    <row r="54" spans="1:13">
      <c r="A54" s="96"/>
      <c r="B54" s="96"/>
      <c r="C54" s="96"/>
      <c r="D54" s="96"/>
      <c r="E54" s="96"/>
      <c r="F54" s="96"/>
      <c r="G54" s="96"/>
      <c r="H54" s="96"/>
      <c r="I54" s="96"/>
      <c r="J54" s="96"/>
      <c r="K54" s="96"/>
      <c r="L54" s="96"/>
      <c r="M54" s="96"/>
    </row>
    <row r="55" spans="1:13">
      <c r="A55" s="96"/>
      <c r="B55" s="96"/>
      <c r="C55" s="96"/>
      <c r="D55" s="96"/>
      <c r="E55" s="96"/>
      <c r="F55" s="96"/>
      <c r="G55" s="96"/>
      <c r="H55" s="96"/>
      <c r="I55" s="96"/>
      <c r="J55" s="96"/>
      <c r="K55" s="96"/>
      <c r="L55" s="96"/>
      <c r="M55" s="96"/>
    </row>
    <row r="56" spans="1:13">
      <c r="A56" s="96"/>
      <c r="B56" s="96"/>
      <c r="C56" s="96"/>
      <c r="D56" s="96"/>
      <c r="E56" s="96"/>
      <c r="F56" s="96"/>
      <c r="G56" s="96"/>
      <c r="H56" s="96"/>
      <c r="I56" s="96"/>
      <c r="J56" s="96"/>
      <c r="K56" s="96"/>
      <c r="L56" s="96"/>
      <c r="M56" s="96"/>
    </row>
    <row r="57" spans="1:13">
      <c r="A57" s="96"/>
      <c r="B57" s="96"/>
      <c r="C57" s="96"/>
      <c r="D57" s="96"/>
      <c r="E57" s="96"/>
      <c r="F57" s="96"/>
      <c r="G57" s="96"/>
      <c r="H57" s="96"/>
      <c r="I57" s="96"/>
      <c r="J57" s="96"/>
      <c r="K57" s="96"/>
      <c r="L57" s="96"/>
      <c r="M57" s="96"/>
    </row>
    <row r="58" spans="1:13">
      <c r="A58" s="96"/>
      <c r="B58" s="96"/>
      <c r="C58" s="96"/>
      <c r="D58" s="96"/>
      <c r="E58" s="96"/>
      <c r="F58" s="96"/>
      <c r="G58" s="96"/>
      <c r="H58" s="96"/>
      <c r="I58" s="96"/>
      <c r="J58" s="96"/>
      <c r="K58" s="96"/>
      <c r="L58" s="96"/>
      <c r="M58" s="96"/>
    </row>
    <row r="59" spans="1:13">
      <c r="A59" s="96"/>
      <c r="B59" s="96"/>
      <c r="C59" s="96"/>
      <c r="D59" s="96"/>
      <c r="E59" s="96"/>
      <c r="F59" s="96"/>
      <c r="G59" s="96"/>
      <c r="H59" s="96"/>
      <c r="I59" s="96"/>
      <c r="J59" s="96"/>
      <c r="K59" s="96"/>
      <c r="L59" s="96"/>
      <c r="M59" s="96"/>
    </row>
    <row r="60" spans="1:13">
      <c r="A60" s="96"/>
      <c r="B60" s="96"/>
      <c r="C60" s="121"/>
      <c r="D60" s="121"/>
      <c r="E60" s="121"/>
      <c r="F60" s="96"/>
      <c r="G60" s="96"/>
      <c r="H60" s="96"/>
      <c r="I60" s="96"/>
      <c r="J60" s="96"/>
      <c r="K60" s="96"/>
      <c r="L60" s="96"/>
      <c r="M60" s="96"/>
    </row>
    <row r="61" spans="1:13">
      <c r="A61" s="13"/>
      <c r="B61" s="13"/>
      <c r="F61" s="96"/>
      <c r="G61" s="96"/>
      <c r="H61" s="96"/>
      <c r="I61" s="96"/>
      <c r="J61" s="96"/>
      <c r="K61" s="96"/>
      <c r="L61" s="13"/>
      <c r="M61" s="96"/>
    </row>
    <row r="62" spans="1:13">
      <c r="A62" s="96"/>
      <c r="B62" s="96"/>
      <c r="C62" s="96"/>
      <c r="D62" s="96"/>
      <c r="E62" s="96"/>
      <c r="F62" s="96"/>
      <c r="G62" s="96"/>
      <c r="H62" s="96"/>
      <c r="I62" s="96"/>
      <c r="J62" s="96"/>
      <c r="K62" s="96"/>
      <c r="L62" s="96"/>
      <c r="M62" s="96"/>
    </row>
    <row r="63" spans="1:13">
      <c r="A63" s="96"/>
      <c r="B63" s="96"/>
      <c r="C63" s="121"/>
      <c r="D63" s="121"/>
      <c r="E63" s="121"/>
      <c r="F63" s="96"/>
      <c r="G63" s="96"/>
      <c r="H63" s="96"/>
      <c r="I63" s="96"/>
      <c r="J63" s="96"/>
      <c r="K63" s="96"/>
      <c r="L63" s="96"/>
      <c r="M63" s="96"/>
    </row>
    <row r="64" spans="1:13">
      <c r="A64" s="96"/>
      <c r="B64" s="96"/>
      <c r="C64" s="121"/>
      <c r="D64" s="121"/>
      <c r="E64" s="121"/>
      <c r="F64" s="96"/>
      <c r="G64" s="96"/>
      <c r="H64" s="96"/>
      <c r="I64" s="96"/>
      <c r="J64" s="96"/>
      <c r="K64" s="96"/>
      <c r="L64" s="96"/>
      <c r="M64" s="96"/>
    </row>
    <row r="65" spans="1:13">
      <c r="A65" s="96"/>
      <c r="B65" s="96"/>
      <c r="C65" s="121"/>
      <c r="D65" s="121"/>
      <c r="E65" s="121"/>
      <c r="F65" s="96"/>
      <c r="G65" s="96"/>
      <c r="H65" s="96"/>
      <c r="I65" s="96"/>
      <c r="J65" s="96"/>
      <c r="K65" s="96"/>
      <c r="L65" s="96"/>
      <c r="M65" s="96"/>
    </row>
    <row r="66" spans="1:13">
      <c r="A66" s="96"/>
      <c r="B66" s="96"/>
      <c r="C66" s="121"/>
      <c r="D66" s="121"/>
      <c r="E66" s="121"/>
      <c r="F66" s="13"/>
      <c r="G66" s="13"/>
      <c r="H66" s="13"/>
      <c r="I66" s="13"/>
      <c r="J66" s="13"/>
      <c r="K66" s="13"/>
      <c r="L66" s="13"/>
      <c r="M66" s="96"/>
    </row>
    <row r="67" spans="1:13">
      <c r="A67" s="96"/>
      <c r="B67" s="96"/>
      <c r="C67" s="447"/>
      <c r="D67" s="447"/>
      <c r="E67" s="447"/>
      <c r="F67" s="13"/>
      <c r="G67" s="13"/>
      <c r="H67" s="13"/>
      <c r="I67" s="13"/>
      <c r="J67" s="13"/>
      <c r="K67" s="13"/>
      <c r="L67" s="13"/>
      <c r="M67" s="96"/>
    </row>
    <row r="68" spans="1:13">
      <c r="A68" s="96"/>
      <c r="B68" s="96"/>
      <c r="C68" s="121"/>
      <c r="D68" s="121"/>
      <c r="E68" s="121"/>
      <c r="F68" s="13"/>
      <c r="G68" s="13"/>
      <c r="H68" s="13"/>
      <c r="I68" s="13"/>
      <c r="J68" s="13"/>
      <c r="K68" s="13"/>
      <c r="L68" s="13"/>
      <c r="M68" s="96"/>
    </row>
    <row r="69" spans="1:13">
      <c r="A69" s="96"/>
      <c r="B69" s="96"/>
      <c r="C69" s="121"/>
      <c r="D69" s="121"/>
      <c r="E69" s="121"/>
      <c r="F69" s="96"/>
      <c r="G69" s="96"/>
      <c r="H69" s="96"/>
      <c r="I69" s="96"/>
      <c r="J69" s="96"/>
      <c r="K69" s="96"/>
      <c r="L69" s="96"/>
      <c r="M69" s="96"/>
    </row>
  </sheetData>
  <printOptions horizontalCentered="1" verticalCentered="1"/>
  <pageMargins left="0.5" right="0.5" top="0.5" bottom="0.5" header="0.5" footer="0.5"/>
  <pageSetup scale="61"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S250"/>
  <sheetViews>
    <sheetView defaultGridColor="0" topLeftCell="A22" colorId="22" zoomScale="87" workbookViewId="0">
      <selection activeCell="F48" sqref="F48"/>
    </sheetView>
  </sheetViews>
  <sheetFormatPr defaultColWidth="11.44140625" defaultRowHeight="15"/>
  <cols>
    <col min="1" max="1" width="5.77734375" customWidth="1"/>
    <col min="2" max="2" width="11.77734375" customWidth="1"/>
    <col min="3" max="6" width="14.77734375" customWidth="1"/>
    <col min="7" max="7" width="12.77734375" customWidth="1"/>
    <col min="8" max="8" width="13.77734375" customWidth="1"/>
    <col min="9" max="9" width="2.77734375" customWidth="1"/>
    <col min="10" max="10" width="11.77734375" customWidth="1"/>
    <col min="11" max="14" width="14.77734375" customWidth="1"/>
    <col min="15" max="15" width="12.77734375" customWidth="1"/>
    <col min="16" max="16" width="11.77734375" customWidth="1"/>
    <col min="17" max="17" width="4.77734375" customWidth="1"/>
  </cols>
  <sheetData>
    <row r="1" spans="1:253" ht="15.75" thickBot="1">
      <c r="A1" t="s">
        <v>1593</v>
      </c>
      <c r="B1" t="str">
        <f>'Read Me First'!D50</f>
        <v>Town of Massena Electric Department</v>
      </c>
      <c r="G1" t="str">
        <f>'Read Me First'!C52</f>
        <v>Year Ending December 31, 2014</v>
      </c>
      <c r="K1" t="str">
        <f>'Read Me First'!D50</f>
        <v>Town of Massena Electric Department</v>
      </c>
      <c r="N1" t="str">
        <f>'Read Me First'!C52</f>
        <v>Year Ending December 31, 2014</v>
      </c>
    </row>
    <row r="2" spans="1:253">
      <c r="A2" s="57"/>
      <c r="B2" s="58"/>
      <c r="C2" s="58"/>
      <c r="D2" s="663"/>
      <c r="E2" s="663"/>
      <c r="F2" s="664"/>
      <c r="G2" s="664"/>
      <c r="H2" s="665"/>
      <c r="I2" s="8"/>
      <c r="J2" s="57"/>
      <c r="K2" s="58"/>
      <c r="L2" s="663"/>
      <c r="M2" s="663"/>
      <c r="N2" s="664"/>
      <c r="O2" s="664"/>
      <c r="P2" s="58"/>
      <c r="Q2" s="59"/>
    </row>
    <row r="3" spans="1:253" ht="15.75">
      <c r="A3" s="412" t="s">
        <v>564</v>
      </c>
      <c r="B3" s="2"/>
      <c r="C3" s="2"/>
      <c r="D3" s="2"/>
      <c r="E3" s="2"/>
      <c r="F3" s="2"/>
      <c r="G3" s="2"/>
      <c r="H3" s="63"/>
      <c r="I3" s="8"/>
      <c r="J3" s="412" t="s">
        <v>565</v>
      </c>
      <c r="K3" s="2"/>
      <c r="L3" s="2"/>
      <c r="M3" s="2"/>
      <c r="N3" s="2"/>
      <c r="O3" s="2"/>
      <c r="P3" s="8"/>
      <c r="Q3" s="61"/>
    </row>
    <row r="4" spans="1:253">
      <c r="A4" s="666"/>
      <c r="B4" s="435"/>
      <c r="C4" s="435"/>
      <c r="D4" s="428"/>
      <c r="E4" s="428"/>
      <c r="F4" s="223"/>
      <c r="G4" s="435"/>
      <c r="H4" s="416"/>
      <c r="I4" s="8"/>
      <c r="J4" s="666"/>
      <c r="K4" s="435"/>
      <c r="L4" s="428"/>
      <c r="M4" s="428"/>
      <c r="N4" s="223"/>
      <c r="O4" s="435"/>
      <c r="P4" s="435"/>
      <c r="Q4" s="61"/>
    </row>
    <row r="5" spans="1:253">
      <c r="A5" s="667"/>
      <c r="B5" s="668" t="s">
        <v>566</v>
      </c>
      <c r="C5" s="669"/>
      <c r="D5" s="68"/>
      <c r="E5" s="68"/>
      <c r="F5" s="670"/>
      <c r="G5" s="671"/>
      <c r="H5" s="672"/>
      <c r="I5" s="73"/>
      <c r="J5" s="673" t="s">
        <v>567</v>
      </c>
      <c r="K5" s="432" t="s">
        <v>2121</v>
      </c>
      <c r="L5" s="415"/>
      <c r="M5" s="415" t="s">
        <v>568</v>
      </c>
      <c r="N5" s="415"/>
      <c r="O5" s="432">
        <v>1</v>
      </c>
      <c r="P5" s="674"/>
      <c r="Q5" s="675"/>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row>
    <row r="6" spans="1:253">
      <c r="A6" s="417"/>
      <c r="B6" s="676" t="s">
        <v>569</v>
      </c>
      <c r="C6" s="677"/>
      <c r="D6" s="67"/>
      <c r="E6" s="68"/>
      <c r="F6" s="68"/>
      <c r="G6" s="678"/>
      <c r="H6" s="74"/>
      <c r="I6" s="73"/>
      <c r="J6" s="436" t="s">
        <v>677</v>
      </c>
      <c r="K6" s="679" t="s">
        <v>677</v>
      </c>
      <c r="L6" s="680" t="s">
        <v>677</v>
      </c>
      <c r="M6" s="680" t="s">
        <v>677</v>
      </c>
      <c r="N6" s="679" t="s">
        <v>677</v>
      </c>
      <c r="O6" s="681" t="s">
        <v>570</v>
      </c>
      <c r="P6" s="680" t="s">
        <v>677</v>
      </c>
      <c r="Q6" s="682"/>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row>
    <row r="7" spans="1:253">
      <c r="A7" s="417"/>
      <c r="B7" s="683" t="s">
        <v>571</v>
      </c>
      <c r="C7" s="677"/>
      <c r="D7" s="68"/>
      <c r="E7" s="68"/>
      <c r="F7" s="68"/>
      <c r="G7" s="678"/>
      <c r="H7" s="74"/>
      <c r="I7" s="73"/>
      <c r="J7" s="436" t="s">
        <v>572</v>
      </c>
      <c r="K7" s="679" t="s">
        <v>573</v>
      </c>
      <c r="L7" s="681" t="s">
        <v>1121</v>
      </c>
      <c r="M7" s="680" t="s">
        <v>1122</v>
      </c>
      <c r="N7" s="679" t="s">
        <v>1123</v>
      </c>
      <c r="O7" s="681" t="s">
        <v>1124</v>
      </c>
      <c r="P7" s="681" t="s">
        <v>534</v>
      </c>
      <c r="Q7" s="684" t="s">
        <v>1551</v>
      </c>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row>
    <row r="8" spans="1:253">
      <c r="A8" s="417"/>
      <c r="B8" s="685" t="s">
        <v>677</v>
      </c>
      <c r="C8" s="677"/>
      <c r="D8" s="68" t="s">
        <v>677</v>
      </c>
      <c r="E8" s="68"/>
      <c r="F8" s="68"/>
      <c r="G8" s="678"/>
      <c r="H8" s="74"/>
      <c r="I8" s="73"/>
      <c r="J8" s="436"/>
      <c r="K8" s="679" t="s">
        <v>1125</v>
      </c>
      <c r="L8" s="680"/>
      <c r="M8" s="681" t="s">
        <v>1126</v>
      </c>
      <c r="N8" s="679" t="s">
        <v>1127</v>
      </c>
      <c r="O8" s="681" t="s">
        <v>1128</v>
      </c>
      <c r="P8" s="680" t="s">
        <v>1126</v>
      </c>
      <c r="Q8" s="684" t="s">
        <v>1554</v>
      </c>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row>
    <row r="9" spans="1:253">
      <c r="A9" s="417"/>
      <c r="B9" s="686" t="s">
        <v>1129</v>
      </c>
      <c r="C9" s="677"/>
      <c r="D9" s="68"/>
      <c r="E9" s="68"/>
      <c r="F9" s="68"/>
      <c r="G9" s="68"/>
      <c r="H9" s="74"/>
      <c r="I9" s="73"/>
      <c r="J9" s="687" t="s">
        <v>742</v>
      </c>
      <c r="K9" s="688" t="s">
        <v>743</v>
      </c>
      <c r="L9" s="689" t="s">
        <v>744</v>
      </c>
      <c r="M9" s="689" t="s">
        <v>745</v>
      </c>
      <c r="N9" s="688" t="s">
        <v>746</v>
      </c>
      <c r="O9" s="689" t="s">
        <v>1224</v>
      </c>
      <c r="P9" s="690" t="s">
        <v>1225</v>
      </c>
      <c r="Q9" s="691"/>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row>
    <row r="10" spans="1:253">
      <c r="A10" s="417" t="s">
        <v>1130</v>
      </c>
      <c r="B10" s="686" t="s">
        <v>1131</v>
      </c>
      <c r="C10" s="677"/>
      <c r="D10" s="68"/>
      <c r="E10" s="68"/>
      <c r="F10" s="68"/>
      <c r="G10" s="68"/>
      <c r="H10" s="74"/>
      <c r="I10" s="73"/>
      <c r="J10" s="667" t="str">
        <f t="shared" ref="J10:J21" si="0">B33</f>
        <v>June</v>
      </c>
      <c r="K10" s="1337">
        <v>8216</v>
      </c>
      <c r="L10" s="1337">
        <v>6364344</v>
      </c>
      <c r="M10" s="695">
        <v>279315</v>
      </c>
      <c r="N10" s="1253">
        <f t="shared" ref="N10:N21" si="1">F33</f>
        <v>1.7781999999999999E-2</v>
      </c>
      <c r="O10" s="1258" t="s">
        <v>2114</v>
      </c>
      <c r="P10" s="695">
        <v>113106</v>
      </c>
      <c r="Q10" s="696">
        <v>1</v>
      </c>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68"/>
      <c r="DP10" s="68"/>
      <c r="DQ10" s="68"/>
      <c r="DR10" s="68"/>
      <c r="DS10" s="68"/>
      <c r="DT10" s="68"/>
      <c r="DU10" s="68"/>
      <c r="DV10" s="68"/>
      <c r="DW10" s="68"/>
      <c r="DX10" s="68"/>
      <c r="DY10" s="68"/>
      <c r="DZ10" s="68"/>
      <c r="EA10" s="68"/>
      <c r="EB10" s="68"/>
      <c r="EC10" s="68"/>
      <c r="ED10" s="68"/>
      <c r="EE10" s="68"/>
      <c r="EF10" s="68"/>
      <c r="EG10" s="68"/>
      <c r="EH10" s="68"/>
      <c r="EI10" s="68"/>
      <c r="EJ10" s="68"/>
      <c r="EK10" s="68"/>
      <c r="EL10" s="68"/>
      <c r="EM10" s="68"/>
      <c r="EN10" s="68"/>
      <c r="EO10" s="68"/>
      <c r="EP10" s="68"/>
      <c r="EQ10" s="68"/>
      <c r="ER10" s="68"/>
      <c r="ES10" s="68"/>
      <c r="ET10" s="68"/>
      <c r="EU10" s="68"/>
      <c r="EV10" s="68"/>
      <c r="EW10" s="68"/>
      <c r="EX10" s="68"/>
      <c r="EY10" s="68"/>
      <c r="EZ10" s="68"/>
      <c r="FA10" s="68"/>
      <c r="FB10" s="68"/>
      <c r="FC10" s="68"/>
      <c r="FD10" s="68"/>
      <c r="FE10" s="68"/>
      <c r="FF10" s="68"/>
      <c r="FG10" s="68"/>
      <c r="FH10" s="68"/>
      <c r="FI10" s="68"/>
      <c r="FJ10" s="68"/>
      <c r="FK10" s="68"/>
      <c r="FL10" s="68"/>
      <c r="FM10" s="68"/>
      <c r="FN10" s="68"/>
      <c r="FO10" s="68"/>
      <c r="FP10" s="68"/>
      <c r="FQ10" s="68"/>
      <c r="FR10" s="68"/>
      <c r="FS10" s="68"/>
      <c r="FT10" s="68"/>
      <c r="FU10" s="68"/>
      <c r="FV10" s="68"/>
      <c r="FW10" s="68"/>
      <c r="FX10" s="68"/>
      <c r="FY10" s="68"/>
      <c r="FZ10" s="68"/>
      <c r="GA10" s="68"/>
      <c r="GB10" s="68"/>
      <c r="GC10" s="68"/>
      <c r="GD10" s="68"/>
      <c r="GE10" s="68"/>
      <c r="GF10" s="68"/>
      <c r="GG10" s="68"/>
      <c r="GH10" s="68"/>
      <c r="GI10" s="68"/>
      <c r="GJ10" s="68"/>
      <c r="GK10" s="68"/>
      <c r="GL10" s="68"/>
      <c r="GM10" s="68"/>
      <c r="GN10" s="68"/>
      <c r="GO10" s="68"/>
      <c r="GP10" s="68"/>
      <c r="GQ10" s="68"/>
      <c r="GR10" s="68"/>
      <c r="GS10" s="68"/>
      <c r="GT10" s="68"/>
      <c r="GU10" s="68"/>
      <c r="GV10" s="68"/>
      <c r="GW10" s="68"/>
      <c r="GX10" s="68"/>
      <c r="GY10" s="68"/>
      <c r="GZ10" s="68"/>
      <c r="HA10" s="68"/>
      <c r="HB10" s="68"/>
      <c r="HC10" s="68"/>
      <c r="HD10" s="68"/>
      <c r="HE10" s="68"/>
      <c r="HF10" s="68"/>
      <c r="HG10" s="68"/>
      <c r="HH10" s="68"/>
      <c r="HI10" s="68"/>
      <c r="HJ10" s="68"/>
      <c r="HK10" s="68"/>
      <c r="HL10" s="68"/>
      <c r="HM10" s="68"/>
      <c r="HN10" s="68"/>
      <c r="HO10" s="68"/>
      <c r="HP10" s="68"/>
      <c r="HQ10" s="68"/>
      <c r="HR10" s="68"/>
      <c r="HS10" s="68"/>
      <c r="HT10" s="68"/>
      <c r="HU10" s="68"/>
      <c r="HV10" s="68"/>
      <c r="HW10" s="68"/>
      <c r="HX10" s="68"/>
      <c r="HY10" s="68"/>
      <c r="HZ10" s="68"/>
      <c r="IA10" s="68"/>
      <c r="IB10" s="68"/>
      <c r="IC10" s="68"/>
      <c r="ID10" s="68"/>
      <c r="IE10" s="68"/>
      <c r="IF10" s="68"/>
      <c r="IG10" s="68"/>
      <c r="IH10" s="68"/>
      <c r="II10" s="68"/>
      <c r="IJ10" s="68"/>
      <c r="IK10" s="68"/>
      <c r="IL10" s="68"/>
      <c r="IM10" s="68"/>
      <c r="IN10" s="68"/>
      <c r="IO10" s="68"/>
      <c r="IP10" s="68"/>
      <c r="IQ10" s="68"/>
      <c r="IR10" s="68"/>
      <c r="IS10" s="68"/>
    </row>
    <row r="11" spans="1:253">
      <c r="A11" s="417"/>
      <c r="B11" s="686" t="s">
        <v>1132</v>
      </c>
      <c r="C11" s="677"/>
      <c r="D11" s="68"/>
      <c r="E11" s="68"/>
      <c r="F11" s="68"/>
      <c r="G11" s="68"/>
      <c r="H11" s="74"/>
      <c r="I11" s="73"/>
      <c r="J11" s="417" t="str">
        <f t="shared" si="0"/>
        <v>July</v>
      </c>
      <c r="K11" s="1336">
        <v>8235</v>
      </c>
      <c r="L11" s="1336">
        <v>6472875</v>
      </c>
      <c r="M11" s="1336">
        <v>281432</v>
      </c>
      <c r="N11" s="1254">
        <f t="shared" si="1"/>
        <v>1.1048000000000001E-2</v>
      </c>
      <c r="O11" s="581" t="s">
        <v>2115</v>
      </c>
      <c r="P11" s="1339">
        <v>71467</v>
      </c>
      <c r="Q11" s="684">
        <v>2</v>
      </c>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c r="GA11" s="68"/>
      <c r="GB11" s="68"/>
      <c r="GC11" s="68"/>
      <c r="GD11" s="68"/>
      <c r="GE11" s="68"/>
      <c r="GF11" s="68"/>
      <c r="GG11" s="68"/>
      <c r="GH11" s="68"/>
      <c r="GI11" s="68"/>
      <c r="GJ11" s="68"/>
      <c r="GK11" s="68"/>
      <c r="GL11" s="68"/>
      <c r="GM11" s="68"/>
      <c r="GN11" s="68"/>
      <c r="GO11" s="68"/>
      <c r="GP11" s="68"/>
      <c r="GQ11" s="68"/>
      <c r="GR11" s="68"/>
      <c r="GS11" s="68"/>
      <c r="GT11" s="68"/>
      <c r="GU11" s="68"/>
      <c r="GV11" s="68"/>
      <c r="GW11" s="68"/>
      <c r="GX11" s="68"/>
      <c r="GY11" s="68"/>
      <c r="GZ11" s="68"/>
      <c r="HA11" s="68"/>
      <c r="HB11" s="68"/>
      <c r="HC11" s="68"/>
      <c r="HD11" s="68"/>
      <c r="HE11" s="68"/>
      <c r="HF11" s="68"/>
      <c r="HG11" s="68"/>
      <c r="HH11" s="68"/>
      <c r="HI11" s="68"/>
      <c r="HJ11" s="68"/>
      <c r="HK11" s="68"/>
      <c r="HL11" s="68"/>
      <c r="HM11" s="68"/>
      <c r="HN11" s="68"/>
      <c r="HO11" s="68"/>
      <c r="HP11" s="68"/>
      <c r="HQ11" s="68"/>
      <c r="HR11" s="68"/>
      <c r="HS11" s="68"/>
      <c r="HT11" s="68"/>
      <c r="HU11" s="68"/>
      <c r="HV11" s="68"/>
      <c r="HW11" s="68"/>
      <c r="HX11" s="68"/>
      <c r="HY11" s="68"/>
      <c r="HZ11" s="68"/>
      <c r="IA11" s="68"/>
      <c r="IB11" s="68"/>
      <c r="IC11" s="68"/>
      <c r="ID11" s="68"/>
      <c r="IE11" s="68"/>
      <c r="IF11" s="68"/>
      <c r="IG11" s="68"/>
      <c r="IH11" s="68"/>
      <c r="II11" s="68"/>
      <c r="IJ11" s="68"/>
      <c r="IK11" s="68"/>
      <c r="IL11" s="68"/>
      <c r="IM11" s="68"/>
      <c r="IN11" s="68"/>
      <c r="IO11" s="68"/>
      <c r="IP11" s="68"/>
      <c r="IQ11" s="68"/>
      <c r="IR11" s="68"/>
      <c r="IS11" s="68"/>
    </row>
    <row r="12" spans="1:253">
      <c r="A12" s="417"/>
      <c r="B12" s="686" t="s">
        <v>1133</v>
      </c>
      <c r="C12" s="677"/>
      <c r="D12" s="68"/>
      <c r="E12" s="68"/>
      <c r="F12" s="68"/>
      <c r="G12" s="68"/>
      <c r="H12" s="74"/>
      <c r="I12" s="73"/>
      <c r="J12" s="417" t="str">
        <f t="shared" si="0"/>
        <v>August</v>
      </c>
      <c r="K12" s="1336">
        <v>8246</v>
      </c>
      <c r="L12" s="1336">
        <v>6908057</v>
      </c>
      <c r="M12" s="1336">
        <v>298031</v>
      </c>
      <c r="N12" s="1254">
        <f t="shared" si="1"/>
        <v>1.5151E-2</v>
      </c>
      <c r="O12" s="581"/>
      <c r="P12" s="1339">
        <v>104607</v>
      </c>
      <c r="Q12" s="684">
        <v>3</v>
      </c>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c r="DR12" s="68"/>
      <c r="DS12" s="68"/>
      <c r="DT12" s="68"/>
      <c r="DU12" s="68"/>
      <c r="DV12" s="68"/>
      <c r="DW12" s="68"/>
      <c r="DX12" s="68"/>
      <c r="DY12" s="68"/>
      <c r="DZ12" s="68"/>
      <c r="EA12" s="68"/>
      <c r="EB12" s="68"/>
      <c r="EC12" s="68"/>
      <c r="ED12" s="68"/>
      <c r="EE12" s="68"/>
      <c r="EF12" s="68"/>
      <c r="EG12" s="68"/>
      <c r="EH12" s="68"/>
      <c r="EI12" s="68"/>
      <c r="EJ12" s="68"/>
      <c r="EK12" s="68"/>
      <c r="EL12" s="68"/>
      <c r="EM12" s="68"/>
      <c r="EN12" s="68"/>
      <c r="EO12" s="68"/>
      <c r="EP12" s="68"/>
      <c r="EQ12" s="68"/>
      <c r="ER12" s="68"/>
      <c r="ES12" s="68"/>
      <c r="ET12" s="68"/>
      <c r="EU12" s="68"/>
      <c r="EV12" s="68"/>
      <c r="EW12" s="68"/>
      <c r="EX12" s="68"/>
      <c r="EY12" s="68"/>
      <c r="EZ12" s="68"/>
      <c r="FA12" s="68"/>
      <c r="FB12" s="68"/>
      <c r="FC12" s="68"/>
      <c r="FD12" s="68"/>
      <c r="FE12" s="68"/>
      <c r="FF12" s="68"/>
      <c r="FG12" s="68"/>
      <c r="FH12" s="68"/>
      <c r="FI12" s="68"/>
      <c r="FJ12" s="68"/>
      <c r="FK12" s="68"/>
      <c r="FL12" s="68"/>
      <c r="FM12" s="68"/>
      <c r="FN12" s="68"/>
      <c r="FO12" s="68"/>
      <c r="FP12" s="68"/>
      <c r="FQ12" s="68"/>
      <c r="FR12" s="68"/>
      <c r="FS12" s="68"/>
      <c r="FT12" s="68"/>
      <c r="FU12" s="68"/>
      <c r="FV12" s="68"/>
      <c r="FW12" s="68"/>
      <c r="FX12" s="68"/>
      <c r="FY12" s="68"/>
      <c r="FZ12" s="68"/>
      <c r="GA12" s="68"/>
      <c r="GB12" s="68"/>
      <c r="GC12" s="68"/>
      <c r="GD12" s="68"/>
      <c r="GE12" s="68"/>
      <c r="GF12" s="68"/>
      <c r="GG12" s="68"/>
      <c r="GH12" s="68"/>
      <c r="GI12" s="68"/>
      <c r="GJ12" s="68"/>
      <c r="GK12" s="68"/>
      <c r="GL12" s="68"/>
      <c r="GM12" s="68"/>
      <c r="GN12" s="68"/>
      <c r="GO12" s="68"/>
      <c r="GP12" s="68"/>
      <c r="GQ12" s="68"/>
      <c r="GR12" s="68"/>
      <c r="GS12" s="68"/>
      <c r="GT12" s="68"/>
      <c r="GU12" s="68"/>
      <c r="GV12" s="68"/>
      <c r="GW12" s="68"/>
      <c r="GX12" s="68"/>
      <c r="GY12" s="68"/>
      <c r="GZ12" s="68"/>
      <c r="HA12" s="68"/>
      <c r="HB12" s="68"/>
      <c r="HC12" s="68"/>
      <c r="HD12" s="68"/>
      <c r="HE12" s="68"/>
      <c r="HF12" s="68"/>
      <c r="HG12" s="68"/>
      <c r="HH12" s="68"/>
      <c r="HI12" s="68"/>
      <c r="HJ12" s="68"/>
      <c r="HK12" s="68"/>
      <c r="HL12" s="68"/>
      <c r="HM12" s="68"/>
      <c r="HN12" s="68"/>
      <c r="HO12" s="68"/>
      <c r="HP12" s="68"/>
      <c r="HQ12" s="68"/>
      <c r="HR12" s="68"/>
      <c r="HS12" s="68"/>
      <c r="HT12" s="68"/>
      <c r="HU12" s="68"/>
      <c r="HV12" s="68"/>
      <c r="HW12" s="68"/>
      <c r="HX12" s="68"/>
      <c r="HY12" s="68"/>
      <c r="HZ12" s="68"/>
      <c r="IA12" s="68"/>
      <c r="IB12" s="68"/>
      <c r="IC12" s="68"/>
      <c r="ID12" s="68"/>
      <c r="IE12" s="68"/>
      <c r="IF12" s="68"/>
      <c r="IG12" s="68"/>
      <c r="IH12" s="68"/>
      <c r="II12" s="68"/>
      <c r="IJ12" s="68"/>
      <c r="IK12" s="68"/>
      <c r="IL12" s="68"/>
      <c r="IM12" s="68"/>
      <c r="IN12" s="68"/>
      <c r="IO12" s="68"/>
      <c r="IP12" s="68"/>
      <c r="IQ12" s="68"/>
      <c r="IR12" s="68"/>
      <c r="IS12" s="68"/>
    </row>
    <row r="13" spans="1:253">
      <c r="A13" s="417"/>
      <c r="B13" s="686" t="s">
        <v>1134</v>
      </c>
      <c r="C13" s="677"/>
      <c r="D13" s="677"/>
      <c r="E13" s="68"/>
      <c r="F13" s="68"/>
      <c r="G13" s="68"/>
      <c r="H13" s="74"/>
      <c r="I13" s="73"/>
      <c r="J13" s="417" t="str">
        <f t="shared" si="0"/>
        <v>September</v>
      </c>
      <c r="K13" s="1336">
        <v>8251</v>
      </c>
      <c r="L13" s="1336">
        <v>6745033</v>
      </c>
      <c r="M13" s="1336">
        <v>291865</v>
      </c>
      <c r="N13" s="1254">
        <f t="shared" si="1"/>
        <v>1.4291999999999999E-2</v>
      </c>
      <c r="O13" s="581"/>
      <c r="P13" s="1339">
        <v>96345</v>
      </c>
      <c r="Q13" s="684">
        <v>4</v>
      </c>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68"/>
      <c r="DJ13" s="68"/>
      <c r="DK13" s="68"/>
      <c r="DL13" s="68"/>
      <c r="DM13" s="68"/>
      <c r="DN13" s="68"/>
      <c r="DO13" s="68"/>
      <c r="DP13" s="68"/>
      <c r="DQ13" s="68"/>
      <c r="DR13" s="68"/>
      <c r="DS13" s="68"/>
      <c r="DT13" s="68"/>
      <c r="DU13" s="68"/>
      <c r="DV13" s="68"/>
      <c r="DW13" s="68"/>
      <c r="DX13" s="68"/>
      <c r="DY13" s="68"/>
      <c r="DZ13" s="68"/>
      <c r="EA13" s="68"/>
      <c r="EB13" s="68"/>
      <c r="EC13" s="68"/>
      <c r="ED13" s="68"/>
      <c r="EE13" s="68"/>
      <c r="EF13" s="68"/>
      <c r="EG13" s="68"/>
      <c r="EH13" s="68"/>
      <c r="EI13" s="68"/>
      <c r="EJ13" s="68"/>
      <c r="EK13" s="68"/>
      <c r="EL13" s="68"/>
      <c r="EM13" s="68"/>
      <c r="EN13" s="68"/>
      <c r="EO13" s="68"/>
      <c r="EP13" s="68"/>
      <c r="EQ13" s="68"/>
      <c r="ER13" s="68"/>
      <c r="ES13" s="68"/>
      <c r="ET13" s="68"/>
      <c r="EU13" s="68"/>
      <c r="EV13" s="68"/>
      <c r="EW13" s="68"/>
      <c r="EX13" s="68"/>
      <c r="EY13" s="68"/>
      <c r="EZ13" s="68"/>
      <c r="FA13" s="68"/>
      <c r="FB13" s="68"/>
      <c r="FC13" s="68"/>
      <c r="FD13" s="68"/>
      <c r="FE13" s="68"/>
      <c r="FF13" s="68"/>
      <c r="FG13" s="68"/>
      <c r="FH13" s="68"/>
      <c r="FI13" s="68"/>
      <c r="FJ13" s="68"/>
      <c r="FK13" s="68"/>
      <c r="FL13" s="68"/>
      <c r="FM13" s="68"/>
      <c r="FN13" s="68"/>
      <c r="FO13" s="68"/>
      <c r="FP13" s="68"/>
      <c r="FQ13" s="68"/>
      <c r="FR13" s="68"/>
      <c r="FS13" s="68"/>
      <c r="FT13" s="68"/>
      <c r="FU13" s="68"/>
      <c r="FV13" s="68"/>
      <c r="FW13" s="68"/>
      <c r="FX13" s="68"/>
      <c r="FY13" s="68"/>
      <c r="FZ13" s="68"/>
      <c r="GA13" s="68"/>
      <c r="GB13" s="68"/>
      <c r="GC13" s="68"/>
      <c r="GD13" s="68"/>
      <c r="GE13" s="68"/>
      <c r="GF13" s="68"/>
      <c r="GG13" s="68"/>
      <c r="GH13" s="68"/>
      <c r="GI13" s="68"/>
      <c r="GJ13" s="68"/>
      <c r="GK13" s="68"/>
      <c r="GL13" s="68"/>
      <c r="GM13" s="68"/>
      <c r="GN13" s="68"/>
      <c r="GO13" s="68"/>
      <c r="GP13" s="68"/>
      <c r="GQ13" s="68"/>
      <c r="GR13" s="68"/>
      <c r="GS13" s="68"/>
      <c r="GT13" s="68"/>
      <c r="GU13" s="68"/>
      <c r="GV13" s="68"/>
      <c r="GW13" s="68"/>
      <c r="GX13" s="68"/>
      <c r="GY13" s="68"/>
      <c r="GZ13" s="68"/>
      <c r="HA13" s="68"/>
      <c r="HB13" s="68"/>
      <c r="HC13" s="68"/>
      <c r="HD13" s="68"/>
      <c r="HE13" s="68"/>
      <c r="HF13" s="68"/>
      <c r="HG13" s="68"/>
      <c r="HH13" s="68"/>
      <c r="HI13" s="68"/>
      <c r="HJ13" s="68"/>
      <c r="HK13" s="68"/>
      <c r="HL13" s="68"/>
      <c r="HM13" s="68"/>
      <c r="HN13" s="68"/>
      <c r="HO13" s="68"/>
      <c r="HP13" s="68"/>
      <c r="HQ13" s="68"/>
      <c r="HR13" s="68"/>
      <c r="HS13" s="68"/>
      <c r="HT13" s="68"/>
      <c r="HU13" s="68"/>
      <c r="HV13" s="68"/>
      <c r="HW13" s="68"/>
      <c r="HX13" s="68"/>
      <c r="HY13" s="68"/>
      <c r="HZ13" s="68"/>
      <c r="IA13" s="68"/>
      <c r="IB13" s="68"/>
      <c r="IC13" s="68"/>
      <c r="ID13" s="68"/>
      <c r="IE13" s="68"/>
      <c r="IF13" s="68"/>
      <c r="IG13" s="68"/>
      <c r="IH13" s="68"/>
      <c r="II13" s="68"/>
      <c r="IJ13" s="68"/>
      <c r="IK13" s="68"/>
      <c r="IL13" s="68"/>
      <c r="IM13" s="68"/>
      <c r="IN13" s="68"/>
      <c r="IO13" s="68"/>
      <c r="IP13" s="68"/>
      <c r="IQ13" s="68"/>
      <c r="IR13" s="68"/>
      <c r="IS13" s="68"/>
    </row>
    <row r="14" spans="1:253">
      <c r="A14" s="417"/>
      <c r="B14" s="686"/>
      <c r="C14" s="677"/>
      <c r="D14" s="677"/>
      <c r="E14" s="68"/>
      <c r="F14" s="68"/>
      <c r="G14" s="68"/>
      <c r="H14" s="74"/>
      <c r="I14" s="73"/>
      <c r="J14" s="417" t="str">
        <f t="shared" si="0"/>
        <v xml:space="preserve">October </v>
      </c>
      <c r="K14" s="1336">
        <v>8242</v>
      </c>
      <c r="L14" s="1336">
        <v>6165216</v>
      </c>
      <c r="M14" s="1336">
        <v>270066</v>
      </c>
      <c r="N14" s="1254">
        <f t="shared" si="1"/>
        <v>1.1594999999999999E-2</v>
      </c>
      <c r="O14" s="581"/>
      <c r="P14" s="1339">
        <v>71445</v>
      </c>
      <c r="Q14" s="684">
        <v>5</v>
      </c>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c r="DI14" s="68"/>
      <c r="DJ14" s="68"/>
      <c r="DK14" s="68"/>
      <c r="DL14" s="68"/>
      <c r="DM14" s="68"/>
      <c r="DN14" s="68"/>
      <c r="DO14" s="68"/>
      <c r="DP14" s="68"/>
      <c r="DQ14" s="68"/>
      <c r="DR14" s="68"/>
      <c r="DS14" s="68"/>
      <c r="DT14" s="68"/>
      <c r="DU14" s="68"/>
      <c r="DV14" s="68"/>
      <c r="DW14" s="68"/>
      <c r="DX14" s="68"/>
      <c r="DY14" s="68"/>
      <c r="DZ14" s="68"/>
      <c r="EA14" s="68"/>
      <c r="EB14" s="68"/>
      <c r="EC14" s="68"/>
      <c r="ED14" s="68"/>
      <c r="EE14" s="68"/>
      <c r="EF14" s="68"/>
      <c r="EG14" s="68"/>
      <c r="EH14" s="68"/>
      <c r="EI14" s="68"/>
      <c r="EJ14" s="68"/>
      <c r="EK14" s="68"/>
      <c r="EL14" s="68"/>
      <c r="EM14" s="68"/>
      <c r="EN14" s="68"/>
      <c r="EO14" s="68"/>
      <c r="EP14" s="68"/>
      <c r="EQ14" s="68"/>
      <c r="ER14" s="68"/>
      <c r="ES14" s="68"/>
      <c r="ET14" s="68"/>
      <c r="EU14" s="68"/>
      <c r="EV14" s="68"/>
      <c r="EW14" s="68"/>
      <c r="EX14" s="68"/>
      <c r="EY14" s="68"/>
      <c r="EZ14" s="68"/>
      <c r="FA14" s="68"/>
      <c r="FB14" s="68"/>
      <c r="FC14" s="68"/>
      <c r="FD14" s="68"/>
      <c r="FE14" s="68"/>
      <c r="FF14" s="68"/>
      <c r="FG14" s="68"/>
      <c r="FH14" s="68"/>
      <c r="FI14" s="68"/>
      <c r="FJ14" s="68"/>
      <c r="FK14" s="68"/>
      <c r="FL14" s="68"/>
      <c r="FM14" s="68"/>
      <c r="FN14" s="68"/>
      <c r="FO14" s="68"/>
      <c r="FP14" s="68"/>
      <c r="FQ14" s="68"/>
      <c r="FR14" s="68"/>
      <c r="FS14" s="68"/>
      <c r="FT14" s="68"/>
      <c r="FU14" s="68"/>
      <c r="FV14" s="68"/>
      <c r="FW14" s="68"/>
      <c r="FX14" s="68"/>
      <c r="FY14" s="68"/>
      <c r="FZ14" s="68"/>
      <c r="GA14" s="68"/>
      <c r="GB14" s="68"/>
      <c r="GC14" s="68"/>
      <c r="GD14" s="68"/>
      <c r="GE14" s="68"/>
      <c r="GF14" s="68"/>
      <c r="GG14" s="68"/>
      <c r="GH14" s="68"/>
      <c r="GI14" s="68"/>
      <c r="GJ14" s="68"/>
      <c r="GK14" s="68"/>
      <c r="GL14" s="68"/>
      <c r="GM14" s="68"/>
      <c r="GN14" s="68"/>
      <c r="GO14" s="68"/>
      <c r="GP14" s="68"/>
      <c r="GQ14" s="68"/>
      <c r="GR14" s="68"/>
      <c r="GS14" s="68"/>
      <c r="GT14" s="68"/>
      <c r="GU14" s="68"/>
      <c r="GV14" s="68"/>
      <c r="GW14" s="68"/>
      <c r="GX14" s="68"/>
      <c r="GY14" s="68"/>
      <c r="GZ14" s="68"/>
      <c r="HA14" s="68"/>
      <c r="HB14" s="68"/>
      <c r="HC14" s="68"/>
      <c r="HD14" s="68"/>
      <c r="HE14" s="68"/>
      <c r="HF14" s="68"/>
      <c r="HG14" s="68"/>
      <c r="HH14" s="68"/>
      <c r="HI14" s="68"/>
      <c r="HJ14" s="68"/>
      <c r="HK14" s="68"/>
      <c r="HL14" s="68"/>
      <c r="HM14" s="68"/>
      <c r="HN14" s="68"/>
      <c r="HO14" s="68"/>
      <c r="HP14" s="68"/>
      <c r="HQ14" s="68"/>
      <c r="HR14" s="68"/>
      <c r="HS14" s="68"/>
      <c r="HT14" s="68"/>
      <c r="HU14" s="68"/>
      <c r="HV14" s="68"/>
      <c r="HW14" s="68"/>
      <c r="HX14" s="68"/>
      <c r="HY14" s="68"/>
      <c r="HZ14" s="68"/>
      <c r="IA14" s="68"/>
      <c r="IB14" s="68"/>
      <c r="IC14" s="68"/>
      <c r="ID14" s="68"/>
      <c r="IE14" s="68"/>
      <c r="IF14" s="68"/>
      <c r="IG14" s="68"/>
      <c r="IH14" s="68"/>
      <c r="II14" s="68"/>
      <c r="IJ14" s="68"/>
      <c r="IK14" s="68"/>
      <c r="IL14" s="68"/>
      <c r="IM14" s="68"/>
      <c r="IN14" s="68"/>
      <c r="IO14" s="68"/>
      <c r="IP14" s="68"/>
      <c r="IQ14" s="68"/>
      <c r="IR14" s="68"/>
      <c r="IS14" s="68"/>
    </row>
    <row r="15" spans="1:253">
      <c r="A15" s="417"/>
      <c r="B15" s="686" t="s">
        <v>1135</v>
      </c>
      <c r="C15" s="677"/>
      <c r="D15" s="677"/>
      <c r="E15" s="68"/>
      <c r="F15" s="68"/>
      <c r="G15" s="68"/>
      <c r="H15" s="74"/>
      <c r="I15" s="73"/>
      <c r="J15" s="417" t="str">
        <f t="shared" si="0"/>
        <v>November</v>
      </c>
      <c r="K15" s="1336">
        <v>8239</v>
      </c>
      <c r="L15" s="1336">
        <v>8665257</v>
      </c>
      <c r="M15" s="1336">
        <v>363345</v>
      </c>
      <c r="N15" s="1254">
        <f t="shared" si="1"/>
        <v>1.2418999999999999E-2</v>
      </c>
      <c r="O15" s="581"/>
      <c r="P15" s="1339">
        <v>107592</v>
      </c>
      <c r="Q15" s="684">
        <v>6</v>
      </c>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c r="DD15" s="68"/>
      <c r="DE15" s="68"/>
      <c r="DF15" s="68"/>
      <c r="DG15" s="68"/>
      <c r="DH15" s="68"/>
      <c r="DI15" s="68"/>
      <c r="DJ15" s="68"/>
      <c r="DK15" s="68"/>
      <c r="DL15" s="68"/>
      <c r="DM15" s="68"/>
      <c r="DN15" s="68"/>
      <c r="DO15" s="68"/>
      <c r="DP15" s="68"/>
      <c r="DQ15" s="68"/>
      <c r="DR15" s="68"/>
      <c r="DS15" s="68"/>
      <c r="DT15" s="68"/>
      <c r="DU15" s="68"/>
      <c r="DV15" s="68"/>
      <c r="DW15" s="68"/>
      <c r="DX15" s="68"/>
      <c r="DY15" s="68"/>
      <c r="DZ15" s="68"/>
      <c r="EA15" s="68"/>
      <c r="EB15" s="68"/>
      <c r="EC15" s="68"/>
      <c r="ED15" s="68"/>
      <c r="EE15" s="68"/>
      <c r="EF15" s="68"/>
      <c r="EG15" s="68"/>
      <c r="EH15" s="68"/>
      <c r="EI15" s="68"/>
      <c r="EJ15" s="68"/>
      <c r="EK15" s="68"/>
      <c r="EL15" s="68"/>
      <c r="EM15" s="68"/>
      <c r="EN15" s="68"/>
      <c r="EO15" s="68"/>
      <c r="EP15" s="68"/>
      <c r="EQ15" s="68"/>
      <c r="ER15" s="68"/>
      <c r="ES15" s="68"/>
      <c r="ET15" s="68"/>
      <c r="EU15" s="68"/>
      <c r="EV15" s="68"/>
      <c r="EW15" s="68"/>
      <c r="EX15" s="68"/>
      <c r="EY15" s="68"/>
      <c r="EZ15" s="68"/>
      <c r="FA15" s="68"/>
      <c r="FB15" s="68"/>
      <c r="FC15" s="68"/>
      <c r="FD15" s="68"/>
      <c r="FE15" s="68"/>
      <c r="FF15" s="68"/>
      <c r="FG15" s="68"/>
      <c r="FH15" s="68"/>
      <c r="FI15" s="68"/>
      <c r="FJ15" s="68"/>
      <c r="FK15" s="68"/>
      <c r="FL15" s="68"/>
      <c r="FM15" s="68"/>
      <c r="FN15" s="68"/>
      <c r="FO15" s="68"/>
      <c r="FP15" s="68"/>
      <c r="FQ15" s="68"/>
      <c r="FR15" s="68"/>
      <c r="FS15" s="68"/>
      <c r="FT15" s="68"/>
      <c r="FU15" s="68"/>
      <c r="FV15" s="68"/>
      <c r="FW15" s="68"/>
      <c r="FX15" s="68"/>
      <c r="FY15" s="68"/>
      <c r="FZ15" s="68"/>
      <c r="GA15" s="68"/>
      <c r="GB15" s="68"/>
      <c r="GC15" s="68"/>
      <c r="GD15" s="68"/>
      <c r="GE15" s="68"/>
      <c r="GF15" s="68"/>
      <c r="GG15" s="68"/>
      <c r="GH15" s="68"/>
      <c r="GI15" s="68"/>
      <c r="GJ15" s="68"/>
      <c r="GK15" s="68"/>
      <c r="GL15" s="68"/>
      <c r="GM15" s="68"/>
      <c r="GN15" s="68"/>
      <c r="GO15" s="68"/>
      <c r="GP15" s="68"/>
      <c r="GQ15" s="68"/>
      <c r="GR15" s="68"/>
      <c r="GS15" s="68"/>
      <c r="GT15" s="68"/>
      <c r="GU15" s="68"/>
      <c r="GV15" s="68"/>
      <c r="GW15" s="68"/>
      <c r="GX15" s="68"/>
      <c r="GY15" s="68"/>
      <c r="GZ15" s="68"/>
      <c r="HA15" s="68"/>
      <c r="HB15" s="68"/>
      <c r="HC15" s="68"/>
      <c r="HD15" s="68"/>
      <c r="HE15" s="68"/>
      <c r="HF15" s="68"/>
      <c r="HG15" s="68"/>
      <c r="HH15" s="68"/>
      <c r="HI15" s="68"/>
      <c r="HJ15" s="68"/>
      <c r="HK15" s="68"/>
      <c r="HL15" s="68"/>
      <c r="HM15" s="68"/>
      <c r="HN15" s="68"/>
      <c r="HO15" s="68"/>
      <c r="HP15" s="68"/>
      <c r="HQ15" s="68"/>
      <c r="HR15" s="68"/>
      <c r="HS15" s="68"/>
      <c r="HT15" s="68"/>
      <c r="HU15" s="68"/>
      <c r="HV15" s="68"/>
      <c r="HW15" s="68"/>
      <c r="HX15" s="68"/>
      <c r="HY15" s="68"/>
      <c r="HZ15" s="68"/>
      <c r="IA15" s="68"/>
      <c r="IB15" s="68"/>
      <c r="IC15" s="68"/>
      <c r="ID15" s="68"/>
      <c r="IE15" s="68"/>
      <c r="IF15" s="68"/>
      <c r="IG15" s="68"/>
      <c r="IH15" s="68"/>
      <c r="II15" s="68"/>
      <c r="IJ15" s="68"/>
      <c r="IK15" s="68"/>
      <c r="IL15" s="68"/>
      <c r="IM15" s="68"/>
      <c r="IN15" s="68"/>
      <c r="IO15" s="68"/>
      <c r="IP15" s="68"/>
      <c r="IQ15" s="68"/>
      <c r="IR15" s="68"/>
      <c r="IS15" s="68"/>
    </row>
    <row r="16" spans="1:253">
      <c r="A16" s="417"/>
      <c r="B16" s="686" t="s">
        <v>1136</v>
      </c>
      <c r="C16" s="677"/>
      <c r="D16" s="677"/>
      <c r="E16" s="68"/>
      <c r="F16" s="68"/>
      <c r="G16" s="68"/>
      <c r="H16" s="74"/>
      <c r="I16" s="73"/>
      <c r="J16" s="417" t="str">
        <f t="shared" si="0"/>
        <v xml:space="preserve">December </v>
      </c>
      <c r="K16" s="1336">
        <v>8199</v>
      </c>
      <c r="L16" s="1336">
        <v>11916241</v>
      </c>
      <c r="M16" s="1336">
        <v>484296</v>
      </c>
      <c r="N16" s="1254">
        <f t="shared" si="1"/>
        <v>1.1834000000000001E-2</v>
      </c>
      <c r="O16" s="581"/>
      <c r="P16" s="1339">
        <v>141005</v>
      </c>
      <c r="Q16" s="684">
        <v>7</v>
      </c>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c r="DI16" s="68"/>
      <c r="DJ16" s="68"/>
      <c r="DK16" s="68"/>
      <c r="DL16" s="68"/>
      <c r="DM16" s="68"/>
      <c r="DN16" s="68"/>
      <c r="DO16" s="68"/>
      <c r="DP16" s="68"/>
      <c r="DQ16" s="68"/>
      <c r="DR16" s="68"/>
      <c r="DS16" s="68"/>
      <c r="DT16" s="68"/>
      <c r="DU16" s="68"/>
      <c r="DV16" s="68"/>
      <c r="DW16" s="68"/>
      <c r="DX16" s="68"/>
      <c r="DY16" s="68"/>
      <c r="DZ16" s="68"/>
      <c r="EA16" s="68"/>
      <c r="EB16" s="68"/>
      <c r="EC16" s="68"/>
      <c r="ED16" s="68"/>
      <c r="EE16" s="68"/>
      <c r="EF16" s="68"/>
      <c r="EG16" s="68"/>
      <c r="EH16" s="68"/>
      <c r="EI16" s="68"/>
      <c r="EJ16" s="68"/>
      <c r="EK16" s="68"/>
      <c r="EL16" s="68"/>
      <c r="EM16" s="68"/>
      <c r="EN16" s="68"/>
      <c r="EO16" s="68"/>
      <c r="EP16" s="68"/>
      <c r="EQ16" s="68"/>
      <c r="ER16" s="68"/>
      <c r="ES16" s="68"/>
      <c r="ET16" s="68"/>
      <c r="EU16" s="68"/>
      <c r="EV16" s="68"/>
      <c r="EW16" s="68"/>
      <c r="EX16" s="68"/>
      <c r="EY16" s="68"/>
      <c r="EZ16" s="68"/>
      <c r="FA16" s="68"/>
      <c r="FB16" s="68"/>
      <c r="FC16" s="68"/>
      <c r="FD16" s="68"/>
      <c r="FE16" s="68"/>
      <c r="FF16" s="68"/>
      <c r="FG16" s="68"/>
      <c r="FH16" s="68"/>
      <c r="FI16" s="68"/>
      <c r="FJ16" s="68"/>
      <c r="FK16" s="68"/>
      <c r="FL16" s="68"/>
      <c r="FM16" s="68"/>
      <c r="FN16" s="68"/>
      <c r="FO16" s="68"/>
      <c r="FP16" s="68"/>
      <c r="FQ16" s="68"/>
      <c r="FR16" s="68"/>
      <c r="FS16" s="68"/>
      <c r="FT16" s="68"/>
      <c r="FU16" s="68"/>
      <c r="FV16" s="68"/>
      <c r="FW16" s="68"/>
      <c r="FX16" s="68"/>
      <c r="FY16" s="68"/>
      <c r="FZ16" s="68"/>
      <c r="GA16" s="68"/>
      <c r="GB16" s="68"/>
      <c r="GC16" s="68"/>
      <c r="GD16" s="68"/>
      <c r="GE16" s="68"/>
      <c r="GF16" s="68"/>
      <c r="GG16" s="68"/>
      <c r="GH16" s="68"/>
      <c r="GI16" s="68"/>
      <c r="GJ16" s="68"/>
      <c r="GK16" s="68"/>
      <c r="GL16" s="68"/>
      <c r="GM16" s="68"/>
      <c r="GN16" s="68"/>
      <c r="GO16" s="68"/>
      <c r="GP16" s="68"/>
      <c r="GQ16" s="68"/>
      <c r="GR16" s="68"/>
      <c r="GS16" s="68"/>
      <c r="GT16" s="68"/>
      <c r="GU16" s="68"/>
      <c r="GV16" s="68"/>
      <c r="GW16" s="68"/>
      <c r="GX16" s="68"/>
      <c r="GY16" s="68"/>
      <c r="GZ16" s="68"/>
      <c r="HA16" s="68"/>
      <c r="HB16" s="68"/>
      <c r="HC16" s="68"/>
      <c r="HD16" s="68"/>
      <c r="HE16" s="68"/>
      <c r="HF16" s="68"/>
      <c r="HG16" s="68"/>
      <c r="HH16" s="68"/>
      <c r="HI16" s="68"/>
      <c r="HJ16" s="68"/>
      <c r="HK16" s="68"/>
      <c r="HL16" s="68"/>
      <c r="HM16" s="68"/>
      <c r="HN16" s="68"/>
      <c r="HO16" s="68"/>
      <c r="HP16" s="68"/>
      <c r="HQ16" s="68"/>
      <c r="HR16" s="68"/>
      <c r="HS16" s="68"/>
      <c r="HT16" s="68"/>
      <c r="HU16" s="68"/>
      <c r="HV16" s="68"/>
      <c r="HW16" s="68"/>
      <c r="HX16" s="68"/>
      <c r="HY16" s="68"/>
      <c r="HZ16" s="68"/>
      <c r="IA16" s="68"/>
      <c r="IB16" s="68"/>
      <c r="IC16" s="68"/>
      <c r="ID16" s="68"/>
      <c r="IE16" s="68"/>
      <c r="IF16" s="68"/>
      <c r="IG16" s="68"/>
      <c r="IH16" s="68"/>
      <c r="II16" s="68"/>
      <c r="IJ16" s="68"/>
      <c r="IK16" s="68"/>
      <c r="IL16" s="68"/>
      <c r="IM16" s="68"/>
      <c r="IN16" s="68"/>
      <c r="IO16" s="68"/>
      <c r="IP16" s="68"/>
      <c r="IQ16" s="68"/>
      <c r="IR16" s="68"/>
      <c r="IS16" s="68"/>
    </row>
    <row r="17" spans="1:253">
      <c r="A17" s="417"/>
      <c r="B17" s="685" t="s">
        <v>677</v>
      </c>
      <c r="C17" s="677"/>
      <c r="D17" s="677"/>
      <c r="E17" s="68"/>
      <c r="F17" s="68"/>
      <c r="G17" s="68"/>
      <c r="H17" s="74"/>
      <c r="I17" s="73"/>
      <c r="J17" s="417" t="str">
        <f t="shared" si="0"/>
        <v>January</v>
      </c>
      <c r="K17" s="1336">
        <v>8192</v>
      </c>
      <c r="L17" s="1336">
        <v>15792131</v>
      </c>
      <c r="M17" s="1336">
        <v>635239</v>
      </c>
      <c r="N17" s="1254">
        <f t="shared" si="1"/>
        <v>2.5409000000000001E-2</v>
      </c>
      <c r="O17" s="581"/>
      <c r="P17" s="1339">
        <v>401343</v>
      </c>
      <c r="Q17" s="684">
        <v>8</v>
      </c>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c r="DR17" s="68"/>
      <c r="DS17" s="68"/>
      <c r="DT17" s="68"/>
      <c r="DU17" s="68"/>
      <c r="DV17" s="68"/>
      <c r="DW17" s="68"/>
      <c r="DX17" s="68"/>
      <c r="DY17" s="68"/>
      <c r="DZ17" s="68"/>
      <c r="EA17" s="68"/>
      <c r="EB17" s="68"/>
      <c r="EC17" s="68"/>
      <c r="ED17" s="68"/>
      <c r="EE17" s="68"/>
      <c r="EF17" s="68"/>
      <c r="EG17" s="68"/>
      <c r="EH17" s="68"/>
      <c r="EI17" s="68"/>
      <c r="EJ17" s="68"/>
      <c r="EK17" s="68"/>
      <c r="EL17" s="68"/>
      <c r="EM17" s="68"/>
      <c r="EN17" s="68"/>
      <c r="EO17" s="68"/>
      <c r="EP17" s="68"/>
      <c r="EQ17" s="68"/>
      <c r="ER17" s="68"/>
      <c r="ES17" s="68"/>
      <c r="ET17" s="68"/>
      <c r="EU17" s="68"/>
      <c r="EV17" s="68"/>
      <c r="EW17" s="68"/>
      <c r="EX17" s="68"/>
      <c r="EY17" s="68"/>
      <c r="EZ17" s="68"/>
      <c r="FA17" s="68"/>
      <c r="FB17" s="68"/>
      <c r="FC17" s="68"/>
      <c r="FD17" s="68"/>
      <c r="FE17" s="68"/>
      <c r="FF17" s="68"/>
      <c r="FG17" s="68"/>
      <c r="FH17" s="68"/>
      <c r="FI17" s="68"/>
      <c r="FJ17" s="68"/>
      <c r="FK17" s="68"/>
      <c r="FL17" s="68"/>
      <c r="FM17" s="68"/>
      <c r="FN17" s="68"/>
      <c r="FO17" s="68"/>
      <c r="FP17" s="68"/>
      <c r="FQ17" s="68"/>
      <c r="FR17" s="68"/>
      <c r="FS17" s="68"/>
      <c r="FT17" s="68"/>
      <c r="FU17" s="68"/>
      <c r="FV17" s="68"/>
      <c r="FW17" s="68"/>
      <c r="FX17" s="68"/>
      <c r="FY17" s="68"/>
      <c r="FZ17" s="68"/>
      <c r="GA17" s="68"/>
      <c r="GB17" s="68"/>
      <c r="GC17" s="68"/>
      <c r="GD17" s="68"/>
      <c r="GE17" s="68"/>
      <c r="GF17" s="68"/>
      <c r="GG17" s="68"/>
      <c r="GH17" s="68"/>
      <c r="GI17" s="68"/>
      <c r="GJ17" s="68"/>
      <c r="GK17" s="68"/>
      <c r="GL17" s="68"/>
      <c r="GM17" s="68"/>
      <c r="GN17" s="68"/>
      <c r="GO17" s="68"/>
      <c r="GP17" s="68"/>
      <c r="GQ17" s="68"/>
      <c r="GR17" s="68"/>
      <c r="GS17" s="68"/>
      <c r="GT17" s="68"/>
      <c r="GU17" s="68"/>
      <c r="GV17" s="68"/>
      <c r="GW17" s="68"/>
      <c r="GX17" s="68"/>
      <c r="GY17" s="68"/>
      <c r="GZ17" s="68"/>
      <c r="HA17" s="68"/>
      <c r="HB17" s="68"/>
      <c r="HC17" s="68"/>
      <c r="HD17" s="68"/>
      <c r="HE17" s="68"/>
      <c r="HF17" s="68"/>
      <c r="HG17" s="68"/>
      <c r="HH17" s="68"/>
      <c r="HI17" s="68"/>
      <c r="HJ17" s="68"/>
      <c r="HK17" s="68"/>
      <c r="HL17" s="68"/>
      <c r="HM17" s="68"/>
      <c r="HN17" s="68"/>
      <c r="HO17" s="68"/>
      <c r="HP17" s="68"/>
      <c r="HQ17" s="68"/>
      <c r="HR17" s="68"/>
      <c r="HS17" s="68"/>
      <c r="HT17" s="68"/>
      <c r="HU17" s="68"/>
      <c r="HV17" s="68"/>
      <c r="HW17" s="68"/>
      <c r="HX17" s="68"/>
      <c r="HY17" s="68"/>
      <c r="HZ17" s="68"/>
      <c r="IA17" s="68"/>
      <c r="IB17" s="68"/>
      <c r="IC17" s="68"/>
      <c r="ID17" s="68"/>
      <c r="IE17" s="68"/>
      <c r="IF17" s="68"/>
      <c r="IG17" s="68"/>
      <c r="IH17" s="68"/>
      <c r="II17" s="68"/>
      <c r="IJ17" s="68"/>
      <c r="IK17" s="68"/>
      <c r="IL17" s="68"/>
      <c r="IM17" s="68"/>
      <c r="IN17" s="68"/>
      <c r="IO17" s="68"/>
      <c r="IP17" s="68"/>
      <c r="IQ17" s="68"/>
      <c r="IR17" s="68"/>
      <c r="IS17" s="68"/>
    </row>
    <row r="18" spans="1:253">
      <c r="A18" s="417"/>
      <c r="B18" s="685" t="s">
        <v>1137</v>
      </c>
      <c r="C18" s="677"/>
      <c r="D18" s="677"/>
      <c r="E18" s="68"/>
      <c r="F18" s="68"/>
      <c r="G18" s="68"/>
      <c r="H18" s="74"/>
      <c r="I18" s="73"/>
      <c r="J18" s="417" t="str">
        <f t="shared" si="0"/>
        <v>February</v>
      </c>
      <c r="K18" s="1336">
        <v>8194</v>
      </c>
      <c r="L18" s="1336">
        <v>17226635</v>
      </c>
      <c r="M18" s="1336">
        <v>690206</v>
      </c>
      <c r="N18" s="1254">
        <f t="shared" si="1"/>
        <v>2.9013000000000001E-2</v>
      </c>
      <c r="O18" s="581"/>
      <c r="P18" s="1339">
        <v>499767</v>
      </c>
      <c r="Q18" s="684">
        <v>9</v>
      </c>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c r="DI18" s="68"/>
      <c r="DJ18" s="68"/>
      <c r="DK18" s="68"/>
      <c r="DL18" s="68"/>
      <c r="DM18" s="68"/>
      <c r="DN18" s="68"/>
      <c r="DO18" s="68"/>
      <c r="DP18" s="68"/>
      <c r="DQ18" s="68"/>
      <c r="DR18" s="68"/>
      <c r="DS18" s="68"/>
      <c r="DT18" s="68"/>
      <c r="DU18" s="68"/>
      <c r="DV18" s="68"/>
      <c r="DW18" s="68"/>
      <c r="DX18" s="68"/>
      <c r="DY18" s="68"/>
      <c r="DZ18" s="68"/>
      <c r="EA18" s="68"/>
      <c r="EB18" s="68"/>
      <c r="EC18" s="68"/>
      <c r="ED18" s="68"/>
      <c r="EE18" s="68"/>
      <c r="EF18" s="68"/>
      <c r="EG18" s="68"/>
      <c r="EH18" s="68"/>
      <c r="EI18" s="68"/>
      <c r="EJ18" s="68"/>
      <c r="EK18" s="68"/>
      <c r="EL18" s="68"/>
      <c r="EM18" s="68"/>
      <c r="EN18" s="68"/>
      <c r="EO18" s="68"/>
      <c r="EP18" s="68"/>
      <c r="EQ18" s="68"/>
      <c r="ER18" s="68"/>
      <c r="ES18" s="68"/>
      <c r="ET18" s="68"/>
      <c r="EU18" s="68"/>
      <c r="EV18" s="68"/>
      <c r="EW18" s="68"/>
      <c r="EX18" s="68"/>
      <c r="EY18" s="68"/>
      <c r="EZ18" s="68"/>
      <c r="FA18" s="68"/>
      <c r="FB18" s="68"/>
      <c r="FC18" s="68"/>
      <c r="FD18" s="68"/>
      <c r="FE18" s="68"/>
      <c r="FF18" s="68"/>
      <c r="FG18" s="68"/>
      <c r="FH18" s="68"/>
      <c r="FI18" s="68"/>
      <c r="FJ18" s="68"/>
      <c r="FK18" s="68"/>
      <c r="FL18" s="68"/>
      <c r="FM18" s="68"/>
      <c r="FN18" s="68"/>
      <c r="FO18" s="68"/>
      <c r="FP18" s="68"/>
      <c r="FQ18" s="68"/>
      <c r="FR18" s="68"/>
      <c r="FS18" s="68"/>
      <c r="FT18" s="68"/>
      <c r="FU18" s="68"/>
      <c r="FV18" s="68"/>
      <c r="FW18" s="68"/>
      <c r="FX18" s="68"/>
      <c r="FY18" s="68"/>
      <c r="FZ18" s="68"/>
      <c r="GA18" s="68"/>
      <c r="GB18" s="68"/>
      <c r="GC18" s="68"/>
      <c r="GD18" s="68"/>
      <c r="GE18" s="68"/>
      <c r="GF18" s="68"/>
      <c r="GG18" s="68"/>
      <c r="GH18" s="68"/>
      <c r="GI18" s="68"/>
      <c r="GJ18" s="68"/>
      <c r="GK18" s="68"/>
      <c r="GL18" s="68"/>
      <c r="GM18" s="68"/>
      <c r="GN18" s="68"/>
      <c r="GO18" s="68"/>
      <c r="GP18" s="68"/>
      <c r="GQ18" s="68"/>
      <c r="GR18" s="68"/>
      <c r="GS18" s="68"/>
      <c r="GT18" s="68"/>
      <c r="GU18" s="68"/>
      <c r="GV18" s="68"/>
      <c r="GW18" s="68"/>
      <c r="GX18" s="68"/>
      <c r="GY18" s="68"/>
      <c r="GZ18" s="68"/>
      <c r="HA18" s="68"/>
      <c r="HB18" s="68"/>
      <c r="HC18" s="68"/>
      <c r="HD18" s="68"/>
      <c r="HE18" s="68"/>
      <c r="HF18" s="68"/>
      <c r="HG18" s="68"/>
      <c r="HH18" s="68"/>
      <c r="HI18" s="68"/>
      <c r="HJ18" s="68"/>
      <c r="HK18" s="68"/>
      <c r="HL18" s="68"/>
      <c r="HM18" s="68"/>
      <c r="HN18" s="68"/>
      <c r="HO18" s="68"/>
      <c r="HP18" s="68"/>
      <c r="HQ18" s="68"/>
      <c r="HR18" s="68"/>
      <c r="HS18" s="68"/>
      <c r="HT18" s="68"/>
      <c r="HU18" s="68"/>
      <c r="HV18" s="68"/>
      <c r="HW18" s="68"/>
      <c r="HX18" s="68"/>
      <c r="HY18" s="68"/>
      <c r="HZ18" s="68"/>
      <c r="IA18" s="68"/>
      <c r="IB18" s="68"/>
      <c r="IC18" s="68"/>
      <c r="ID18" s="68"/>
      <c r="IE18" s="68"/>
      <c r="IF18" s="68"/>
      <c r="IG18" s="68"/>
      <c r="IH18" s="68"/>
      <c r="II18" s="68"/>
      <c r="IJ18" s="68"/>
      <c r="IK18" s="68"/>
      <c r="IL18" s="68"/>
      <c r="IM18" s="68"/>
      <c r="IN18" s="68"/>
      <c r="IO18" s="68"/>
      <c r="IP18" s="68"/>
      <c r="IQ18" s="68"/>
      <c r="IR18" s="68"/>
      <c r="IS18" s="68"/>
    </row>
    <row r="19" spans="1:253">
      <c r="A19" s="417"/>
      <c r="B19" s="685" t="s">
        <v>1138</v>
      </c>
      <c r="C19" s="677"/>
      <c r="D19" s="677"/>
      <c r="E19" s="68"/>
      <c r="F19" s="68"/>
      <c r="G19" s="68"/>
      <c r="H19" s="74"/>
      <c r="I19" s="73"/>
      <c r="J19" s="417" t="str">
        <f t="shared" si="0"/>
        <v>March</v>
      </c>
      <c r="K19" s="1336">
        <v>8229</v>
      </c>
      <c r="L19" s="1336">
        <v>14109959</v>
      </c>
      <c r="M19" s="1336">
        <v>579220</v>
      </c>
      <c r="N19" s="1254">
        <f t="shared" si="1"/>
        <v>6.0597999999999999E-2</v>
      </c>
      <c r="O19" s="581"/>
      <c r="P19" s="1339">
        <v>854967</v>
      </c>
      <c r="Q19" s="684">
        <v>10</v>
      </c>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8"/>
      <c r="CL19" s="68"/>
      <c r="CM19" s="68"/>
      <c r="CN19" s="68"/>
      <c r="CO19" s="68"/>
      <c r="CP19" s="68"/>
      <c r="CQ19" s="68"/>
      <c r="CR19" s="68"/>
      <c r="CS19" s="68"/>
      <c r="CT19" s="68"/>
      <c r="CU19" s="68"/>
      <c r="CV19" s="68"/>
      <c r="CW19" s="68"/>
      <c r="CX19" s="68"/>
      <c r="CY19" s="68"/>
      <c r="CZ19" s="68"/>
      <c r="DA19" s="68"/>
      <c r="DB19" s="68"/>
      <c r="DC19" s="68"/>
      <c r="DD19" s="68"/>
      <c r="DE19" s="68"/>
      <c r="DF19" s="68"/>
      <c r="DG19" s="68"/>
      <c r="DH19" s="68"/>
      <c r="DI19" s="68"/>
      <c r="DJ19" s="68"/>
      <c r="DK19" s="68"/>
      <c r="DL19" s="68"/>
      <c r="DM19" s="68"/>
      <c r="DN19" s="68"/>
      <c r="DO19" s="68"/>
      <c r="DP19" s="68"/>
      <c r="DQ19" s="68"/>
      <c r="DR19" s="68"/>
      <c r="DS19" s="68"/>
      <c r="DT19" s="68"/>
      <c r="DU19" s="68"/>
      <c r="DV19" s="68"/>
      <c r="DW19" s="68"/>
      <c r="DX19" s="68"/>
      <c r="DY19" s="68"/>
      <c r="DZ19" s="68"/>
      <c r="EA19" s="68"/>
      <c r="EB19" s="68"/>
      <c r="EC19" s="68"/>
      <c r="ED19" s="68"/>
      <c r="EE19" s="68"/>
      <c r="EF19" s="68"/>
      <c r="EG19" s="68"/>
      <c r="EH19" s="68"/>
      <c r="EI19" s="68"/>
      <c r="EJ19" s="68"/>
      <c r="EK19" s="68"/>
      <c r="EL19" s="68"/>
      <c r="EM19" s="68"/>
      <c r="EN19" s="68"/>
      <c r="EO19" s="68"/>
      <c r="EP19" s="68"/>
      <c r="EQ19" s="68"/>
      <c r="ER19" s="68"/>
      <c r="ES19" s="68"/>
      <c r="ET19" s="68"/>
      <c r="EU19" s="68"/>
      <c r="EV19" s="68"/>
      <c r="EW19" s="68"/>
      <c r="EX19" s="68"/>
      <c r="EY19" s="68"/>
      <c r="EZ19" s="68"/>
      <c r="FA19" s="68"/>
      <c r="FB19" s="68"/>
      <c r="FC19" s="68"/>
      <c r="FD19" s="68"/>
      <c r="FE19" s="68"/>
      <c r="FF19" s="68"/>
      <c r="FG19" s="68"/>
      <c r="FH19" s="68"/>
      <c r="FI19" s="68"/>
      <c r="FJ19" s="68"/>
      <c r="FK19" s="68"/>
      <c r="FL19" s="68"/>
      <c r="FM19" s="68"/>
      <c r="FN19" s="68"/>
      <c r="FO19" s="68"/>
      <c r="FP19" s="68"/>
      <c r="FQ19" s="68"/>
      <c r="FR19" s="68"/>
      <c r="FS19" s="68"/>
      <c r="FT19" s="68"/>
      <c r="FU19" s="68"/>
      <c r="FV19" s="68"/>
      <c r="FW19" s="68"/>
      <c r="FX19" s="68"/>
      <c r="FY19" s="68"/>
      <c r="FZ19" s="68"/>
      <c r="GA19" s="68"/>
      <c r="GB19" s="68"/>
      <c r="GC19" s="68"/>
      <c r="GD19" s="68"/>
      <c r="GE19" s="68"/>
      <c r="GF19" s="68"/>
      <c r="GG19" s="68"/>
      <c r="GH19" s="68"/>
      <c r="GI19" s="68"/>
      <c r="GJ19" s="68"/>
      <c r="GK19" s="68"/>
      <c r="GL19" s="68"/>
      <c r="GM19" s="68"/>
      <c r="GN19" s="68"/>
      <c r="GO19" s="68"/>
      <c r="GP19" s="68"/>
      <c r="GQ19" s="68"/>
      <c r="GR19" s="68"/>
      <c r="GS19" s="68"/>
      <c r="GT19" s="68"/>
      <c r="GU19" s="68"/>
      <c r="GV19" s="68"/>
      <c r="GW19" s="68"/>
      <c r="GX19" s="68"/>
      <c r="GY19" s="68"/>
      <c r="GZ19" s="68"/>
      <c r="HA19" s="68"/>
      <c r="HB19" s="68"/>
      <c r="HC19" s="68"/>
      <c r="HD19" s="68"/>
      <c r="HE19" s="68"/>
      <c r="HF19" s="68"/>
      <c r="HG19" s="68"/>
      <c r="HH19" s="68"/>
      <c r="HI19" s="68"/>
      <c r="HJ19" s="68"/>
      <c r="HK19" s="68"/>
      <c r="HL19" s="68"/>
      <c r="HM19" s="68"/>
      <c r="HN19" s="68"/>
      <c r="HO19" s="68"/>
      <c r="HP19" s="68"/>
      <c r="HQ19" s="68"/>
      <c r="HR19" s="68"/>
      <c r="HS19" s="68"/>
      <c r="HT19" s="68"/>
      <c r="HU19" s="68"/>
      <c r="HV19" s="68"/>
      <c r="HW19" s="68"/>
      <c r="HX19" s="68"/>
      <c r="HY19" s="68"/>
      <c r="HZ19" s="68"/>
      <c r="IA19" s="68"/>
      <c r="IB19" s="68"/>
      <c r="IC19" s="68"/>
      <c r="ID19" s="68"/>
      <c r="IE19" s="68"/>
      <c r="IF19" s="68"/>
      <c r="IG19" s="68"/>
      <c r="IH19" s="68"/>
      <c r="II19" s="68"/>
      <c r="IJ19" s="68"/>
      <c r="IK19" s="68"/>
      <c r="IL19" s="68"/>
      <c r="IM19" s="68"/>
      <c r="IN19" s="68"/>
      <c r="IO19" s="68"/>
      <c r="IP19" s="68"/>
      <c r="IQ19" s="68"/>
      <c r="IR19" s="68"/>
      <c r="IS19" s="68"/>
    </row>
    <row r="20" spans="1:253">
      <c r="A20" s="417"/>
      <c r="B20" s="685" t="s">
        <v>677</v>
      </c>
      <c r="C20" s="677"/>
      <c r="D20" s="677"/>
      <c r="E20" s="68"/>
      <c r="F20" s="68"/>
      <c r="G20" s="68"/>
      <c r="H20" s="74"/>
      <c r="I20" s="73"/>
      <c r="J20" s="417" t="str">
        <f t="shared" si="0"/>
        <v>April</v>
      </c>
      <c r="K20" s="1338">
        <v>8233</v>
      </c>
      <c r="L20" s="1338">
        <v>12325627</v>
      </c>
      <c r="M20" s="1338">
        <v>507314</v>
      </c>
      <c r="N20" s="1254">
        <f t="shared" si="1"/>
        <v>3.9746999999999998E-2</v>
      </c>
      <c r="O20" s="581"/>
      <c r="P20" s="1340">
        <v>489834</v>
      </c>
      <c r="Q20" s="684">
        <v>11</v>
      </c>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X20" s="68"/>
      <c r="CY20" s="68"/>
      <c r="CZ20" s="68"/>
      <c r="DA20" s="68"/>
      <c r="DB20" s="68"/>
      <c r="DC20" s="68"/>
      <c r="DD20" s="68"/>
      <c r="DE20" s="68"/>
      <c r="DF20" s="68"/>
      <c r="DG20" s="68"/>
      <c r="DH20" s="68"/>
      <c r="DI20" s="68"/>
      <c r="DJ20" s="68"/>
      <c r="DK20" s="68"/>
      <c r="DL20" s="68"/>
      <c r="DM20" s="68"/>
      <c r="DN20" s="68"/>
      <c r="DO20" s="68"/>
      <c r="DP20" s="68"/>
      <c r="DQ20" s="68"/>
      <c r="DR20" s="68"/>
      <c r="DS20" s="68"/>
      <c r="DT20" s="68"/>
      <c r="DU20" s="68"/>
      <c r="DV20" s="68"/>
      <c r="DW20" s="68"/>
      <c r="DX20" s="68"/>
      <c r="DY20" s="68"/>
      <c r="DZ20" s="68"/>
      <c r="EA20" s="68"/>
      <c r="EB20" s="68"/>
      <c r="EC20" s="68"/>
      <c r="ED20" s="68"/>
      <c r="EE20" s="68"/>
      <c r="EF20" s="68"/>
      <c r="EG20" s="68"/>
      <c r="EH20" s="68"/>
      <c r="EI20" s="68"/>
      <c r="EJ20" s="68"/>
      <c r="EK20" s="68"/>
      <c r="EL20" s="68"/>
      <c r="EM20" s="68"/>
      <c r="EN20" s="68"/>
      <c r="EO20" s="68"/>
      <c r="EP20" s="68"/>
      <c r="EQ20" s="68"/>
      <c r="ER20" s="68"/>
      <c r="ES20" s="68"/>
      <c r="ET20" s="68"/>
      <c r="EU20" s="68"/>
      <c r="EV20" s="68"/>
      <c r="EW20" s="68"/>
      <c r="EX20" s="68"/>
      <c r="EY20" s="68"/>
      <c r="EZ20" s="68"/>
      <c r="FA20" s="68"/>
      <c r="FB20" s="68"/>
      <c r="FC20" s="68"/>
      <c r="FD20" s="68"/>
      <c r="FE20" s="68"/>
      <c r="FF20" s="68"/>
      <c r="FG20" s="68"/>
      <c r="FH20" s="68"/>
      <c r="FI20" s="68"/>
      <c r="FJ20" s="68"/>
      <c r="FK20" s="68"/>
      <c r="FL20" s="68"/>
      <c r="FM20" s="68"/>
      <c r="FN20" s="68"/>
      <c r="FO20" s="68"/>
      <c r="FP20" s="68"/>
      <c r="FQ20" s="68"/>
      <c r="FR20" s="68"/>
      <c r="FS20" s="68"/>
      <c r="FT20" s="68"/>
      <c r="FU20" s="68"/>
      <c r="FV20" s="68"/>
      <c r="FW20" s="68"/>
      <c r="FX20" s="68"/>
      <c r="FY20" s="68"/>
      <c r="FZ20" s="68"/>
      <c r="GA20" s="68"/>
      <c r="GB20" s="68"/>
      <c r="GC20" s="68"/>
      <c r="GD20" s="68"/>
      <c r="GE20" s="68"/>
      <c r="GF20" s="68"/>
      <c r="GG20" s="68"/>
      <c r="GH20" s="68"/>
      <c r="GI20" s="68"/>
      <c r="GJ20" s="68"/>
      <c r="GK20" s="68"/>
      <c r="GL20" s="68"/>
      <c r="GM20" s="68"/>
      <c r="GN20" s="68"/>
      <c r="GO20" s="68"/>
      <c r="GP20" s="68"/>
      <c r="GQ20" s="68"/>
      <c r="GR20" s="68"/>
      <c r="GS20" s="68"/>
      <c r="GT20" s="68"/>
      <c r="GU20" s="68"/>
      <c r="GV20" s="68"/>
      <c r="GW20" s="68"/>
      <c r="GX20" s="68"/>
      <c r="GY20" s="68"/>
      <c r="GZ20" s="68"/>
      <c r="HA20" s="68"/>
      <c r="HB20" s="68"/>
      <c r="HC20" s="68"/>
      <c r="HD20" s="68"/>
      <c r="HE20" s="68"/>
      <c r="HF20" s="68"/>
      <c r="HG20" s="68"/>
      <c r="HH20" s="68"/>
      <c r="HI20" s="68"/>
      <c r="HJ20" s="68"/>
      <c r="HK20" s="68"/>
      <c r="HL20" s="68"/>
      <c r="HM20" s="68"/>
      <c r="HN20" s="68"/>
      <c r="HO20" s="68"/>
      <c r="HP20" s="68"/>
      <c r="HQ20" s="68"/>
      <c r="HR20" s="68"/>
      <c r="HS20" s="68"/>
      <c r="HT20" s="68"/>
      <c r="HU20" s="68"/>
      <c r="HV20" s="68"/>
      <c r="HW20" s="68"/>
      <c r="HX20" s="68"/>
      <c r="HY20" s="68"/>
      <c r="HZ20" s="68"/>
      <c r="IA20" s="68"/>
      <c r="IB20" s="68"/>
      <c r="IC20" s="68"/>
      <c r="ID20" s="68"/>
      <c r="IE20" s="68"/>
      <c r="IF20" s="68"/>
      <c r="IG20" s="68"/>
      <c r="IH20" s="68"/>
      <c r="II20" s="68"/>
      <c r="IJ20" s="68"/>
      <c r="IK20" s="68"/>
      <c r="IL20" s="68"/>
      <c r="IM20" s="68"/>
      <c r="IN20" s="68"/>
      <c r="IO20" s="68"/>
      <c r="IP20" s="68"/>
      <c r="IQ20" s="68"/>
      <c r="IR20" s="68"/>
      <c r="IS20" s="68"/>
    </row>
    <row r="21" spans="1:253">
      <c r="A21" s="417"/>
      <c r="B21" s="685" t="s">
        <v>1139</v>
      </c>
      <c r="C21" s="677"/>
      <c r="D21" s="677"/>
      <c r="E21" s="68"/>
      <c r="F21" s="68"/>
      <c r="G21" s="68"/>
      <c r="H21" s="74"/>
      <c r="I21" s="73"/>
      <c r="J21" s="417" t="str">
        <f t="shared" si="0"/>
        <v>May</v>
      </c>
      <c r="K21" s="1336">
        <v>8214</v>
      </c>
      <c r="L21" s="1336">
        <v>8032964</v>
      </c>
      <c r="M21" s="1336">
        <v>344192</v>
      </c>
      <c r="N21" s="1255">
        <f t="shared" si="1"/>
        <v>3.6353000000000003E-2</v>
      </c>
      <c r="O21" s="697"/>
      <c r="P21" s="1339">
        <v>291931</v>
      </c>
      <c r="Q21" s="684">
        <v>12</v>
      </c>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68"/>
      <c r="DD21" s="68"/>
      <c r="DE21" s="68"/>
      <c r="DF21" s="68"/>
      <c r="DG21" s="68"/>
      <c r="DH21" s="68"/>
      <c r="DI21" s="68"/>
      <c r="DJ21" s="68"/>
      <c r="DK21" s="68"/>
      <c r="DL21" s="68"/>
      <c r="DM21" s="68"/>
      <c r="DN21" s="68"/>
      <c r="DO21" s="68"/>
      <c r="DP21" s="68"/>
      <c r="DQ21" s="68"/>
      <c r="DR21" s="68"/>
      <c r="DS21" s="68"/>
      <c r="DT21" s="68"/>
      <c r="DU21" s="68"/>
      <c r="DV21" s="68"/>
      <c r="DW21" s="68"/>
      <c r="DX21" s="68"/>
      <c r="DY21" s="68"/>
      <c r="DZ21" s="68"/>
      <c r="EA21" s="68"/>
      <c r="EB21" s="68"/>
      <c r="EC21" s="68"/>
      <c r="ED21" s="68"/>
      <c r="EE21" s="68"/>
      <c r="EF21" s="68"/>
      <c r="EG21" s="68"/>
      <c r="EH21" s="68"/>
      <c r="EI21" s="68"/>
      <c r="EJ21" s="68"/>
      <c r="EK21" s="68"/>
      <c r="EL21" s="68"/>
      <c r="EM21" s="68"/>
      <c r="EN21" s="68"/>
      <c r="EO21" s="68"/>
      <c r="EP21" s="68"/>
      <c r="EQ21" s="68"/>
      <c r="ER21" s="68"/>
      <c r="ES21" s="68"/>
      <c r="ET21" s="68"/>
      <c r="EU21" s="68"/>
      <c r="EV21" s="68"/>
      <c r="EW21" s="68"/>
      <c r="EX21" s="68"/>
      <c r="EY21" s="68"/>
      <c r="EZ21" s="68"/>
      <c r="FA21" s="68"/>
      <c r="FB21" s="68"/>
      <c r="FC21" s="68"/>
      <c r="FD21" s="68"/>
      <c r="FE21" s="68"/>
      <c r="FF21" s="68"/>
      <c r="FG21" s="68"/>
      <c r="FH21" s="68"/>
      <c r="FI21" s="68"/>
      <c r="FJ21" s="68"/>
      <c r="FK21" s="68"/>
      <c r="FL21" s="68"/>
      <c r="FM21" s="68"/>
      <c r="FN21" s="68"/>
      <c r="FO21" s="68"/>
      <c r="FP21" s="68"/>
      <c r="FQ21" s="68"/>
      <c r="FR21" s="68"/>
      <c r="FS21" s="68"/>
      <c r="FT21" s="68"/>
      <c r="FU21" s="68"/>
      <c r="FV21" s="68"/>
      <c r="FW21" s="68"/>
      <c r="FX21" s="68"/>
      <c r="FY21" s="68"/>
      <c r="FZ21" s="68"/>
      <c r="GA21" s="68"/>
      <c r="GB21" s="68"/>
      <c r="GC21" s="68"/>
      <c r="GD21" s="68"/>
      <c r="GE21" s="68"/>
      <c r="GF21" s="68"/>
      <c r="GG21" s="68"/>
      <c r="GH21" s="68"/>
      <c r="GI21" s="68"/>
      <c r="GJ21" s="68"/>
      <c r="GK21" s="68"/>
      <c r="GL21" s="68"/>
      <c r="GM21" s="68"/>
      <c r="GN21" s="68"/>
      <c r="GO21" s="68"/>
      <c r="GP21" s="68"/>
      <c r="GQ21" s="68"/>
      <c r="GR21" s="68"/>
      <c r="GS21" s="68"/>
      <c r="GT21" s="68"/>
      <c r="GU21" s="68"/>
      <c r="GV21" s="68"/>
      <c r="GW21" s="68"/>
      <c r="GX21" s="68"/>
      <c r="GY21" s="68"/>
      <c r="GZ21" s="68"/>
      <c r="HA21" s="68"/>
      <c r="HB21" s="68"/>
      <c r="HC21" s="68"/>
      <c r="HD21" s="68"/>
      <c r="HE21" s="68"/>
      <c r="HF21" s="68"/>
      <c r="HG21" s="68"/>
      <c r="HH21" s="68"/>
      <c r="HI21" s="68"/>
      <c r="HJ21" s="68"/>
      <c r="HK21" s="68"/>
      <c r="HL21" s="68"/>
      <c r="HM21" s="68"/>
      <c r="HN21" s="68"/>
      <c r="HO21" s="68"/>
      <c r="HP21" s="68"/>
      <c r="HQ21" s="68"/>
      <c r="HR21" s="68"/>
      <c r="HS21" s="68"/>
      <c r="HT21" s="68"/>
      <c r="HU21" s="68"/>
      <c r="HV21" s="68"/>
      <c r="HW21" s="68"/>
      <c r="HX21" s="68"/>
      <c r="HY21" s="68"/>
      <c r="HZ21" s="68"/>
      <c r="IA21" s="68"/>
      <c r="IB21" s="68"/>
      <c r="IC21" s="68"/>
      <c r="ID21" s="68"/>
      <c r="IE21" s="68"/>
      <c r="IF21" s="68"/>
      <c r="IG21" s="68"/>
      <c r="IH21" s="68"/>
      <c r="II21" s="68"/>
      <c r="IJ21" s="68"/>
      <c r="IK21" s="68"/>
      <c r="IL21" s="68"/>
      <c r="IM21" s="68"/>
      <c r="IN21" s="68"/>
      <c r="IO21" s="68"/>
      <c r="IP21" s="68"/>
      <c r="IQ21" s="68"/>
      <c r="IR21" s="68"/>
      <c r="IS21" s="68"/>
    </row>
    <row r="22" spans="1:253">
      <c r="A22" s="417"/>
      <c r="B22" s="685" t="s">
        <v>1140</v>
      </c>
      <c r="C22" s="677"/>
      <c r="D22" s="677"/>
      <c r="E22" s="68"/>
      <c r="F22" s="68"/>
      <c r="G22" s="68"/>
      <c r="H22" s="74"/>
      <c r="I22" s="73"/>
      <c r="J22" s="698" t="s">
        <v>1141</v>
      </c>
      <c r="K22" s="394">
        <f>SUM(K10:K21)</f>
        <v>98690</v>
      </c>
      <c r="L22" s="394">
        <f>SUM(L10:L21)</f>
        <v>120724339</v>
      </c>
      <c r="M22" s="390">
        <f>SUM(M10:M21)</f>
        <v>5024521</v>
      </c>
      <c r="N22" s="394" t="s">
        <v>677</v>
      </c>
      <c r="O22" s="394">
        <f>SUM(O10:O21)</f>
        <v>0</v>
      </c>
      <c r="P22" s="390">
        <f>SUM(P10:P21)</f>
        <v>3243409</v>
      </c>
      <c r="Q22" s="691">
        <v>13</v>
      </c>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c r="DE22" s="68"/>
      <c r="DF22" s="68"/>
      <c r="DG22" s="68"/>
      <c r="DH22" s="68"/>
      <c r="DI22" s="68"/>
      <c r="DJ22" s="68"/>
      <c r="DK22" s="68"/>
      <c r="DL22" s="68"/>
      <c r="DM22" s="68"/>
      <c r="DN22" s="68"/>
      <c r="DO22" s="68"/>
      <c r="DP22" s="68"/>
      <c r="DQ22" s="68"/>
      <c r="DR22" s="68"/>
      <c r="DS22" s="68"/>
      <c r="DT22" s="68"/>
      <c r="DU22" s="68"/>
      <c r="DV22" s="68"/>
      <c r="DW22" s="68"/>
      <c r="DX22" s="68"/>
      <c r="DY22" s="68"/>
      <c r="DZ22" s="68"/>
      <c r="EA22" s="68"/>
      <c r="EB22" s="68"/>
      <c r="EC22" s="68"/>
      <c r="ED22" s="68"/>
      <c r="EE22" s="68"/>
      <c r="EF22" s="68"/>
      <c r="EG22" s="68"/>
      <c r="EH22" s="68"/>
      <c r="EI22" s="68"/>
      <c r="EJ22" s="68"/>
      <c r="EK22" s="68"/>
      <c r="EL22" s="68"/>
      <c r="EM22" s="68"/>
      <c r="EN22" s="68"/>
      <c r="EO22" s="68"/>
      <c r="EP22" s="68"/>
      <c r="EQ22" s="68"/>
      <c r="ER22" s="68"/>
      <c r="ES22" s="68"/>
      <c r="ET22" s="68"/>
      <c r="EU22" s="68"/>
      <c r="EV22" s="68"/>
      <c r="EW22" s="68"/>
      <c r="EX22" s="68"/>
      <c r="EY22" s="68"/>
      <c r="EZ22" s="68"/>
      <c r="FA22" s="68"/>
      <c r="FB22" s="68"/>
      <c r="FC22" s="68"/>
      <c r="FD22" s="68"/>
      <c r="FE22" s="68"/>
      <c r="FF22" s="68"/>
      <c r="FG22" s="68"/>
      <c r="FH22" s="68"/>
      <c r="FI22" s="68"/>
      <c r="FJ22" s="68"/>
      <c r="FK22" s="68"/>
      <c r="FL22" s="68"/>
      <c r="FM22" s="68"/>
      <c r="FN22" s="68"/>
      <c r="FO22" s="68"/>
      <c r="FP22" s="68"/>
      <c r="FQ22" s="68"/>
      <c r="FR22" s="68"/>
      <c r="FS22" s="68"/>
      <c r="FT22" s="68"/>
      <c r="FU22" s="68"/>
      <c r="FV22" s="68"/>
      <c r="FW22" s="68"/>
      <c r="FX22" s="68"/>
      <c r="FY22" s="68"/>
      <c r="FZ22" s="68"/>
      <c r="GA22" s="68"/>
      <c r="GB22" s="68"/>
      <c r="GC22" s="68"/>
      <c r="GD22" s="68"/>
      <c r="GE22" s="68"/>
      <c r="GF22" s="68"/>
      <c r="GG22" s="68"/>
      <c r="GH22" s="68"/>
      <c r="GI22" s="68"/>
      <c r="GJ22" s="68"/>
      <c r="GK22" s="68"/>
      <c r="GL22" s="68"/>
      <c r="GM22" s="68"/>
      <c r="GN22" s="68"/>
      <c r="GO22" s="68"/>
      <c r="GP22" s="68"/>
      <c r="GQ22" s="68"/>
      <c r="GR22" s="68"/>
      <c r="GS22" s="68"/>
      <c r="GT22" s="68"/>
      <c r="GU22" s="68"/>
      <c r="GV22" s="68"/>
      <c r="GW22" s="68"/>
      <c r="GX22" s="68"/>
      <c r="GY22" s="68"/>
      <c r="GZ22" s="68"/>
      <c r="HA22" s="68"/>
      <c r="HB22" s="68"/>
      <c r="HC22" s="68"/>
      <c r="HD22" s="68"/>
      <c r="HE22" s="68"/>
      <c r="HF22" s="68"/>
      <c r="HG22" s="68"/>
      <c r="HH22" s="68"/>
      <c r="HI22" s="68"/>
      <c r="HJ22" s="68"/>
      <c r="HK22" s="68"/>
      <c r="HL22" s="68"/>
      <c r="HM22" s="68"/>
      <c r="HN22" s="68"/>
      <c r="HO22" s="68"/>
      <c r="HP22" s="68"/>
      <c r="HQ22" s="68"/>
      <c r="HR22" s="68"/>
      <c r="HS22" s="68"/>
      <c r="HT22" s="68"/>
      <c r="HU22" s="68"/>
      <c r="HV22" s="68"/>
      <c r="HW22" s="68"/>
      <c r="HX22" s="68"/>
      <c r="HY22" s="68"/>
      <c r="HZ22" s="68"/>
      <c r="IA22" s="68"/>
      <c r="IB22" s="68"/>
      <c r="IC22" s="68"/>
      <c r="ID22" s="68"/>
      <c r="IE22" s="68"/>
      <c r="IF22" s="68"/>
      <c r="IG22" s="68"/>
      <c r="IH22" s="68"/>
      <c r="II22" s="68"/>
      <c r="IJ22" s="68"/>
      <c r="IK22" s="68"/>
      <c r="IL22" s="68"/>
      <c r="IM22" s="68"/>
      <c r="IN22" s="68"/>
      <c r="IO22" s="68"/>
      <c r="IP22" s="68"/>
      <c r="IQ22" s="68"/>
      <c r="IR22" s="68"/>
      <c r="IS22" s="68"/>
    </row>
    <row r="23" spans="1:253">
      <c r="A23" s="417"/>
      <c r="B23" s="685" t="s">
        <v>1142</v>
      </c>
      <c r="C23" s="677"/>
      <c r="D23" s="677"/>
      <c r="E23" s="68"/>
      <c r="F23" s="68"/>
      <c r="G23" s="68"/>
      <c r="H23" s="74"/>
      <c r="I23" s="73"/>
      <c r="J23" s="699" t="s">
        <v>562</v>
      </c>
      <c r="K23" s="700"/>
      <c r="L23" s="478"/>
      <c r="M23" s="478"/>
      <c r="N23" s="478"/>
      <c r="O23" s="478"/>
      <c r="P23" s="678"/>
      <c r="Q23" s="74"/>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c r="DE23" s="68"/>
      <c r="DF23" s="68"/>
      <c r="DG23" s="68"/>
      <c r="DH23" s="68"/>
      <c r="DI23" s="68"/>
      <c r="DJ23" s="68"/>
      <c r="DK23" s="68"/>
      <c r="DL23" s="68"/>
      <c r="DM23" s="68"/>
      <c r="DN23" s="68"/>
      <c r="DO23" s="68"/>
      <c r="DP23" s="68"/>
      <c r="DQ23" s="68"/>
      <c r="DR23" s="68"/>
      <c r="DS23" s="68"/>
      <c r="DT23" s="68"/>
      <c r="DU23" s="68"/>
      <c r="DV23" s="68"/>
      <c r="DW23" s="68"/>
      <c r="DX23" s="68"/>
      <c r="DY23" s="68"/>
      <c r="DZ23" s="68"/>
      <c r="EA23" s="68"/>
      <c r="EB23" s="68"/>
      <c r="EC23" s="68"/>
      <c r="ED23" s="68"/>
      <c r="EE23" s="68"/>
      <c r="EF23" s="68"/>
      <c r="EG23" s="68"/>
      <c r="EH23" s="68"/>
      <c r="EI23" s="68"/>
      <c r="EJ23" s="68"/>
      <c r="EK23" s="68"/>
      <c r="EL23" s="68"/>
      <c r="EM23" s="68"/>
      <c r="EN23" s="68"/>
      <c r="EO23" s="68"/>
      <c r="EP23" s="68"/>
      <c r="EQ23" s="68"/>
      <c r="ER23" s="68"/>
      <c r="ES23" s="68"/>
      <c r="ET23" s="68"/>
      <c r="EU23" s="68"/>
      <c r="EV23" s="68"/>
      <c r="EW23" s="68"/>
      <c r="EX23" s="68"/>
      <c r="EY23" s="68"/>
      <c r="EZ23" s="68"/>
      <c r="FA23" s="68"/>
      <c r="FB23" s="68"/>
      <c r="FC23" s="68"/>
      <c r="FD23" s="68"/>
      <c r="FE23" s="68"/>
      <c r="FF23" s="68"/>
      <c r="FG23" s="68"/>
      <c r="FH23" s="68"/>
      <c r="FI23" s="68"/>
      <c r="FJ23" s="68"/>
      <c r="FK23" s="68"/>
      <c r="FL23" s="68"/>
      <c r="FM23" s="68"/>
      <c r="FN23" s="68"/>
      <c r="FO23" s="68"/>
      <c r="FP23" s="68"/>
      <c r="FQ23" s="68"/>
      <c r="FR23" s="68"/>
      <c r="FS23" s="68"/>
      <c r="FT23" s="68"/>
      <c r="FU23" s="68"/>
      <c r="FV23" s="68"/>
      <c r="FW23" s="68"/>
      <c r="FX23" s="68"/>
      <c r="FY23" s="68"/>
      <c r="FZ23" s="68"/>
      <c r="GA23" s="68"/>
      <c r="GB23" s="68"/>
      <c r="GC23" s="68"/>
      <c r="GD23" s="68"/>
      <c r="GE23" s="68"/>
      <c r="GF23" s="68"/>
      <c r="GG23" s="68"/>
      <c r="GH23" s="68"/>
      <c r="GI23" s="68"/>
      <c r="GJ23" s="68"/>
      <c r="GK23" s="68"/>
      <c r="GL23" s="68"/>
      <c r="GM23" s="68"/>
      <c r="GN23" s="68"/>
      <c r="GO23" s="68"/>
      <c r="GP23" s="68"/>
      <c r="GQ23" s="68"/>
      <c r="GR23" s="68"/>
      <c r="GS23" s="68"/>
      <c r="GT23" s="68"/>
      <c r="GU23" s="68"/>
      <c r="GV23" s="68"/>
      <c r="GW23" s="68"/>
      <c r="GX23" s="68"/>
      <c r="GY23" s="68"/>
      <c r="GZ23" s="68"/>
      <c r="HA23" s="68"/>
      <c r="HB23" s="68"/>
      <c r="HC23" s="68"/>
      <c r="HD23" s="68"/>
      <c r="HE23" s="68"/>
      <c r="HF23" s="68"/>
      <c r="HG23" s="68"/>
      <c r="HH23" s="68"/>
      <c r="HI23" s="68"/>
      <c r="HJ23" s="68"/>
      <c r="HK23" s="68"/>
      <c r="HL23" s="68"/>
      <c r="HM23" s="68"/>
      <c r="HN23" s="68"/>
      <c r="HO23" s="68"/>
      <c r="HP23" s="68"/>
      <c r="HQ23" s="68"/>
      <c r="HR23" s="68"/>
      <c r="HS23" s="68"/>
      <c r="HT23" s="68"/>
      <c r="HU23" s="68"/>
      <c r="HV23" s="68"/>
      <c r="HW23" s="68"/>
      <c r="HX23" s="68"/>
      <c r="HY23" s="68"/>
      <c r="HZ23" s="68"/>
      <c r="IA23" s="68"/>
      <c r="IB23" s="68"/>
      <c r="IC23" s="68"/>
      <c r="ID23" s="68"/>
      <c r="IE23" s="68"/>
      <c r="IF23" s="68"/>
      <c r="IG23" s="68"/>
      <c r="IH23" s="68"/>
      <c r="II23" s="68"/>
      <c r="IJ23" s="68"/>
      <c r="IK23" s="68"/>
      <c r="IL23" s="68"/>
      <c r="IM23" s="68"/>
      <c r="IN23" s="68"/>
      <c r="IO23" s="68"/>
      <c r="IP23" s="68"/>
      <c r="IQ23" s="68"/>
      <c r="IR23" s="68"/>
      <c r="IS23" s="68"/>
    </row>
    <row r="24" spans="1:253">
      <c r="A24" s="417"/>
      <c r="B24" s="685"/>
      <c r="C24" s="677"/>
      <c r="D24" s="677"/>
      <c r="E24" s="68"/>
      <c r="F24" s="68"/>
      <c r="G24" s="68"/>
      <c r="H24" s="74"/>
      <c r="I24" s="73"/>
      <c r="J24" s="699"/>
      <c r="K24" s="1284" t="s">
        <v>2122</v>
      </c>
      <c r="L24" s="478"/>
      <c r="M24" s="478"/>
      <c r="N24" s="478"/>
      <c r="O24" s="478"/>
      <c r="P24" s="678"/>
      <c r="Q24" s="74"/>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c r="CS24" s="68"/>
      <c r="CT24" s="68"/>
      <c r="CU24" s="68"/>
      <c r="CV24" s="68"/>
      <c r="CW24" s="68"/>
      <c r="CX24" s="68"/>
      <c r="CY24" s="68"/>
      <c r="CZ24" s="68"/>
      <c r="DA24" s="68"/>
      <c r="DB24" s="68"/>
      <c r="DC24" s="68"/>
      <c r="DD24" s="68"/>
      <c r="DE24" s="68"/>
      <c r="DF24" s="68"/>
      <c r="DG24" s="68"/>
      <c r="DH24" s="68"/>
      <c r="DI24" s="68"/>
      <c r="DJ24" s="68"/>
      <c r="DK24" s="68"/>
      <c r="DL24" s="68"/>
      <c r="DM24" s="68"/>
      <c r="DN24" s="68"/>
      <c r="DO24" s="68"/>
      <c r="DP24" s="68"/>
      <c r="DQ24" s="68"/>
      <c r="DR24" s="68"/>
      <c r="DS24" s="68"/>
      <c r="DT24" s="68"/>
      <c r="DU24" s="68"/>
      <c r="DV24" s="68"/>
      <c r="DW24" s="68"/>
      <c r="DX24" s="68"/>
      <c r="DY24" s="68"/>
      <c r="DZ24" s="68"/>
      <c r="EA24" s="68"/>
      <c r="EB24" s="68"/>
      <c r="EC24" s="68"/>
      <c r="ED24" s="68"/>
      <c r="EE24" s="68"/>
      <c r="EF24" s="68"/>
      <c r="EG24" s="68"/>
      <c r="EH24" s="68"/>
      <c r="EI24" s="68"/>
      <c r="EJ24" s="68"/>
      <c r="EK24" s="68"/>
      <c r="EL24" s="68"/>
      <c r="EM24" s="68"/>
      <c r="EN24" s="68"/>
      <c r="EO24" s="68"/>
      <c r="EP24" s="68"/>
      <c r="EQ24" s="68"/>
      <c r="ER24" s="68"/>
      <c r="ES24" s="68"/>
      <c r="ET24" s="68"/>
      <c r="EU24" s="68"/>
      <c r="EV24" s="68"/>
      <c r="EW24" s="68"/>
      <c r="EX24" s="68"/>
      <c r="EY24" s="68"/>
      <c r="EZ24" s="68"/>
      <c r="FA24" s="68"/>
      <c r="FB24" s="68"/>
      <c r="FC24" s="68"/>
      <c r="FD24" s="68"/>
      <c r="FE24" s="68"/>
      <c r="FF24" s="68"/>
      <c r="FG24" s="68"/>
      <c r="FH24" s="68"/>
      <c r="FI24" s="68"/>
      <c r="FJ24" s="68"/>
      <c r="FK24" s="68"/>
      <c r="FL24" s="68"/>
      <c r="FM24" s="68"/>
      <c r="FN24" s="68"/>
      <c r="FO24" s="68"/>
      <c r="FP24" s="68"/>
      <c r="FQ24" s="68"/>
      <c r="FR24" s="68"/>
      <c r="FS24" s="68"/>
      <c r="FT24" s="68"/>
      <c r="FU24" s="68"/>
      <c r="FV24" s="68"/>
      <c r="FW24" s="68"/>
      <c r="FX24" s="68"/>
      <c r="FY24" s="68"/>
      <c r="FZ24" s="68"/>
      <c r="GA24" s="68"/>
      <c r="GB24" s="68"/>
      <c r="GC24" s="68"/>
      <c r="GD24" s="68"/>
      <c r="GE24" s="68"/>
      <c r="GF24" s="68"/>
      <c r="GG24" s="68"/>
      <c r="GH24" s="68"/>
      <c r="GI24" s="68"/>
      <c r="GJ24" s="68"/>
      <c r="GK24" s="68"/>
      <c r="GL24" s="68"/>
      <c r="GM24" s="68"/>
      <c r="GN24" s="68"/>
      <c r="GO24" s="68"/>
      <c r="GP24" s="68"/>
      <c r="GQ24" s="68"/>
      <c r="GR24" s="68"/>
      <c r="GS24" s="68"/>
      <c r="GT24" s="68"/>
      <c r="GU24" s="68"/>
      <c r="GV24" s="68"/>
      <c r="GW24" s="68"/>
      <c r="GX24" s="68"/>
      <c r="GY24" s="68"/>
      <c r="GZ24" s="68"/>
      <c r="HA24" s="68"/>
      <c r="HB24" s="68"/>
      <c r="HC24" s="68"/>
      <c r="HD24" s="68"/>
      <c r="HE24" s="68"/>
      <c r="HF24" s="68"/>
      <c r="HG24" s="68"/>
      <c r="HH24" s="68"/>
      <c r="HI24" s="68"/>
      <c r="HJ24" s="68"/>
      <c r="HK24" s="68"/>
      <c r="HL24" s="68"/>
      <c r="HM24" s="68"/>
      <c r="HN24" s="68"/>
      <c r="HO24" s="68"/>
      <c r="HP24" s="68"/>
      <c r="HQ24" s="68"/>
      <c r="HR24" s="68"/>
      <c r="HS24" s="68"/>
      <c r="HT24" s="68"/>
      <c r="HU24" s="68"/>
      <c r="HV24" s="68"/>
      <c r="HW24" s="68"/>
      <c r="HX24" s="68"/>
      <c r="HY24" s="68"/>
      <c r="HZ24" s="68"/>
      <c r="IA24" s="68"/>
      <c r="IB24" s="68"/>
      <c r="IC24" s="68"/>
      <c r="ID24" s="68"/>
      <c r="IE24" s="68"/>
      <c r="IF24" s="68"/>
      <c r="IG24" s="68"/>
      <c r="IH24" s="68"/>
      <c r="II24" s="68"/>
      <c r="IJ24" s="68"/>
      <c r="IK24" s="68"/>
      <c r="IL24" s="68"/>
      <c r="IM24" s="68"/>
      <c r="IN24" s="68"/>
      <c r="IO24" s="68"/>
      <c r="IP24" s="68"/>
      <c r="IQ24" s="68"/>
      <c r="IR24" s="68"/>
      <c r="IS24" s="68"/>
    </row>
    <row r="25" spans="1:253" ht="15.75" thickBot="1">
      <c r="A25" s="417"/>
      <c r="B25" s="685" t="s">
        <v>1143</v>
      </c>
      <c r="C25" s="677"/>
      <c r="D25" s="677"/>
      <c r="E25" s="68"/>
      <c r="F25" s="68"/>
      <c r="G25" s="68"/>
      <c r="H25" s="74"/>
      <c r="I25" s="73"/>
      <c r="J25" s="701"/>
      <c r="K25" s="702"/>
      <c r="L25" s="73"/>
      <c r="M25" s="73"/>
      <c r="N25" s="73"/>
      <c r="O25" s="73"/>
      <c r="P25" s="68"/>
      <c r="Q25" s="74"/>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68"/>
      <c r="CV25" s="68"/>
      <c r="CW25" s="68"/>
      <c r="CX25" s="68"/>
      <c r="CY25" s="68"/>
      <c r="CZ25" s="68"/>
      <c r="DA25" s="68"/>
      <c r="DB25" s="68"/>
      <c r="DC25" s="68"/>
      <c r="DD25" s="68"/>
      <c r="DE25" s="68"/>
      <c r="DF25" s="68"/>
      <c r="DG25" s="68"/>
      <c r="DH25" s="68"/>
      <c r="DI25" s="68"/>
      <c r="DJ25" s="68"/>
      <c r="DK25" s="68"/>
      <c r="DL25" s="68"/>
      <c r="DM25" s="68"/>
      <c r="DN25" s="68"/>
      <c r="DO25" s="68"/>
      <c r="DP25" s="68"/>
      <c r="DQ25" s="68"/>
      <c r="DR25" s="68"/>
      <c r="DS25" s="68"/>
      <c r="DT25" s="68"/>
      <c r="DU25" s="68"/>
      <c r="DV25" s="68"/>
      <c r="DW25" s="68"/>
      <c r="DX25" s="68"/>
      <c r="DY25" s="68"/>
      <c r="DZ25" s="68"/>
      <c r="EA25" s="68"/>
      <c r="EB25" s="68"/>
      <c r="EC25" s="68"/>
      <c r="ED25" s="68"/>
      <c r="EE25" s="68"/>
      <c r="EF25" s="68"/>
      <c r="EG25" s="68"/>
      <c r="EH25" s="68"/>
      <c r="EI25" s="68"/>
      <c r="EJ25" s="68"/>
      <c r="EK25" s="68"/>
      <c r="EL25" s="68"/>
      <c r="EM25" s="68"/>
      <c r="EN25" s="68"/>
      <c r="EO25" s="68"/>
      <c r="EP25" s="68"/>
      <c r="EQ25" s="68"/>
      <c r="ER25" s="68"/>
      <c r="ES25" s="68"/>
      <c r="ET25" s="68"/>
      <c r="EU25" s="68"/>
      <c r="EV25" s="68"/>
      <c r="EW25" s="68"/>
      <c r="EX25" s="68"/>
      <c r="EY25" s="68"/>
      <c r="EZ25" s="68"/>
      <c r="FA25" s="68"/>
      <c r="FB25" s="68"/>
      <c r="FC25" s="68"/>
      <c r="FD25" s="68"/>
      <c r="FE25" s="68"/>
      <c r="FF25" s="68"/>
      <c r="FG25" s="68"/>
      <c r="FH25" s="68"/>
      <c r="FI25" s="68"/>
      <c r="FJ25" s="68"/>
      <c r="FK25" s="68"/>
      <c r="FL25" s="68"/>
      <c r="FM25" s="68"/>
      <c r="FN25" s="68"/>
      <c r="FO25" s="68"/>
      <c r="FP25" s="68"/>
      <c r="FQ25" s="68"/>
      <c r="FR25" s="68"/>
      <c r="FS25" s="68"/>
      <c r="FT25" s="68"/>
      <c r="FU25" s="68"/>
      <c r="FV25" s="68"/>
      <c r="FW25" s="68"/>
      <c r="FX25" s="68"/>
      <c r="FY25" s="68"/>
      <c r="FZ25" s="68"/>
      <c r="GA25" s="68"/>
      <c r="GB25" s="68"/>
      <c r="GC25" s="68"/>
      <c r="GD25" s="68"/>
      <c r="GE25" s="68"/>
      <c r="GF25" s="68"/>
      <c r="GG25" s="68"/>
      <c r="GH25" s="68"/>
      <c r="GI25" s="68"/>
      <c r="GJ25" s="68"/>
      <c r="GK25" s="68"/>
      <c r="GL25" s="68"/>
      <c r="GM25" s="68"/>
      <c r="GN25" s="68"/>
      <c r="GO25" s="68"/>
      <c r="GP25" s="68"/>
      <c r="GQ25" s="68"/>
      <c r="GR25" s="68"/>
      <c r="GS25" s="68"/>
      <c r="GT25" s="68"/>
      <c r="GU25" s="68"/>
      <c r="GV25" s="68"/>
      <c r="GW25" s="68"/>
      <c r="GX25" s="68"/>
      <c r="GY25" s="68"/>
      <c r="GZ25" s="68"/>
      <c r="HA25" s="68"/>
      <c r="HB25" s="68"/>
      <c r="HC25" s="68"/>
      <c r="HD25" s="68"/>
      <c r="HE25" s="68"/>
      <c r="HF25" s="68"/>
      <c r="HG25" s="68"/>
      <c r="HH25" s="68"/>
      <c r="HI25" s="68"/>
      <c r="HJ25" s="68"/>
      <c r="HK25" s="68"/>
      <c r="HL25" s="68"/>
      <c r="HM25" s="68"/>
      <c r="HN25" s="68"/>
      <c r="HO25" s="68"/>
      <c r="HP25" s="68"/>
      <c r="HQ25" s="68"/>
      <c r="HR25" s="68"/>
      <c r="HS25" s="68"/>
      <c r="HT25" s="68"/>
      <c r="HU25" s="68"/>
      <c r="HV25" s="68"/>
      <c r="HW25" s="68"/>
      <c r="HX25" s="68"/>
      <c r="HY25" s="68"/>
      <c r="HZ25" s="68"/>
      <c r="IA25" s="68"/>
      <c r="IB25" s="68"/>
      <c r="IC25" s="68"/>
      <c r="ID25" s="68"/>
      <c r="IE25" s="68"/>
      <c r="IF25" s="68"/>
      <c r="IG25" s="68"/>
      <c r="IH25" s="68"/>
      <c r="II25" s="68"/>
      <c r="IJ25" s="68"/>
      <c r="IK25" s="68"/>
      <c r="IL25" s="68"/>
      <c r="IM25" s="68"/>
      <c r="IN25" s="68"/>
      <c r="IO25" s="68"/>
      <c r="IP25" s="68"/>
      <c r="IQ25" s="68"/>
      <c r="IR25" s="68"/>
      <c r="IS25" s="68"/>
    </row>
    <row r="26" spans="1:253" ht="27.95" customHeight="1" thickTop="1">
      <c r="A26" s="417"/>
      <c r="B26" s="703"/>
      <c r="C26" s="677"/>
      <c r="D26" s="677"/>
      <c r="E26" s="68"/>
      <c r="F26" s="68"/>
      <c r="G26" s="68"/>
      <c r="H26" s="74"/>
      <c r="I26" s="73"/>
      <c r="J26" s="704" t="s">
        <v>567</v>
      </c>
      <c r="K26" s="1265" t="s">
        <v>2123</v>
      </c>
      <c r="L26" s="705"/>
      <c r="M26" s="705" t="s">
        <v>568</v>
      </c>
      <c r="N26" s="705"/>
      <c r="O26" s="1265">
        <v>2</v>
      </c>
      <c r="P26" s="706"/>
      <c r="Q26" s="707"/>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c r="DR26" s="68"/>
      <c r="DS26" s="68"/>
      <c r="DT26" s="68"/>
      <c r="DU26" s="68"/>
      <c r="DV26" s="68"/>
      <c r="DW26" s="68"/>
      <c r="DX26" s="68"/>
      <c r="DY26" s="68"/>
      <c r="DZ26" s="68"/>
      <c r="EA26" s="68"/>
      <c r="EB26" s="68"/>
      <c r="EC26" s="68"/>
      <c r="ED26" s="68"/>
      <c r="EE26" s="68"/>
      <c r="EF26" s="68"/>
      <c r="EG26" s="68"/>
      <c r="EH26" s="68"/>
      <c r="EI26" s="68"/>
      <c r="EJ26" s="68"/>
      <c r="EK26" s="68"/>
      <c r="EL26" s="68"/>
      <c r="EM26" s="68"/>
      <c r="EN26" s="68"/>
      <c r="EO26" s="68"/>
      <c r="EP26" s="68"/>
      <c r="EQ26" s="68"/>
      <c r="ER26" s="68"/>
      <c r="ES26" s="68"/>
      <c r="ET26" s="68"/>
      <c r="EU26" s="68"/>
      <c r="EV26" s="68"/>
      <c r="EW26" s="68"/>
      <c r="EX26" s="68"/>
      <c r="EY26" s="68"/>
      <c r="EZ26" s="68"/>
      <c r="FA26" s="68"/>
      <c r="FB26" s="68"/>
      <c r="FC26" s="68"/>
      <c r="FD26" s="68"/>
      <c r="FE26" s="68"/>
      <c r="FF26" s="68"/>
      <c r="FG26" s="68"/>
      <c r="FH26" s="68"/>
      <c r="FI26" s="68"/>
      <c r="FJ26" s="68"/>
      <c r="FK26" s="68"/>
      <c r="FL26" s="68"/>
      <c r="FM26" s="68"/>
      <c r="FN26" s="68"/>
      <c r="FO26" s="68"/>
      <c r="FP26" s="68"/>
      <c r="FQ26" s="68"/>
      <c r="FR26" s="68"/>
      <c r="FS26" s="68"/>
      <c r="FT26" s="68"/>
      <c r="FU26" s="68"/>
      <c r="FV26" s="68"/>
      <c r="FW26" s="68"/>
      <c r="FX26" s="68"/>
      <c r="FY26" s="68"/>
      <c r="FZ26" s="68"/>
      <c r="GA26" s="68"/>
      <c r="GB26" s="68"/>
      <c r="GC26" s="68"/>
      <c r="GD26" s="68"/>
      <c r="GE26" s="68"/>
      <c r="GF26" s="68"/>
      <c r="GG26" s="68"/>
      <c r="GH26" s="68"/>
      <c r="GI26" s="68"/>
      <c r="GJ26" s="68"/>
      <c r="GK26" s="68"/>
      <c r="GL26" s="68"/>
      <c r="GM26" s="68"/>
      <c r="GN26" s="68"/>
      <c r="GO26" s="68"/>
      <c r="GP26" s="68"/>
      <c r="GQ26" s="68"/>
      <c r="GR26" s="68"/>
      <c r="GS26" s="68"/>
      <c r="GT26" s="68"/>
      <c r="GU26" s="68"/>
      <c r="GV26" s="68"/>
      <c r="GW26" s="68"/>
      <c r="GX26" s="68"/>
      <c r="GY26" s="68"/>
      <c r="GZ26" s="68"/>
      <c r="HA26" s="68"/>
      <c r="HB26" s="68"/>
      <c r="HC26" s="68"/>
      <c r="HD26" s="68"/>
      <c r="HE26" s="68"/>
      <c r="HF26" s="68"/>
      <c r="HG26" s="68"/>
      <c r="HH26" s="68"/>
      <c r="HI26" s="68"/>
      <c r="HJ26" s="68"/>
      <c r="HK26" s="68"/>
      <c r="HL26" s="68"/>
      <c r="HM26" s="68"/>
      <c r="HN26" s="68"/>
      <c r="HO26" s="68"/>
      <c r="HP26" s="68"/>
      <c r="HQ26" s="68"/>
      <c r="HR26" s="68"/>
      <c r="HS26" s="68"/>
      <c r="HT26" s="68"/>
      <c r="HU26" s="68"/>
      <c r="HV26" s="68"/>
      <c r="HW26" s="68"/>
      <c r="HX26" s="68"/>
      <c r="HY26" s="68"/>
      <c r="HZ26" s="68"/>
      <c r="IA26" s="68"/>
      <c r="IB26" s="68"/>
      <c r="IC26" s="68"/>
      <c r="ID26" s="68"/>
      <c r="IE26" s="68"/>
      <c r="IF26" s="68"/>
      <c r="IG26" s="68"/>
      <c r="IH26" s="68"/>
      <c r="II26" s="68"/>
      <c r="IJ26" s="68"/>
      <c r="IK26" s="68"/>
      <c r="IL26" s="68"/>
      <c r="IM26" s="68"/>
      <c r="IN26" s="68"/>
      <c r="IO26" s="68"/>
      <c r="IP26" s="68"/>
      <c r="IQ26" s="68"/>
      <c r="IR26" s="68"/>
      <c r="IS26" s="68"/>
    </row>
    <row r="27" spans="1:253">
      <c r="A27" s="417"/>
      <c r="B27" s="79"/>
      <c r="C27" s="702"/>
      <c r="D27" s="702"/>
      <c r="E27" s="73"/>
      <c r="F27" s="73"/>
      <c r="G27" s="73"/>
      <c r="H27" s="418"/>
      <c r="I27" s="73"/>
      <c r="J27" s="436" t="s">
        <v>677</v>
      </c>
      <c r="K27" s="679" t="s">
        <v>677</v>
      </c>
      <c r="L27" s="680" t="s">
        <v>677</v>
      </c>
      <c r="M27" s="680" t="s">
        <v>677</v>
      </c>
      <c r="N27" s="679" t="s">
        <v>677</v>
      </c>
      <c r="O27" s="681" t="s">
        <v>570</v>
      </c>
      <c r="P27" s="680" t="s">
        <v>677</v>
      </c>
      <c r="Q27" s="682"/>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c r="CX27" s="68"/>
      <c r="CY27" s="68"/>
      <c r="CZ27" s="68"/>
      <c r="DA27" s="68"/>
      <c r="DB27" s="68"/>
      <c r="DC27" s="68"/>
      <c r="DD27" s="68"/>
      <c r="DE27" s="68"/>
      <c r="DF27" s="68"/>
      <c r="DG27" s="68"/>
      <c r="DH27" s="68"/>
      <c r="DI27" s="68"/>
      <c r="DJ27" s="68"/>
      <c r="DK27" s="68"/>
      <c r="DL27" s="68"/>
      <c r="DM27" s="68"/>
      <c r="DN27" s="68"/>
      <c r="DO27" s="68"/>
      <c r="DP27" s="68"/>
      <c r="DQ27" s="68"/>
      <c r="DR27" s="68"/>
      <c r="DS27" s="68"/>
      <c r="DT27" s="68"/>
      <c r="DU27" s="68"/>
      <c r="DV27" s="68"/>
      <c r="DW27" s="68"/>
      <c r="DX27" s="68"/>
      <c r="DY27" s="68"/>
      <c r="DZ27" s="68"/>
      <c r="EA27" s="68"/>
      <c r="EB27" s="68"/>
      <c r="EC27" s="68"/>
      <c r="ED27" s="68"/>
      <c r="EE27" s="68"/>
      <c r="EF27" s="68"/>
      <c r="EG27" s="68"/>
      <c r="EH27" s="68"/>
      <c r="EI27" s="68"/>
      <c r="EJ27" s="68"/>
      <c r="EK27" s="68"/>
      <c r="EL27" s="68"/>
      <c r="EM27" s="68"/>
      <c r="EN27" s="68"/>
      <c r="EO27" s="68"/>
      <c r="EP27" s="68"/>
      <c r="EQ27" s="68"/>
      <c r="ER27" s="68"/>
      <c r="ES27" s="68"/>
      <c r="ET27" s="68"/>
      <c r="EU27" s="68"/>
      <c r="EV27" s="68"/>
      <c r="EW27" s="68"/>
      <c r="EX27" s="68"/>
      <c r="EY27" s="68"/>
      <c r="EZ27" s="68"/>
      <c r="FA27" s="68"/>
      <c r="FB27" s="68"/>
      <c r="FC27" s="68"/>
      <c r="FD27" s="68"/>
      <c r="FE27" s="68"/>
      <c r="FF27" s="68"/>
      <c r="FG27" s="68"/>
      <c r="FH27" s="68"/>
      <c r="FI27" s="68"/>
      <c r="FJ27" s="68"/>
      <c r="FK27" s="68"/>
      <c r="FL27" s="68"/>
      <c r="FM27" s="68"/>
      <c r="FN27" s="68"/>
      <c r="FO27" s="68"/>
      <c r="FP27" s="68"/>
      <c r="FQ27" s="68"/>
      <c r="FR27" s="68"/>
      <c r="FS27" s="68"/>
      <c r="FT27" s="68"/>
      <c r="FU27" s="68"/>
      <c r="FV27" s="68"/>
      <c r="FW27" s="68"/>
      <c r="FX27" s="68"/>
      <c r="FY27" s="68"/>
      <c r="FZ27" s="68"/>
      <c r="GA27" s="68"/>
      <c r="GB27" s="68"/>
      <c r="GC27" s="68"/>
      <c r="GD27" s="68"/>
      <c r="GE27" s="68"/>
      <c r="GF27" s="68"/>
      <c r="GG27" s="68"/>
      <c r="GH27" s="68"/>
      <c r="GI27" s="68"/>
      <c r="GJ27" s="68"/>
      <c r="GK27" s="68"/>
      <c r="GL27" s="68"/>
      <c r="GM27" s="68"/>
      <c r="GN27" s="68"/>
      <c r="GO27" s="68"/>
      <c r="GP27" s="68"/>
      <c r="GQ27" s="68"/>
      <c r="GR27" s="68"/>
      <c r="GS27" s="68"/>
      <c r="GT27" s="68"/>
      <c r="GU27" s="68"/>
      <c r="GV27" s="68"/>
      <c r="GW27" s="68"/>
      <c r="GX27" s="68"/>
      <c r="GY27" s="68"/>
      <c r="GZ27" s="68"/>
      <c r="HA27" s="68"/>
      <c r="HB27" s="68"/>
      <c r="HC27" s="68"/>
      <c r="HD27" s="68"/>
      <c r="HE27" s="68"/>
      <c r="HF27" s="68"/>
      <c r="HG27" s="68"/>
      <c r="HH27" s="68"/>
      <c r="HI27" s="68"/>
      <c r="HJ27" s="68"/>
      <c r="HK27" s="68"/>
      <c r="HL27" s="68"/>
      <c r="HM27" s="68"/>
      <c r="HN27" s="68"/>
      <c r="HO27" s="68"/>
      <c r="HP27" s="68"/>
      <c r="HQ27" s="68"/>
      <c r="HR27" s="68"/>
      <c r="HS27" s="68"/>
      <c r="HT27" s="68"/>
      <c r="HU27" s="68"/>
      <c r="HV27" s="68"/>
      <c r="HW27" s="68"/>
      <c r="HX27" s="68"/>
      <c r="HY27" s="68"/>
      <c r="HZ27" s="68"/>
      <c r="IA27" s="68"/>
      <c r="IB27" s="68"/>
      <c r="IC27" s="68"/>
      <c r="ID27" s="68"/>
      <c r="IE27" s="68"/>
      <c r="IF27" s="68"/>
      <c r="IG27" s="68"/>
      <c r="IH27" s="68"/>
      <c r="II27" s="68"/>
      <c r="IJ27" s="68"/>
      <c r="IK27" s="68"/>
      <c r="IL27" s="68"/>
      <c r="IM27" s="68"/>
      <c r="IN27" s="68"/>
      <c r="IO27" s="68"/>
      <c r="IP27" s="68"/>
      <c r="IQ27" s="68"/>
      <c r="IR27" s="68"/>
      <c r="IS27" s="68"/>
    </row>
    <row r="28" spans="1:253" ht="15.75">
      <c r="A28" s="708" t="s">
        <v>677</v>
      </c>
      <c r="B28" s="709" t="s">
        <v>1144</v>
      </c>
      <c r="C28" s="710"/>
      <c r="D28" s="711"/>
      <c r="E28" s="711"/>
      <c r="F28" s="710"/>
      <c r="G28" s="711"/>
      <c r="H28" s="712"/>
      <c r="I28" s="73"/>
      <c r="J28" s="436" t="s">
        <v>572</v>
      </c>
      <c r="K28" s="679" t="s">
        <v>573</v>
      </c>
      <c r="L28" s="681" t="s">
        <v>1121</v>
      </c>
      <c r="M28" s="680" t="s">
        <v>1122</v>
      </c>
      <c r="N28" s="679" t="s">
        <v>1123</v>
      </c>
      <c r="O28" s="681" t="s">
        <v>1124</v>
      </c>
      <c r="P28" s="681" t="s">
        <v>534</v>
      </c>
      <c r="Q28" s="684" t="s">
        <v>1551</v>
      </c>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c r="EO28" s="68"/>
      <c r="EP28" s="68"/>
      <c r="EQ28" s="68"/>
      <c r="ER28" s="68"/>
      <c r="ES28" s="68"/>
      <c r="ET28" s="68"/>
      <c r="EU28" s="68"/>
      <c r="EV28" s="68"/>
      <c r="EW28" s="68"/>
      <c r="EX28" s="68"/>
      <c r="EY28" s="68"/>
      <c r="EZ28" s="68"/>
      <c r="FA28" s="68"/>
      <c r="FB28" s="68"/>
      <c r="FC28" s="68"/>
      <c r="FD28" s="68"/>
      <c r="FE28" s="68"/>
      <c r="FF28" s="68"/>
      <c r="FG28" s="68"/>
      <c r="FH28" s="68"/>
      <c r="FI28" s="68"/>
      <c r="FJ28" s="68"/>
      <c r="FK28" s="68"/>
      <c r="FL28" s="68"/>
      <c r="FM28" s="68"/>
      <c r="FN28" s="68"/>
      <c r="FO28" s="68"/>
      <c r="FP28" s="68"/>
      <c r="FQ28" s="68"/>
      <c r="FR28" s="68"/>
      <c r="FS28" s="68"/>
      <c r="FT28" s="68"/>
      <c r="FU28" s="68"/>
      <c r="FV28" s="68"/>
      <c r="FW28" s="68"/>
      <c r="FX28" s="68"/>
      <c r="FY28" s="68"/>
      <c r="FZ28" s="68"/>
      <c r="GA28" s="68"/>
      <c r="GB28" s="68"/>
      <c r="GC28" s="68"/>
      <c r="GD28" s="68"/>
      <c r="GE28" s="68"/>
      <c r="GF28" s="68"/>
      <c r="GG28" s="68"/>
      <c r="GH28" s="68"/>
      <c r="GI28" s="68"/>
      <c r="GJ28" s="68"/>
      <c r="GK28" s="68"/>
      <c r="GL28" s="68"/>
      <c r="GM28" s="68"/>
      <c r="GN28" s="68"/>
      <c r="GO28" s="68"/>
      <c r="GP28" s="68"/>
      <c r="GQ28" s="68"/>
      <c r="GR28" s="68"/>
      <c r="GS28" s="68"/>
      <c r="GT28" s="68"/>
      <c r="GU28" s="68"/>
      <c r="GV28" s="68"/>
      <c r="GW28" s="68"/>
      <c r="GX28" s="68"/>
      <c r="GY28" s="68"/>
      <c r="GZ28" s="68"/>
      <c r="HA28" s="68"/>
      <c r="HB28" s="68"/>
      <c r="HC28" s="68"/>
      <c r="HD28" s="68"/>
      <c r="HE28" s="68"/>
      <c r="HF28" s="68"/>
      <c r="HG28" s="68"/>
      <c r="HH28" s="68"/>
      <c r="HI28" s="68"/>
      <c r="HJ28" s="68"/>
      <c r="HK28" s="68"/>
      <c r="HL28" s="68"/>
      <c r="HM28" s="68"/>
      <c r="HN28" s="68"/>
      <c r="HO28" s="68"/>
      <c r="HP28" s="68"/>
      <c r="HQ28" s="68"/>
      <c r="HR28" s="68"/>
      <c r="HS28" s="68"/>
      <c r="HT28" s="68"/>
      <c r="HU28" s="68"/>
      <c r="HV28" s="68"/>
      <c r="HW28" s="68"/>
      <c r="HX28" s="68"/>
      <c r="HY28" s="68"/>
      <c r="HZ28" s="68"/>
      <c r="IA28" s="68"/>
      <c r="IB28" s="68"/>
      <c r="IC28" s="68"/>
      <c r="ID28" s="68"/>
      <c r="IE28" s="68"/>
      <c r="IF28" s="68"/>
      <c r="IG28" s="68"/>
      <c r="IH28" s="68"/>
      <c r="II28" s="68"/>
      <c r="IJ28" s="68"/>
      <c r="IK28" s="68"/>
      <c r="IL28" s="68"/>
      <c r="IM28" s="68"/>
      <c r="IN28" s="68"/>
      <c r="IO28" s="68"/>
      <c r="IP28" s="68"/>
      <c r="IQ28" s="68"/>
      <c r="IR28" s="68"/>
      <c r="IS28" s="68"/>
    </row>
    <row r="29" spans="1:253">
      <c r="A29" s="423" t="s">
        <v>677</v>
      </c>
      <c r="B29" s="681" t="s">
        <v>677</v>
      </c>
      <c r="C29" s="679" t="s">
        <v>677</v>
      </c>
      <c r="D29" s="680" t="s">
        <v>677</v>
      </c>
      <c r="E29" s="680" t="s">
        <v>677</v>
      </c>
      <c r="F29" s="679" t="s">
        <v>677</v>
      </c>
      <c r="G29" s="681" t="s">
        <v>570</v>
      </c>
      <c r="H29" s="713" t="s">
        <v>677</v>
      </c>
      <c r="I29" s="73"/>
      <c r="J29" s="436"/>
      <c r="K29" s="679" t="s">
        <v>1125</v>
      </c>
      <c r="L29" s="680"/>
      <c r="M29" s="681" t="s">
        <v>1126</v>
      </c>
      <c r="N29" s="679" t="s">
        <v>1127</v>
      </c>
      <c r="O29" s="681" t="s">
        <v>1128</v>
      </c>
      <c r="P29" s="680" t="s">
        <v>1126</v>
      </c>
      <c r="Q29" s="684" t="s">
        <v>1554</v>
      </c>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c r="EO29" s="68"/>
      <c r="EP29" s="68"/>
      <c r="EQ29" s="68"/>
      <c r="ER29" s="68"/>
      <c r="ES29" s="68"/>
      <c r="ET29" s="68"/>
      <c r="EU29" s="68"/>
      <c r="EV29" s="68"/>
      <c r="EW29" s="68"/>
      <c r="EX29" s="68"/>
      <c r="EY29" s="68"/>
      <c r="EZ29" s="68"/>
      <c r="FA29" s="68"/>
      <c r="FB29" s="68"/>
      <c r="FC29" s="68"/>
      <c r="FD29" s="68"/>
      <c r="FE29" s="68"/>
      <c r="FF29" s="68"/>
      <c r="FG29" s="68"/>
      <c r="FH29" s="68"/>
      <c r="FI29" s="68"/>
      <c r="FJ29" s="68"/>
      <c r="FK29" s="68"/>
      <c r="FL29" s="68"/>
      <c r="FM29" s="68"/>
      <c r="FN29" s="68"/>
      <c r="FO29" s="68"/>
      <c r="FP29" s="68"/>
      <c r="FQ29" s="68"/>
      <c r="FR29" s="68"/>
      <c r="FS29" s="68"/>
      <c r="FT29" s="68"/>
      <c r="FU29" s="68"/>
      <c r="FV29" s="68"/>
      <c r="FW29" s="68"/>
      <c r="FX29" s="68"/>
      <c r="FY29" s="68"/>
      <c r="FZ29" s="68"/>
      <c r="GA29" s="68"/>
      <c r="GB29" s="68"/>
      <c r="GC29" s="68"/>
      <c r="GD29" s="68"/>
      <c r="GE29" s="68"/>
      <c r="GF29" s="68"/>
      <c r="GG29" s="68"/>
      <c r="GH29" s="68"/>
      <c r="GI29" s="68"/>
      <c r="GJ29" s="68"/>
      <c r="GK29" s="68"/>
      <c r="GL29" s="68"/>
      <c r="GM29" s="68"/>
      <c r="GN29" s="68"/>
      <c r="GO29" s="68"/>
      <c r="GP29" s="68"/>
      <c r="GQ29" s="68"/>
      <c r="GR29" s="68"/>
      <c r="GS29" s="68"/>
      <c r="GT29" s="68"/>
      <c r="GU29" s="68"/>
      <c r="GV29" s="68"/>
      <c r="GW29" s="68"/>
      <c r="GX29" s="68"/>
      <c r="GY29" s="68"/>
      <c r="GZ29" s="68"/>
      <c r="HA29" s="68"/>
      <c r="HB29" s="68"/>
      <c r="HC29" s="68"/>
      <c r="HD29" s="68"/>
      <c r="HE29" s="68"/>
      <c r="HF29" s="68"/>
      <c r="HG29" s="68"/>
      <c r="HH29" s="68"/>
      <c r="HI29" s="68"/>
      <c r="HJ29" s="68"/>
      <c r="HK29" s="68"/>
      <c r="HL29" s="68"/>
      <c r="HM29" s="68"/>
      <c r="HN29" s="68"/>
      <c r="HO29" s="68"/>
      <c r="HP29" s="68"/>
      <c r="HQ29" s="68"/>
      <c r="HR29" s="68"/>
      <c r="HS29" s="68"/>
      <c r="HT29" s="68"/>
      <c r="HU29" s="68"/>
      <c r="HV29" s="68"/>
      <c r="HW29" s="68"/>
      <c r="HX29" s="68"/>
      <c r="HY29" s="68"/>
      <c r="HZ29" s="68"/>
      <c r="IA29" s="68"/>
      <c r="IB29" s="68"/>
      <c r="IC29" s="68"/>
      <c r="ID29" s="68"/>
      <c r="IE29" s="68"/>
      <c r="IF29" s="68"/>
      <c r="IG29" s="68"/>
      <c r="IH29" s="68"/>
      <c r="II29" s="68"/>
      <c r="IJ29" s="68"/>
      <c r="IK29" s="68"/>
      <c r="IL29" s="68"/>
      <c r="IM29" s="68"/>
      <c r="IN29" s="68"/>
      <c r="IO29" s="68"/>
      <c r="IP29" s="68"/>
      <c r="IQ29" s="68"/>
      <c r="IR29" s="68"/>
      <c r="IS29" s="68"/>
    </row>
    <row r="30" spans="1:253">
      <c r="A30" s="423" t="s">
        <v>1551</v>
      </c>
      <c r="B30" s="681" t="s">
        <v>572</v>
      </c>
      <c r="C30" s="679" t="s">
        <v>1145</v>
      </c>
      <c r="D30" s="681" t="s">
        <v>1121</v>
      </c>
      <c r="E30" s="680" t="s">
        <v>1122</v>
      </c>
      <c r="F30" s="679" t="s">
        <v>1123</v>
      </c>
      <c r="G30" s="681" t="s">
        <v>1124</v>
      </c>
      <c r="H30" s="684" t="s">
        <v>534</v>
      </c>
      <c r="I30" s="73"/>
      <c r="J30" s="687" t="s">
        <v>742</v>
      </c>
      <c r="K30" s="688" t="s">
        <v>743</v>
      </c>
      <c r="L30" s="689" t="s">
        <v>744</v>
      </c>
      <c r="M30" s="689" t="s">
        <v>745</v>
      </c>
      <c r="N30" s="688" t="s">
        <v>746</v>
      </c>
      <c r="O30" s="689" t="s">
        <v>1224</v>
      </c>
      <c r="P30" s="690" t="s">
        <v>1225</v>
      </c>
      <c r="Q30" s="691"/>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c r="EO30" s="68"/>
      <c r="EP30" s="68"/>
      <c r="EQ30" s="68"/>
      <c r="ER30" s="68"/>
      <c r="ES30" s="68"/>
      <c r="ET30" s="68"/>
      <c r="EU30" s="68"/>
      <c r="EV30" s="68"/>
      <c r="EW30" s="68"/>
      <c r="EX30" s="68"/>
      <c r="EY30" s="68"/>
      <c r="EZ30" s="68"/>
      <c r="FA30" s="68"/>
      <c r="FB30" s="68"/>
      <c r="FC30" s="68"/>
      <c r="FD30" s="68"/>
      <c r="FE30" s="68"/>
      <c r="FF30" s="68"/>
      <c r="FG30" s="68"/>
      <c r="FH30" s="68"/>
      <c r="FI30" s="68"/>
      <c r="FJ30" s="68"/>
      <c r="FK30" s="68"/>
      <c r="FL30" s="68"/>
      <c r="FM30" s="68"/>
      <c r="FN30" s="68"/>
      <c r="FO30" s="68"/>
      <c r="FP30" s="68"/>
      <c r="FQ30" s="68"/>
      <c r="FR30" s="68"/>
      <c r="FS30" s="68"/>
      <c r="FT30" s="68"/>
      <c r="FU30" s="68"/>
      <c r="FV30" s="68"/>
      <c r="FW30" s="68"/>
      <c r="FX30" s="68"/>
      <c r="FY30" s="68"/>
      <c r="FZ30" s="68"/>
      <c r="GA30" s="68"/>
      <c r="GB30" s="68"/>
      <c r="GC30" s="68"/>
      <c r="GD30" s="68"/>
      <c r="GE30" s="68"/>
      <c r="GF30" s="68"/>
      <c r="GG30" s="68"/>
      <c r="GH30" s="68"/>
      <c r="GI30" s="68"/>
      <c r="GJ30" s="68"/>
      <c r="GK30" s="68"/>
      <c r="GL30" s="68"/>
      <c r="GM30" s="68"/>
      <c r="GN30" s="68"/>
      <c r="GO30" s="68"/>
      <c r="GP30" s="68"/>
      <c r="GQ30" s="68"/>
      <c r="GR30" s="68"/>
      <c r="GS30" s="68"/>
      <c r="GT30" s="68"/>
      <c r="GU30" s="68"/>
      <c r="GV30" s="68"/>
      <c r="GW30" s="68"/>
      <c r="GX30" s="68"/>
      <c r="GY30" s="68"/>
      <c r="GZ30" s="68"/>
      <c r="HA30" s="68"/>
      <c r="HB30" s="68"/>
      <c r="HC30" s="68"/>
      <c r="HD30" s="68"/>
      <c r="HE30" s="68"/>
      <c r="HF30" s="68"/>
      <c r="HG30" s="68"/>
      <c r="HH30" s="68"/>
      <c r="HI30" s="68"/>
      <c r="HJ30" s="68"/>
      <c r="HK30" s="68"/>
      <c r="HL30" s="68"/>
      <c r="HM30" s="68"/>
      <c r="HN30" s="68"/>
      <c r="HO30" s="68"/>
      <c r="HP30" s="68"/>
      <c r="HQ30" s="68"/>
      <c r="HR30" s="68"/>
      <c r="HS30" s="68"/>
      <c r="HT30" s="68"/>
      <c r="HU30" s="68"/>
      <c r="HV30" s="68"/>
      <c r="HW30" s="68"/>
      <c r="HX30" s="68"/>
      <c r="HY30" s="68"/>
      <c r="HZ30" s="68"/>
      <c r="IA30" s="68"/>
      <c r="IB30" s="68"/>
      <c r="IC30" s="68"/>
      <c r="ID30" s="68"/>
      <c r="IE30" s="68"/>
      <c r="IF30" s="68"/>
      <c r="IG30" s="68"/>
      <c r="IH30" s="68"/>
      <c r="II30" s="68"/>
      <c r="IJ30" s="68"/>
      <c r="IK30" s="68"/>
      <c r="IL30" s="68"/>
      <c r="IM30" s="68"/>
      <c r="IN30" s="68"/>
      <c r="IO30" s="68"/>
      <c r="IP30" s="68"/>
      <c r="IQ30" s="68"/>
      <c r="IR30" s="68"/>
      <c r="IS30" s="68"/>
    </row>
    <row r="31" spans="1:253">
      <c r="A31" s="423" t="s">
        <v>1554</v>
      </c>
      <c r="B31" s="681"/>
      <c r="C31" s="679" t="s">
        <v>1467</v>
      </c>
      <c r="D31" s="680"/>
      <c r="E31" s="681" t="s">
        <v>1126</v>
      </c>
      <c r="F31" s="679" t="s">
        <v>1127</v>
      </c>
      <c r="G31" s="681" t="s">
        <v>1128</v>
      </c>
      <c r="H31" s="713" t="s">
        <v>1126</v>
      </c>
      <c r="I31" s="73"/>
      <c r="J31" s="667" t="str">
        <f t="shared" ref="J31:J42" si="2">B33</f>
        <v>June</v>
      </c>
      <c r="K31" s="1342">
        <v>581</v>
      </c>
      <c r="L31" s="1342">
        <v>170825</v>
      </c>
      <c r="M31" s="695">
        <v>10520</v>
      </c>
      <c r="N31" s="1256">
        <f t="shared" ref="N31:N42" si="3">F33</f>
        <v>1.7781999999999999E-2</v>
      </c>
      <c r="O31" s="692" t="s">
        <v>2114</v>
      </c>
      <c r="P31" s="1355">
        <v>3038</v>
      </c>
      <c r="Q31" s="696">
        <v>14</v>
      </c>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c r="EO31" s="68"/>
      <c r="EP31" s="68"/>
      <c r="EQ31" s="68"/>
      <c r="ER31" s="68"/>
      <c r="ES31" s="68"/>
      <c r="ET31" s="68"/>
      <c r="EU31" s="68"/>
      <c r="EV31" s="68"/>
      <c r="EW31" s="68"/>
      <c r="EX31" s="68"/>
      <c r="EY31" s="68"/>
      <c r="EZ31" s="68"/>
      <c r="FA31" s="68"/>
      <c r="FB31" s="68"/>
      <c r="FC31" s="68"/>
      <c r="FD31" s="68"/>
      <c r="FE31" s="68"/>
      <c r="FF31" s="68"/>
      <c r="FG31" s="68"/>
      <c r="FH31" s="68"/>
      <c r="FI31" s="68"/>
      <c r="FJ31" s="68"/>
      <c r="FK31" s="68"/>
      <c r="FL31" s="68"/>
      <c r="FM31" s="68"/>
      <c r="FN31" s="68"/>
      <c r="FO31" s="68"/>
      <c r="FP31" s="68"/>
      <c r="FQ31" s="68"/>
      <c r="FR31" s="68"/>
      <c r="FS31" s="68"/>
      <c r="FT31" s="68"/>
      <c r="FU31" s="68"/>
      <c r="FV31" s="68"/>
      <c r="FW31" s="68"/>
      <c r="FX31" s="68"/>
      <c r="FY31" s="68"/>
      <c r="FZ31" s="68"/>
      <c r="GA31" s="68"/>
      <c r="GB31" s="68"/>
      <c r="GC31" s="68"/>
      <c r="GD31" s="68"/>
      <c r="GE31" s="68"/>
      <c r="GF31" s="68"/>
      <c r="GG31" s="68"/>
      <c r="GH31" s="68"/>
      <c r="GI31" s="68"/>
      <c r="GJ31" s="68"/>
      <c r="GK31" s="68"/>
      <c r="GL31" s="68"/>
      <c r="GM31" s="68"/>
      <c r="GN31" s="68"/>
      <c r="GO31" s="68"/>
      <c r="GP31" s="68"/>
      <c r="GQ31" s="68"/>
      <c r="GR31" s="68"/>
      <c r="GS31" s="68"/>
      <c r="GT31" s="68"/>
      <c r="GU31" s="68"/>
      <c r="GV31" s="68"/>
      <c r="GW31" s="68"/>
      <c r="GX31" s="68"/>
      <c r="GY31" s="68"/>
      <c r="GZ31" s="68"/>
      <c r="HA31" s="68"/>
      <c r="HB31" s="68"/>
      <c r="HC31" s="68"/>
      <c r="HD31" s="68"/>
      <c r="HE31" s="68"/>
      <c r="HF31" s="68"/>
      <c r="HG31" s="68"/>
      <c r="HH31" s="68"/>
      <c r="HI31" s="68"/>
      <c r="HJ31" s="68"/>
      <c r="HK31" s="68"/>
      <c r="HL31" s="68"/>
      <c r="HM31" s="68"/>
      <c r="HN31" s="68"/>
      <c r="HO31" s="68"/>
      <c r="HP31" s="68"/>
      <c r="HQ31" s="68"/>
      <c r="HR31" s="68"/>
      <c r="HS31" s="68"/>
      <c r="HT31" s="68"/>
      <c r="HU31" s="68"/>
      <c r="HV31" s="68"/>
      <c r="HW31" s="68"/>
      <c r="HX31" s="68"/>
      <c r="HY31" s="68"/>
      <c r="HZ31" s="68"/>
      <c r="IA31" s="68"/>
      <c r="IB31" s="68"/>
      <c r="IC31" s="68"/>
      <c r="ID31" s="68"/>
      <c r="IE31" s="68"/>
      <c r="IF31" s="68"/>
      <c r="IG31" s="68"/>
      <c r="IH31" s="68"/>
      <c r="II31" s="68"/>
      <c r="IJ31" s="68"/>
      <c r="IK31" s="68"/>
      <c r="IL31" s="68"/>
      <c r="IM31" s="68"/>
      <c r="IN31" s="68"/>
      <c r="IO31" s="68"/>
      <c r="IP31" s="68"/>
      <c r="IQ31" s="68"/>
      <c r="IR31" s="68"/>
      <c r="IS31" s="68"/>
    </row>
    <row r="32" spans="1:253">
      <c r="A32" s="426"/>
      <c r="B32" s="689" t="s">
        <v>742</v>
      </c>
      <c r="C32" s="688" t="s">
        <v>743</v>
      </c>
      <c r="D32" s="689" t="s">
        <v>744</v>
      </c>
      <c r="E32" s="689" t="s">
        <v>745</v>
      </c>
      <c r="F32" s="688" t="s">
        <v>746</v>
      </c>
      <c r="G32" s="689" t="s">
        <v>1224</v>
      </c>
      <c r="H32" s="714" t="s">
        <v>1225</v>
      </c>
      <c r="I32" s="73"/>
      <c r="J32" s="417" t="str">
        <f t="shared" si="2"/>
        <v>July</v>
      </c>
      <c r="K32" s="1341">
        <v>588</v>
      </c>
      <c r="L32" s="1341">
        <v>166198</v>
      </c>
      <c r="M32" s="1341">
        <v>10276</v>
      </c>
      <c r="N32" s="1256">
        <f t="shared" si="3"/>
        <v>1.1048000000000001E-2</v>
      </c>
      <c r="O32" s="473" t="s">
        <v>2115</v>
      </c>
      <c r="P32" s="1365">
        <v>1836</v>
      </c>
      <c r="Q32" s="684">
        <v>15</v>
      </c>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c r="EO32" s="68"/>
      <c r="EP32" s="68"/>
      <c r="EQ32" s="68"/>
      <c r="ER32" s="68"/>
      <c r="ES32" s="68"/>
      <c r="ET32" s="68"/>
      <c r="EU32" s="68"/>
      <c r="EV32" s="68"/>
      <c r="EW32" s="68"/>
      <c r="EX32" s="68"/>
      <c r="EY32" s="68"/>
      <c r="EZ32" s="68"/>
      <c r="FA32" s="68"/>
      <c r="FB32" s="68"/>
      <c r="FC32" s="68"/>
      <c r="FD32" s="68"/>
      <c r="FE32" s="68"/>
      <c r="FF32" s="68"/>
      <c r="FG32" s="68"/>
      <c r="FH32" s="68"/>
      <c r="FI32" s="68"/>
      <c r="FJ32" s="68"/>
      <c r="FK32" s="68"/>
      <c r="FL32" s="68"/>
      <c r="FM32" s="68"/>
      <c r="FN32" s="68"/>
      <c r="FO32" s="68"/>
      <c r="FP32" s="68"/>
      <c r="FQ32" s="68"/>
      <c r="FR32" s="68"/>
      <c r="FS32" s="68"/>
      <c r="FT32" s="68"/>
      <c r="FU32" s="68"/>
      <c r="FV32" s="68"/>
      <c r="FW32" s="68"/>
      <c r="FX32" s="68"/>
      <c r="FY32" s="68"/>
      <c r="FZ32" s="68"/>
      <c r="GA32" s="68"/>
      <c r="GB32" s="68"/>
      <c r="GC32" s="68"/>
      <c r="GD32" s="68"/>
      <c r="GE32" s="68"/>
      <c r="GF32" s="68"/>
      <c r="GG32" s="68"/>
      <c r="GH32" s="68"/>
      <c r="GI32" s="68"/>
      <c r="GJ32" s="68"/>
      <c r="GK32" s="68"/>
      <c r="GL32" s="68"/>
      <c r="GM32" s="68"/>
      <c r="GN32" s="68"/>
      <c r="GO32" s="68"/>
      <c r="GP32" s="68"/>
      <c r="GQ32" s="68"/>
      <c r="GR32" s="68"/>
      <c r="GS32" s="68"/>
      <c r="GT32" s="68"/>
      <c r="GU32" s="68"/>
      <c r="GV32" s="68"/>
      <c r="GW32" s="68"/>
      <c r="GX32" s="68"/>
      <c r="GY32" s="68"/>
      <c r="GZ32" s="68"/>
      <c r="HA32" s="68"/>
      <c r="HB32" s="68"/>
      <c r="HC32" s="68"/>
      <c r="HD32" s="68"/>
      <c r="HE32" s="68"/>
      <c r="HF32" s="68"/>
      <c r="HG32" s="68"/>
      <c r="HH32" s="68"/>
      <c r="HI32" s="68"/>
      <c r="HJ32" s="68"/>
      <c r="HK32" s="68"/>
      <c r="HL32" s="68"/>
      <c r="HM32" s="68"/>
      <c r="HN32" s="68"/>
      <c r="HO32" s="68"/>
      <c r="HP32" s="68"/>
      <c r="HQ32" s="68"/>
      <c r="HR32" s="68"/>
      <c r="HS32" s="68"/>
      <c r="HT32" s="68"/>
      <c r="HU32" s="68"/>
      <c r="HV32" s="68"/>
      <c r="HW32" s="68"/>
      <c r="HX32" s="68"/>
      <c r="HY32" s="68"/>
      <c r="HZ32" s="68"/>
      <c r="IA32" s="68"/>
      <c r="IB32" s="68"/>
      <c r="IC32" s="68"/>
      <c r="ID32" s="68"/>
      <c r="IE32" s="68"/>
      <c r="IF32" s="68"/>
      <c r="IG32" s="68"/>
      <c r="IH32" s="68"/>
      <c r="II32" s="68"/>
      <c r="IJ32" s="68"/>
      <c r="IK32" s="68"/>
      <c r="IL32" s="68"/>
      <c r="IM32" s="68"/>
      <c r="IN32" s="68"/>
      <c r="IO32" s="68"/>
      <c r="IP32" s="68"/>
      <c r="IQ32" s="68"/>
      <c r="IR32" s="68"/>
      <c r="IS32" s="68"/>
    </row>
    <row r="33" spans="1:253">
      <c r="A33" s="708">
        <v>1</v>
      </c>
      <c r="B33" s="421" t="s">
        <v>1146</v>
      </c>
      <c r="C33" s="715">
        <f t="shared" ref="C33:C44" si="4">C83+C104+C126+K10+K31+K53+K83+K104+K126+C157+C178+C200+K157+K178+K200</f>
        <v>9679</v>
      </c>
      <c r="D33" s="715">
        <f t="shared" ref="D33:D44" si="5">D83+D104+D126+L10+L31+L53+L83+L104+L126+D157+D178+D200+L157+L178+L200</f>
        <v>13636688</v>
      </c>
      <c r="E33" s="715">
        <f t="shared" ref="E33:E44" si="6">E83+E104+E126+M10+M31+M53+M83+M104+M126+E157+E178+E200+M157+M178+M200</f>
        <v>609410</v>
      </c>
      <c r="F33" s="1331">
        <v>1.7781999999999999E-2</v>
      </c>
      <c r="G33" s="715">
        <f t="shared" ref="G33:G44" si="7">G83+G104+G126+O10+O31+O53+O83+O104+O126+G157+G178+G200+O157+O178+O200</f>
        <v>0</v>
      </c>
      <c r="H33" s="1322">
        <f t="shared" ref="H33:H44" si="8">H83+H104+H126+P10+P31+P53+P83+P104+P126+H157+H178+H200+P157+P178+P200</f>
        <v>242424</v>
      </c>
      <c r="I33" s="73"/>
      <c r="J33" s="417" t="str">
        <f t="shared" si="2"/>
        <v>August</v>
      </c>
      <c r="K33" s="1341">
        <v>592</v>
      </c>
      <c r="L33" s="1341">
        <v>185304</v>
      </c>
      <c r="M33" s="1341">
        <v>11141</v>
      </c>
      <c r="N33" s="1256">
        <f t="shared" si="3"/>
        <v>1.5151E-2</v>
      </c>
      <c r="O33" s="473"/>
      <c r="P33" s="1365">
        <v>2808</v>
      </c>
      <c r="Q33" s="684">
        <v>16</v>
      </c>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c r="EO33" s="68"/>
      <c r="EP33" s="68"/>
      <c r="EQ33" s="68"/>
      <c r="ER33" s="68"/>
      <c r="ES33" s="68"/>
      <c r="ET33" s="68"/>
      <c r="EU33" s="68"/>
      <c r="EV33" s="68"/>
      <c r="EW33" s="68"/>
      <c r="EX33" s="68"/>
      <c r="EY33" s="68"/>
      <c r="EZ33" s="68"/>
      <c r="FA33" s="68"/>
      <c r="FB33" s="68"/>
      <c r="FC33" s="68"/>
      <c r="FD33" s="68"/>
      <c r="FE33" s="68"/>
      <c r="FF33" s="68"/>
      <c r="FG33" s="68"/>
      <c r="FH33" s="68"/>
      <c r="FI33" s="68"/>
      <c r="FJ33" s="68"/>
      <c r="FK33" s="68"/>
      <c r="FL33" s="68"/>
      <c r="FM33" s="68"/>
      <c r="FN33" s="68"/>
      <c r="FO33" s="68"/>
      <c r="FP33" s="68"/>
      <c r="FQ33" s="68"/>
      <c r="FR33" s="68"/>
      <c r="FS33" s="68"/>
      <c r="FT33" s="68"/>
      <c r="FU33" s="68"/>
      <c r="FV33" s="68"/>
      <c r="FW33" s="68"/>
      <c r="FX33" s="68"/>
      <c r="FY33" s="68"/>
      <c r="FZ33" s="68"/>
      <c r="GA33" s="68"/>
      <c r="GB33" s="68"/>
      <c r="GC33" s="68"/>
      <c r="GD33" s="68"/>
      <c r="GE33" s="68"/>
      <c r="GF33" s="68"/>
      <c r="GG33" s="68"/>
      <c r="GH33" s="68"/>
      <c r="GI33" s="68"/>
      <c r="GJ33" s="68"/>
      <c r="GK33" s="68"/>
      <c r="GL33" s="68"/>
      <c r="GM33" s="68"/>
      <c r="GN33" s="68"/>
      <c r="GO33" s="68"/>
      <c r="GP33" s="68"/>
      <c r="GQ33" s="68"/>
      <c r="GR33" s="68"/>
      <c r="GS33" s="68"/>
      <c r="GT33" s="68"/>
      <c r="GU33" s="68"/>
      <c r="GV33" s="68"/>
      <c r="GW33" s="68"/>
      <c r="GX33" s="68"/>
      <c r="GY33" s="68"/>
      <c r="GZ33" s="68"/>
      <c r="HA33" s="68"/>
      <c r="HB33" s="68"/>
      <c r="HC33" s="68"/>
      <c r="HD33" s="68"/>
      <c r="HE33" s="68"/>
      <c r="HF33" s="68"/>
      <c r="HG33" s="68"/>
      <c r="HH33" s="68"/>
      <c r="HI33" s="68"/>
      <c r="HJ33" s="68"/>
      <c r="HK33" s="68"/>
      <c r="HL33" s="68"/>
      <c r="HM33" s="68"/>
      <c r="HN33" s="68"/>
      <c r="HO33" s="68"/>
      <c r="HP33" s="68"/>
      <c r="HQ33" s="68"/>
      <c r="HR33" s="68"/>
      <c r="HS33" s="68"/>
      <c r="HT33" s="68"/>
      <c r="HU33" s="68"/>
      <c r="HV33" s="68"/>
      <c r="HW33" s="68"/>
      <c r="HX33" s="68"/>
      <c r="HY33" s="68"/>
      <c r="HZ33" s="68"/>
      <c r="IA33" s="68"/>
      <c r="IB33" s="68"/>
      <c r="IC33" s="68"/>
      <c r="ID33" s="68"/>
      <c r="IE33" s="68"/>
      <c r="IF33" s="68"/>
      <c r="IG33" s="68"/>
      <c r="IH33" s="68"/>
      <c r="II33" s="68"/>
      <c r="IJ33" s="68"/>
      <c r="IK33" s="68"/>
      <c r="IL33" s="68"/>
      <c r="IM33" s="68"/>
      <c r="IN33" s="68"/>
      <c r="IO33" s="68"/>
      <c r="IP33" s="68"/>
      <c r="IQ33" s="68"/>
      <c r="IR33" s="68"/>
      <c r="IS33" s="68"/>
    </row>
    <row r="34" spans="1:253">
      <c r="A34" s="423">
        <v>2</v>
      </c>
      <c r="B34" s="73" t="s">
        <v>1147</v>
      </c>
      <c r="C34" s="715">
        <f t="shared" si="4"/>
        <v>9705</v>
      </c>
      <c r="D34" s="715">
        <f t="shared" si="5"/>
        <v>13204233</v>
      </c>
      <c r="E34" s="715">
        <f t="shared" si="6"/>
        <v>503393</v>
      </c>
      <c r="F34" s="1331">
        <v>1.1048000000000001E-2</v>
      </c>
      <c r="G34" s="715">
        <f t="shared" si="7"/>
        <v>0</v>
      </c>
      <c r="H34" s="1322">
        <f t="shared" si="8"/>
        <v>145834</v>
      </c>
      <c r="I34" s="73"/>
      <c r="J34" s="417" t="str">
        <f t="shared" si="2"/>
        <v>September</v>
      </c>
      <c r="K34" s="1341">
        <v>589</v>
      </c>
      <c r="L34" s="1341">
        <v>167490</v>
      </c>
      <c r="M34" s="1341">
        <v>10338</v>
      </c>
      <c r="N34" s="1256">
        <f t="shared" si="3"/>
        <v>1.4291999999999999E-2</v>
      </c>
      <c r="O34" s="473"/>
      <c r="P34" s="1365">
        <v>2394</v>
      </c>
      <c r="Q34" s="684">
        <v>17</v>
      </c>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68"/>
      <c r="FE34" s="68"/>
      <c r="FF34" s="68"/>
      <c r="FG34" s="68"/>
      <c r="FH34" s="68"/>
      <c r="FI34" s="68"/>
      <c r="FJ34" s="68"/>
      <c r="FK34" s="68"/>
      <c r="FL34" s="68"/>
      <c r="FM34" s="68"/>
      <c r="FN34" s="68"/>
      <c r="FO34" s="68"/>
      <c r="FP34" s="68"/>
      <c r="FQ34" s="68"/>
      <c r="FR34" s="68"/>
      <c r="FS34" s="68"/>
      <c r="FT34" s="68"/>
      <c r="FU34" s="68"/>
      <c r="FV34" s="68"/>
      <c r="FW34" s="68"/>
      <c r="FX34" s="68"/>
      <c r="FY34" s="68"/>
      <c r="FZ34" s="68"/>
      <c r="GA34" s="68"/>
      <c r="GB34" s="68"/>
      <c r="GC34" s="68"/>
      <c r="GD34" s="68"/>
      <c r="GE34" s="68"/>
      <c r="GF34" s="68"/>
      <c r="GG34" s="68"/>
      <c r="GH34" s="68"/>
      <c r="GI34" s="68"/>
      <c r="GJ34" s="68"/>
      <c r="GK34" s="68"/>
      <c r="GL34" s="68"/>
      <c r="GM34" s="68"/>
      <c r="GN34" s="68"/>
      <c r="GO34" s="68"/>
      <c r="GP34" s="68"/>
      <c r="GQ34" s="68"/>
      <c r="GR34" s="68"/>
      <c r="GS34" s="68"/>
      <c r="GT34" s="68"/>
      <c r="GU34" s="68"/>
      <c r="GV34" s="68"/>
      <c r="GW34" s="68"/>
      <c r="GX34" s="68"/>
      <c r="GY34" s="68"/>
      <c r="GZ34" s="68"/>
      <c r="HA34" s="68"/>
      <c r="HB34" s="68"/>
      <c r="HC34" s="68"/>
      <c r="HD34" s="68"/>
      <c r="HE34" s="68"/>
      <c r="HF34" s="68"/>
      <c r="HG34" s="68"/>
      <c r="HH34" s="68"/>
      <c r="HI34" s="68"/>
      <c r="HJ34" s="68"/>
      <c r="HK34" s="68"/>
      <c r="HL34" s="68"/>
      <c r="HM34" s="68"/>
      <c r="HN34" s="68"/>
      <c r="HO34" s="68"/>
      <c r="HP34" s="68"/>
      <c r="HQ34" s="68"/>
      <c r="HR34" s="68"/>
      <c r="HS34" s="68"/>
      <c r="HT34" s="68"/>
      <c r="HU34" s="68"/>
      <c r="HV34" s="68"/>
      <c r="HW34" s="68"/>
      <c r="HX34" s="68"/>
      <c r="HY34" s="68"/>
      <c r="HZ34" s="68"/>
      <c r="IA34" s="68"/>
      <c r="IB34" s="68"/>
      <c r="IC34" s="68"/>
      <c r="ID34" s="68"/>
      <c r="IE34" s="68"/>
      <c r="IF34" s="68"/>
      <c r="IG34" s="68"/>
      <c r="IH34" s="68"/>
      <c r="II34" s="68"/>
      <c r="IJ34" s="68"/>
      <c r="IK34" s="68"/>
      <c r="IL34" s="68"/>
      <c r="IM34" s="68"/>
      <c r="IN34" s="68"/>
      <c r="IO34" s="68"/>
      <c r="IP34" s="68"/>
      <c r="IQ34" s="68"/>
      <c r="IR34" s="68"/>
      <c r="IS34" s="68"/>
    </row>
    <row r="35" spans="1:253">
      <c r="A35" s="423">
        <v>3</v>
      </c>
      <c r="B35" s="73" t="s">
        <v>1148</v>
      </c>
      <c r="C35" s="715">
        <f t="shared" si="4"/>
        <v>9717</v>
      </c>
      <c r="D35" s="715">
        <f t="shared" si="5"/>
        <v>14394561</v>
      </c>
      <c r="E35" s="715">
        <f t="shared" si="6"/>
        <v>583939</v>
      </c>
      <c r="F35" s="1331">
        <v>1.5151E-2</v>
      </c>
      <c r="G35" s="715">
        <f t="shared" si="7"/>
        <v>0</v>
      </c>
      <c r="H35" s="1322">
        <f t="shared" si="8"/>
        <v>218035</v>
      </c>
      <c r="I35" s="73"/>
      <c r="J35" s="417" t="str">
        <f t="shared" si="2"/>
        <v xml:space="preserve">October </v>
      </c>
      <c r="K35" s="1341">
        <v>593</v>
      </c>
      <c r="L35" s="1341">
        <v>162352</v>
      </c>
      <c r="M35" s="1341">
        <v>10120</v>
      </c>
      <c r="N35" s="1256">
        <f t="shared" si="3"/>
        <v>1.1594999999999999E-2</v>
      </c>
      <c r="O35" s="473"/>
      <c r="P35" s="1365">
        <v>1883</v>
      </c>
      <c r="Q35" s="684">
        <v>18</v>
      </c>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c r="EO35" s="68"/>
      <c r="EP35" s="68"/>
      <c r="EQ35" s="68"/>
      <c r="ER35" s="68"/>
      <c r="ES35" s="68"/>
      <c r="ET35" s="68"/>
      <c r="EU35" s="68"/>
      <c r="EV35" s="68"/>
      <c r="EW35" s="68"/>
      <c r="EX35" s="68"/>
      <c r="EY35" s="68"/>
      <c r="EZ35" s="68"/>
      <c r="FA35" s="68"/>
      <c r="FB35" s="68"/>
      <c r="FC35" s="68"/>
      <c r="FD35" s="68"/>
      <c r="FE35" s="68"/>
      <c r="FF35" s="68"/>
      <c r="FG35" s="68"/>
      <c r="FH35" s="68"/>
      <c r="FI35" s="68"/>
      <c r="FJ35" s="68"/>
      <c r="FK35" s="68"/>
      <c r="FL35" s="68"/>
      <c r="FM35" s="68"/>
      <c r="FN35" s="68"/>
      <c r="FO35" s="68"/>
      <c r="FP35" s="68"/>
      <c r="FQ35" s="68"/>
      <c r="FR35" s="68"/>
      <c r="FS35" s="68"/>
      <c r="FT35" s="68"/>
      <c r="FU35" s="68"/>
      <c r="FV35" s="68"/>
      <c r="FW35" s="68"/>
      <c r="FX35" s="68"/>
      <c r="FY35" s="68"/>
      <c r="FZ35" s="68"/>
      <c r="GA35" s="68"/>
      <c r="GB35" s="68"/>
      <c r="GC35" s="68"/>
      <c r="GD35" s="68"/>
      <c r="GE35" s="68"/>
      <c r="GF35" s="68"/>
      <c r="GG35" s="68"/>
      <c r="GH35" s="68"/>
      <c r="GI35" s="68"/>
      <c r="GJ35" s="68"/>
      <c r="GK35" s="68"/>
      <c r="GL35" s="68"/>
      <c r="GM35" s="68"/>
      <c r="GN35" s="68"/>
      <c r="GO35" s="68"/>
      <c r="GP35" s="68"/>
      <c r="GQ35" s="68"/>
      <c r="GR35" s="68"/>
      <c r="GS35" s="68"/>
      <c r="GT35" s="68"/>
      <c r="GU35" s="68"/>
      <c r="GV35" s="68"/>
      <c r="GW35" s="68"/>
      <c r="GX35" s="68"/>
      <c r="GY35" s="68"/>
      <c r="GZ35" s="68"/>
      <c r="HA35" s="68"/>
      <c r="HB35" s="68"/>
      <c r="HC35" s="68"/>
      <c r="HD35" s="68"/>
      <c r="HE35" s="68"/>
      <c r="HF35" s="68"/>
      <c r="HG35" s="68"/>
      <c r="HH35" s="68"/>
      <c r="HI35" s="68"/>
      <c r="HJ35" s="68"/>
      <c r="HK35" s="68"/>
      <c r="HL35" s="68"/>
      <c r="HM35" s="68"/>
      <c r="HN35" s="68"/>
      <c r="HO35" s="68"/>
      <c r="HP35" s="68"/>
      <c r="HQ35" s="68"/>
      <c r="HR35" s="68"/>
      <c r="HS35" s="68"/>
      <c r="HT35" s="68"/>
      <c r="HU35" s="68"/>
      <c r="HV35" s="68"/>
      <c r="HW35" s="68"/>
      <c r="HX35" s="68"/>
      <c r="HY35" s="68"/>
      <c r="HZ35" s="68"/>
      <c r="IA35" s="68"/>
      <c r="IB35" s="68"/>
      <c r="IC35" s="68"/>
      <c r="ID35" s="68"/>
      <c r="IE35" s="68"/>
      <c r="IF35" s="68"/>
      <c r="IG35" s="68"/>
      <c r="IH35" s="68"/>
      <c r="II35" s="68"/>
      <c r="IJ35" s="68"/>
      <c r="IK35" s="68"/>
      <c r="IL35" s="68"/>
      <c r="IM35" s="68"/>
      <c r="IN35" s="68"/>
      <c r="IO35" s="68"/>
      <c r="IP35" s="68"/>
      <c r="IQ35" s="68"/>
      <c r="IR35" s="68"/>
      <c r="IS35" s="68"/>
    </row>
    <row r="36" spans="1:253">
      <c r="A36" s="423">
        <v>4</v>
      </c>
      <c r="B36" s="73" t="s">
        <v>1149</v>
      </c>
      <c r="C36" s="715">
        <f t="shared" si="4"/>
        <v>9720</v>
      </c>
      <c r="D36" s="715">
        <f t="shared" si="5"/>
        <v>14200470</v>
      </c>
      <c r="E36" s="715">
        <f t="shared" si="6"/>
        <v>574554</v>
      </c>
      <c r="F36" s="1331">
        <v>1.4291999999999999E-2</v>
      </c>
      <c r="G36" s="715">
        <f t="shared" si="7"/>
        <v>0</v>
      </c>
      <c r="H36" s="1322">
        <f t="shared" si="8"/>
        <v>202898</v>
      </c>
      <c r="I36" s="73"/>
      <c r="J36" s="417" t="str">
        <f t="shared" si="2"/>
        <v>November</v>
      </c>
      <c r="K36" s="1341">
        <v>592</v>
      </c>
      <c r="L36" s="1341">
        <v>212759</v>
      </c>
      <c r="M36" s="1341">
        <v>12326</v>
      </c>
      <c r="N36" s="1256">
        <f t="shared" si="3"/>
        <v>1.2418999999999999E-2</v>
      </c>
      <c r="O36" s="473"/>
      <c r="P36" s="1365">
        <v>2642</v>
      </c>
      <c r="Q36" s="684">
        <v>19</v>
      </c>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c r="EO36" s="68"/>
      <c r="EP36" s="68"/>
      <c r="EQ36" s="68"/>
      <c r="ER36" s="68"/>
      <c r="ES36" s="68"/>
      <c r="ET36" s="68"/>
      <c r="EU36" s="68"/>
      <c r="EV36" s="68"/>
      <c r="EW36" s="68"/>
      <c r="EX36" s="68"/>
      <c r="EY36" s="68"/>
      <c r="EZ36" s="68"/>
      <c r="FA36" s="68"/>
      <c r="FB36" s="68"/>
      <c r="FC36" s="68"/>
      <c r="FD36" s="68"/>
      <c r="FE36" s="68"/>
      <c r="FF36" s="68"/>
      <c r="FG36" s="68"/>
      <c r="FH36" s="68"/>
      <c r="FI36" s="68"/>
      <c r="FJ36" s="68"/>
      <c r="FK36" s="68"/>
      <c r="FL36" s="68"/>
      <c r="FM36" s="68"/>
      <c r="FN36" s="68"/>
      <c r="FO36" s="68"/>
      <c r="FP36" s="68"/>
      <c r="FQ36" s="68"/>
      <c r="FR36" s="68"/>
      <c r="FS36" s="68"/>
      <c r="FT36" s="68"/>
      <c r="FU36" s="68"/>
      <c r="FV36" s="68"/>
      <c r="FW36" s="68"/>
      <c r="FX36" s="68"/>
      <c r="FY36" s="68"/>
      <c r="FZ36" s="68"/>
      <c r="GA36" s="68"/>
      <c r="GB36" s="68"/>
      <c r="GC36" s="68"/>
      <c r="GD36" s="68"/>
      <c r="GE36" s="68"/>
      <c r="GF36" s="68"/>
      <c r="GG36" s="68"/>
      <c r="GH36" s="68"/>
      <c r="GI36" s="68"/>
      <c r="GJ36" s="68"/>
      <c r="GK36" s="68"/>
      <c r="GL36" s="68"/>
      <c r="GM36" s="68"/>
      <c r="GN36" s="68"/>
      <c r="GO36" s="68"/>
      <c r="GP36" s="68"/>
      <c r="GQ36" s="68"/>
      <c r="GR36" s="68"/>
      <c r="GS36" s="68"/>
      <c r="GT36" s="68"/>
      <c r="GU36" s="68"/>
      <c r="GV36" s="68"/>
      <c r="GW36" s="68"/>
      <c r="GX36" s="68"/>
      <c r="GY36" s="68"/>
      <c r="GZ36" s="68"/>
      <c r="HA36" s="68"/>
      <c r="HB36" s="68"/>
      <c r="HC36" s="68"/>
      <c r="HD36" s="68"/>
      <c r="HE36" s="68"/>
      <c r="HF36" s="68"/>
      <c r="HG36" s="68"/>
      <c r="HH36" s="68"/>
      <c r="HI36" s="68"/>
      <c r="HJ36" s="68"/>
      <c r="HK36" s="68"/>
      <c r="HL36" s="68"/>
      <c r="HM36" s="68"/>
      <c r="HN36" s="68"/>
      <c r="HO36" s="68"/>
      <c r="HP36" s="68"/>
      <c r="HQ36" s="68"/>
      <c r="HR36" s="68"/>
      <c r="HS36" s="68"/>
      <c r="HT36" s="68"/>
      <c r="HU36" s="68"/>
      <c r="HV36" s="68"/>
      <c r="HW36" s="68"/>
      <c r="HX36" s="68"/>
      <c r="HY36" s="68"/>
      <c r="HZ36" s="68"/>
      <c r="IA36" s="68"/>
      <c r="IB36" s="68"/>
      <c r="IC36" s="68"/>
      <c r="ID36" s="68"/>
      <c r="IE36" s="68"/>
      <c r="IF36" s="68"/>
      <c r="IG36" s="68"/>
      <c r="IH36" s="68"/>
      <c r="II36" s="68"/>
      <c r="IJ36" s="68"/>
      <c r="IK36" s="68"/>
      <c r="IL36" s="68"/>
      <c r="IM36" s="68"/>
      <c r="IN36" s="68"/>
      <c r="IO36" s="68"/>
      <c r="IP36" s="68"/>
      <c r="IQ36" s="68"/>
      <c r="IR36" s="68"/>
      <c r="IS36" s="68"/>
    </row>
    <row r="37" spans="1:253">
      <c r="A37" s="423">
        <v>5</v>
      </c>
      <c r="B37" s="73" t="s">
        <v>1150</v>
      </c>
      <c r="C37" s="715">
        <f t="shared" si="4"/>
        <v>9718</v>
      </c>
      <c r="D37" s="715">
        <f t="shared" si="5"/>
        <v>12883485</v>
      </c>
      <c r="E37" s="715">
        <f t="shared" si="6"/>
        <v>538810</v>
      </c>
      <c r="F37" s="1331">
        <v>1.1594999999999999E-2</v>
      </c>
      <c r="G37" s="715">
        <f t="shared" si="7"/>
        <v>0</v>
      </c>
      <c r="H37" s="1322">
        <f t="shared" si="8"/>
        <v>149344</v>
      </c>
      <c r="I37" s="73"/>
      <c r="J37" s="417" t="str">
        <f t="shared" si="2"/>
        <v xml:space="preserve">December </v>
      </c>
      <c r="K37" s="1341">
        <v>595</v>
      </c>
      <c r="L37" s="1341">
        <v>292514</v>
      </c>
      <c r="M37" s="1341">
        <v>15817</v>
      </c>
      <c r="N37" s="1256">
        <f t="shared" si="3"/>
        <v>1.1834000000000001E-2</v>
      </c>
      <c r="O37" s="473"/>
      <c r="P37" s="1365">
        <v>3462</v>
      </c>
      <c r="Q37" s="684">
        <v>20</v>
      </c>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c r="EO37" s="68"/>
      <c r="EP37" s="68"/>
      <c r="EQ37" s="68"/>
      <c r="ER37" s="68"/>
      <c r="ES37" s="68"/>
      <c r="ET37" s="68"/>
      <c r="EU37" s="68"/>
      <c r="EV37" s="68"/>
      <c r="EW37" s="68"/>
      <c r="EX37" s="68"/>
      <c r="EY37" s="68"/>
      <c r="EZ37" s="68"/>
      <c r="FA37" s="68"/>
      <c r="FB37" s="68"/>
      <c r="FC37" s="68"/>
      <c r="FD37" s="68"/>
      <c r="FE37" s="68"/>
      <c r="FF37" s="68"/>
      <c r="FG37" s="68"/>
      <c r="FH37" s="68"/>
      <c r="FI37" s="68"/>
      <c r="FJ37" s="68"/>
      <c r="FK37" s="68"/>
      <c r="FL37" s="68"/>
      <c r="FM37" s="68"/>
      <c r="FN37" s="68"/>
      <c r="FO37" s="68"/>
      <c r="FP37" s="68"/>
      <c r="FQ37" s="68"/>
      <c r="FR37" s="68"/>
      <c r="FS37" s="68"/>
      <c r="FT37" s="68"/>
      <c r="FU37" s="68"/>
      <c r="FV37" s="68"/>
      <c r="FW37" s="68"/>
      <c r="FX37" s="68"/>
      <c r="FY37" s="68"/>
      <c r="FZ37" s="68"/>
      <c r="GA37" s="68"/>
      <c r="GB37" s="68"/>
      <c r="GC37" s="68"/>
      <c r="GD37" s="68"/>
      <c r="GE37" s="68"/>
      <c r="GF37" s="68"/>
      <c r="GG37" s="68"/>
      <c r="GH37" s="68"/>
      <c r="GI37" s="68"/>
      <c r="GJ37" s="68"/>
      <c r="GK37" s="68"/>
      <c r="GL37" s="68"/>
      <c r="GM37" s="68"/>
      <c r="GN37" s="68"/>
      <c r="GO37" s="68"/>
      <c r="GP37" s="68"/>
      <c r="GQ37" s="68"/>
      <c r="GR37" s="68"/>
      <c r="GS37" s="68"/>
      <c r="GT37" s="68"/>
      <c r="GU37" s="68"/>
      <c r="GV37" s="68"/>
      <c r="GW37" s="68"/>
      <c r="GX37" s="68"/>
      <c r="GY37" s="68"/>
      <c r="GZ37" s="68"/>
      <c r="HA37" s="68"/>
      <c r="HB37" s="68"/>
      <c r="HC37" s="68"/>
      <c r="HD37" s="68"/>
      <c r="HE37" s="68"/>
      <c r="HF37" s="68"/>
      <c r="HG37" s="68"/>
      <c r="HH37" s="68"/>
      <c r="HI37" s="68"/>
      <c r="HJ37" s="68"/>
      <c r="HK37" s="68"/>
      <c r="HL37" s="68"/>
      <c r="HM37" s="68"/>
      <c r="HN37" s="68"/>
      <c r="HO37" s="68"/>
      <c r="HP37" s="68"/>
      <c r="HQ37" s="68"/>
      <c r="HR37" s="68"/>
      <c r="HS37" s="68"/>
      <c r="HT37" s="68"/>
      <c r="HU37" s="68"/>
      <c r="HV37" s="68"/>
      <c r="HW37" s="68"/>
      <c r="HX37" s="68"/>
      <c r="HY37" s="68"/>
      <c r="HZ37" s="68"/>
      <c r="IA37" s="68"/>
      <c r="IB37" s="68"/>
      <c r="IC37" s="68"/>
      <c r="ID37" s="68"/>
      <c r="IE37" s="68"/>
      <c r="IF37" s="68"/>
      <c r="IG37" s="68"/>
      <c r="IH37" s="68"/>
      <c r="II37" s="68"/>
      <c r="IJ37" s="68"/>
      <c r="IK37" s="68"/>
      <c r="IL37" s="68"/>
      <c r="IM37" s="68"/>
      <c r="IN37" s="68"/>
      <c r="IO37" s="68"/>
      <c r="IP37" s="68"/>
      <c r="IQ37" s="68"/>
      <c r="IR37" s="68"/>
      <c r="IS37" s="68"/>
    </row>
    <row r="38" spans="1:253">
      <c r="A38" s="423">
        <v>6</v>
      </c>
      <c r="B38" s="73" t="s">
        <v>1151</v>
      </c>
      <c r="C38" s="715">
        <f t="shared" si="4"/>
        <v>9711</v>
      </c>
      <c r="D38" s="715">
        <f t="shared" si="5"/>
        <v>15992919</v>
      </c>
      <c r="E38" s="715">
        <f t="shared" si="6"/>
        <v>643133</v>
      </c>
      <c r="F38" s="1331">
        <v>1.2418999999999999E-2</v>
      </c>
      <c r="G38" s="715">
        <f t="shared" si="7"/>
        <v>0</v>
      </c>
      <c r="H38" s="1322">
        <f t="shared" si="8"/>
        <v>198594</v>
      </c>
      <c r="I38" s="73"/>
      <c r="J38" s="417" t="str">
        <f t="shared" si="2"/>
        <v>January</v>
      </c>
      <c r="K38" s="1341">
        <v>596</v>
      </c>
      <c r="L38" s="1341">
        <v>418624</v>
      </c>
      <c r="M38" s="1341">
        <v>21533</v>
      </c>
      <c r="N38" s="1256">
        <f t="shared" si="3"/>
        <v>2.5409000000000001E-2</v>
      </c>
      <c r="O38" s="473"/>
      <c r="P38" s="1365">
        <v>10637</v>
      </c>
      <c r="Q38" s="684">
        <v>21</v>
      </c>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c r="EO38" s="68"/>
      <c r="EP38" s="68"/>
      <c r="EQ38" s="68"/>
      <c r="ER38" s="68"/>
      <c r="ES38" s="68"/>
      <c r="ET38" s="68"/>
      <c r="EU38" s="68"/>
      <c r="EV38" s="68"/>
      <c r="EW38" s="68"/>
      <c r="EX38" s="68"/>
      <c r="EY38" s="68"/>
      <c r="EZ38" s="68"/>
      <c r="FA38" s="68"/>
      <c r="FB38" s="68"/>
      <c r="FC38" s="68"/>
      <c r="FD38" s="68"/>
      <c r="FE38" s="68"/>
      <c r="FF38" s="68"/>
      <c r="FG38" s="68"/>
      <c r="FH38" s="68"/>
      <c r="FI38" s="68"/>
      <c r="FJ38" s="68"/>
      <c r="FK38" s="68"/>
      <c r="FL38" s="68"/>
      <c r="FM38" s="68"/>
      <c r="FN38" s="68"/>
      <c r="FO38" s="68"/>
      <c r="FP38" s="68"/>
      <c r="FQ38" s="68"/>
      <c r="FR38" s="68"/>
      <c r="FS38" s="68"/>
      <c r="FT38" s="68"/>
      <c r="FU38" s="68"/>
      <c r="FV38" s="68"/>
      <c r="FW38" s="68"/>
      <c r="FX38" s="68"/>
      <c r="FY38" s="68"/>
      <c r="FZ38" s="68"/>
      <c r="GA38" s="68"/>
      <c r="GB38" s="68"/>
      <c r="GC38" s="68"/>
      <c r="GD38" s="68"/>
      <c r="GE38" s="68"/>
      <c r="GF38" s="68"/>
      <c r="GG38" s="68"/>
      <c r="GH38" s="68"/>
      <c r="GI38" s="68"/>
      <c r="GJ38" s="68"/>
      <c r="GK38" s="68"/>
      <c r="GL38" s="68"/>
      <c r="GM38" s="68"/>
      <c r="GN38" s="68"/>
      <c r="GO38" s="68"/>
      <c r="GP38" s="68"/>
      <c r="GQ38" s="68"/>
      <c r="GR38" s="68"/>
      <c r="GS38" s="68"/>
      <c r="GT38" s="68"/>
      <c r="GU38" s="68"/>
      <c r="GV38" s="68"/>
      <c r="GW38" s="68"/>
      <c r="GX38" s="68"/>
      <c r="GY38" s="68"/>
      <c r="GZ38" s="68"/>
      <c r="HA38" s="68"/>
      <c r="HB38" s="68"/>
      <c r="HC38" s="68"/>
      <c r="HD38" s="68"/>
      <c r="HE38" s="68"/>
      <c r="HF38" s="68"/>
      <c r="HG38" s="68"/>
      <c r="HH38" s="68"/>
      <c r="HI38" s="68"/>
      <c r="HJ38" s="68"/>
      <c r="HK38" s="68"/>
      <c r="HL38" s="68"/>
      <c r="HM38" s="68"/>
      <c r="HN38" s="68"/>
      <c r="HO38" s="68"/>
      <c r="HP38" s="68"/>
      <c r="HQ38" s="68"/>
      <c r="HR38" s="68"/>
      <c r="HS38" s="68"/>
      <c r="HT38" s="68"/>
      <c r="HU38" s="68"/>
      <c r="HV38" s="68"/>
      <c r="HW38" s="68"/>
      <c r="HX38" s="68"/>
      <c r="HY38" s="68"/>
      <c r="HZ38" s="68"/>
      <c r="IA38" s="68"/>
      <c r="IB38" s="68"/>
      <c r="IC38" s="68"/>
      <c r="ID38" s="68"/>
      <c r="IE38" s="68"/>
      <c r="IF38" s="68"/>
      <c r="IG38" s="68"/>
      <c r="IH38" s="68"/>
      <c r="II38" s="68"/>
      <c r="IJ38" s="68"/>
      <c r="IK38" s="68"/>
      <c r="IL38" s="68"/>
      <c r="IM38" s="68"/>
      <c r="IN38" s="68"/>
      <c r="IO38" s="68"/>
      <c r="IP38" s="68"/>
      <c r="IQ38" s="68"/>
      <c r="IR38" s="68"/>
      <c r="IS38" s="68"/>
    </row>
    <row r="39" spans="1:253">
      <c r="A39" s="423">
        <v>7</v>
      </c>
      <c r="B39" s="73" t="s">
        <v>1152</v>
      </c>
      <c r="C39" s="715">
        <f t="shared" si="4"/>
        <v>9662</v>
      </c>
      <c r="D39" s="715">
        <f t="shared" si="5"/>
        <v>19641826</v>
      </c>
      <c r="E39" s="715">
        <f t="shared" si="6"/>
        <v>773123</v>
      </c>
      <c r="F39" s="1331">
        <v>1.1834000000000001E-2</v>
      </c>
      <c r="G39" s="715">
        <f t="shared" si="7"/>
        <v>0</v>
      </c>
      <c r="H39" s="1322">
        <f t="shared" si="8"/>
        <v>232429</v>
      </c>
      <c r="I39" s="73"/>
      <c r="J39" s="417" t="str">
        <f t="shared" si="2"/>
        <v>February</v>
      </c>
      <c r="K39" s="1341">
        <v>594</v>
      </c>
      <c r="L39" s="1341">
        <v>474919</v>
      </c>
      <c r="M39" s="1341">
        <v>24029</v>
      </c>
      <c r="N39" s="1256">
        <f t="shared" si="3"/>
        <v>2.9013000000000001E-2</v>
      </c>
      <c r="O39" s="473"/>
      <c r="P39" s="1365">
        <v>13779</v>
      </c>
      <c r="Q39" s="684">
        <v>22</v>
      </c>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c r="EO39" s="68"/>
      <c r="EP39" s="68"/>
      <c r="EQ39" s="68"/>
      <c r="ER39" s="68"/>
      <c r="ES39" s="68"/>
      <c r="ET39" s="68"/>
      <c r="EU39" s="68"/>
      <c r="EV39" s="68"/>
      <c r="EW39" s="68"/>
      <c r="EX39" s="68"/>
      <c r="EY39" s="68"/>
      <c r="EZ39" s="68"/>
      <c r="FA39" s="68"/>
      <c r="FB39" s="68"/>
      <c r="FC39" s="68"/>
      <c r="FD39" s="68"/>
      <c r="FE39" s="68"/>
      <c r="FF39" s="68"/>
      <c r="FG39" s="68"/>
      <c r="FH39" s="68"/>
      <c r="FI39" s="68"/>
      <c r="FJ39" s="68"/>
      <c r="FK39" s="68"/>
      <c r="FL39" s="68"/>
      <c r="FM39" s="68"/>
      <c r="FN39" s="68"/>
      <c r="FO39" s="68"/>
      <c r="FP39" s="68"/>
      <c r="FQ39" s="68"/>
      <c r="FR39" s="68"/>
      <c r="FS39" s="68"/>
      <c r="FT39" s="68"/>
      <c r="FU39" s="68"/>
      <c r="FV39" s="68"/>
      <c r="FW39" s="68"/>
      <c r="FX39" s="68"/>
      <c r="FY39" s="68"/>
      <c r="FZ39" s="68"/>
      <c r="GA39" s="68"/>
      <c r="GB39" s="68"/>
      <c r="GC39" s="68"/>
      <c r="GD39" s="68"/>
      <c r="GE39" s="68"/>
      <c r="GF39" s="68"/>
      <c r="GG39" s="68"/>
      <c r="GH39" s="68"/>
      <c r="GI39" s="68"/>
      <c r="GJ39" s="68"/>
      <c r="GK39" s="68"/>
      <c r="GL39" s="68"/>
      <c r="GM39" s="68"/>
      <c r="GN39" s="68"/>
      <c r="GO39" s="68"/>
      <c r="GP39" s="68"/>
      <c r="GQ39" s="68"/>
      <c r="GR39" s="68"/>
      <c r="GS39" s="68"/>
      <c r="GT39" s="68"/>
      <c r="GU39" s="68"/>
      <c r="GV39" s="68"/>
      <c r="GW39" s="68"/>
      <c r="GX39" s="68"/>
      <c r="GY39" s="68"/>
      <c r="GZ39" s="68"/>
      <c r="HA39" s="68"/>
      <c r="HB39" s="68"/>
      <c r="HC39" s="68"/>
      <c r="HD39" s="68"/>
      <c r="HE39" s="68"/>
      <c r="HF39" s="68"/>
      <c r="HG39" s="68"/>
      <c r="HH39" s="68"/>
      <c r="HI39" s="68"/>
      <c r="HJ39" s="68"/>
      <c r="HK39" s="68"/>
      <c r="HL39" s="68"/>
      <c r="HM39" s="68"/>
      <c r="HN39" s="68"/>
      <c r="HO39" s="68"/>
      <c r="HP39" s="68"/>
      <c r="HQ39" s="68"/>
      <c r="HR39" s="68"/>
      <c r="HS39" s="68"/>
      <c r="HT39" s="68"/>
      <c r="HU39" s="68"/>
      <c r="HV39" s="68"/>
      <c r="HW39" s="68"/>
      <c r="HX39" s="68"/>
      <c r="HY39" s="68"/>
      <c r="HZ39" s="68"/>
      <c r="IA39" s="68"/>
      <c r="IB39" s="68"/>
      <c r="IC39" s="68"/>
      <c r="ID39" s="68"/>
      <c r="IE39" s="68"/>
      <c r="IF39" s="68"/>
      <c r="IG39" s="68"/>
      <c r="IH39" s="68"/>
      <c r="II39" s="68"/>
      <c r="IJ39" s="68"/>
      <c r="IK39" s="68"/>
      <c r="IL39" s="68"/>
      <c r="IM39" s="68"/>
      <c r="IN39" s="68"/>
      <c r="IO39" s="68"/>
      <c r="IP39" s="68"/>
      <c r="IQ39" s="68"/>
      <c r="IR39" s="68"/>
      <c r="IS39" s="68"/>
    </row>
    <row r="40" spans="1:253">
      <c r="A40" s="423">
        <v>8</v>
      </c>
      <c r="B40" s="73" t="s">
        <v>1153</v>
      </c>
      <c r="C40" s="715">
        <f t="shared" si="4"/>
        <v>9640</v>
      </c>
      <c r="D40" s="715">
        <f t="shared" si="5"/>
        <v>23704621</v>
      </c>
      <c r="E40" s="715">
        <f t="shared" si="6"/>
        <v>938836</v>
      </c>
      <c r="F40" s="1331">
        <v>2.5409000000000001E-2</v>
      </c>
      <c r="G40" s="715">
        <f t="shared" si="7"/>
        <v>0</v>
      </c>
      <c r="H40" s="1322">
        <f t="shared" si="8"/>
        <v>602390</v>
      </c>
      <c r="I40" s="73"/>
      <c r="J40" s="417" t="str">
        <f t="shared" si="2"/>
        <v>March</v>
      </c>
      <c r="K40" s="1341">
        <v>589</v>
      </c>
      <c r="L40" s="1341">
        <v>377785</v>
      </c>
      <c r="M40" s="1341">
        <v>19897</v>
      </c>
      <c r="N40" s="1256">
        <f t="shared" si="3"/>
        <v>6.0597999999999999E-2</v>
      </c>
      <c r="O40" s="473"/>
      <c r="P40" s="1365">
        <v>22893</v>
      </c>
      <c r="Q40" s="684">
        <v>23</v>
      </c>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c r="EO40" s="68"/>
      <c r="EP40" s="68"/>
      <c r="EQ40" s="68"/>
      <c r="ER40" s="68"/>
      <c r="ES40" s="68"/>
      <c r="ET40" s="68"/>
      <c r="EU40" s="68"/>
      <c r="EV40" s="68"/>
      <c r="EW40" s="68"/>
      <c r="EX40" s="68"/>
      <c r="EY40" s="68"/>
      <c r="EZ40" s="68"/>
      <c r="FA40" s="68"/>
      <c r="FB40" s="68"/>
      <c r="FC40" s="68"/>
      <c r="FD40" s="68"/>
      <c r="FE40" s="68"/>
      <c r="FF40" s="68"/>
      <c r="FG40" s="68"/>
      <c r="FH40" s="68"/>
      <c r="FI40" s="68"/>
      <c r="FJ40" s="68"/>
      <c r="FK40" s="68"/>
      <c r="FL40" s="68"/>
      <c r="FM40" s="68"/>
      <c r="FN40" s="68"/>
      <c r="FO40" s="68"/>
      <c r="FP40" s="68"/>
      <c r="FQ40" s="68"/>
      <c r="FR40" s="68"/>
      <c r="FS40" s="68"/>
      <c r="FT40" s="68"/>
      <c r="FU40" s="68"/>
      <c r="FV40" s="68"/>
      <c r="FW40" s="68"/>
      <c r="FX40" s="68"/>
      <c r="FY40" s="68"/>
      <c r="FZ40" s="68"/>
      <c r="GA40" s="68"/>
      <c r="GB40" s="68"/>
      <c r="GC40" s="68"/>
      <c r="GD40" s="68"/>
      <c r="GE40" s="68"/>
      <c r="GF40" s="68"/>
      <c r="GG40" s="68"/>
      <c r="GH40" s="68"/>
      <c r="GI40" s="68"/>
      <c r="GJ40" s="68"/>
      <c r="GK40" s="68"/>
      <c r="GL40" s="68"/>
      <c r="GM40" s="68"/>
      <c r="GN40" s="68"/>
      <c r="GO40" s="68"/>
      <c r="GP40" s="68"/>
      <c r="GQ40" s="68"/>
      <c r="GR40" s="68"/>
      <c r="GS40" s="68"/>
      <c r="GT40" s="68"/>
      <c r="GU40" s="68"/>
      <c r="GV40" s="68"/>
      <c r="GW40" s="68"/>
      <c r="GX40" s="68"/>
      <c r="GY40" s="68"/>
      <c r="GZ40" s="68"/>
      <c r="HA40" s="68"/>
      <c r="HB40" s="68"/>
      <c r="HC40" s="68"/>
      <c r="HD40" s="68"/>
      <c r="HE40" s="68"/>
      <c r="HF40" s="68"/>
      <c r="HG40" s="68"/>
      <c r="HH40" s="68"/>
      <c r="HI40" s="68"/>
      <c r="HJ40" s="68"/>
      <c r="HK40" s="68"/>
      <c r="HL40" s="68"/>
      <c r="HM40" s="68"/>
      <c r="HN40" s="68"/>
      <c r="HO40" s="68"/>
      <c r="HP40" s="68"/>
      <c r="HQ40" s="68"/>
      <c r="HR40" s="68"/>
      <c r="HS40" s="68"/>
      <c r="HT40" s="68"/>
      <c r="HU40" s="68"/>
      <c r="HV40" s="68"/>
      <c r="HW40" s="68"/>
      <c r="HX40" s="68"/>
      <c r="HY40" s="68"/>
      <c r="HZ40" s="68"/>
      <c r="IA40" s="68"/>
      <c r="IB40" s="68"/>
      <c r="IC40" s="68"/>
      <c r="ID40" s="68"/>
      <c r="IE40" s="68"/>
      <c r="IF40" s="68"/>
      <c r="IG40" s="68"/>
      <c r="IH40" s="68"/>
      <c r="II40" s="68"/>
      <c r="IJ40" s="68"/>
      <c r="IK40" s="68"/>
      <c r="IL40" s="68"/>
      <c r="IM40" s="68"/>
      <c r="IN40" s="68"/>
      <c r="IO40" s="68"/>
      <c r="IP40" s="68"/>
      <c r="IQ40" s="68"/>
      <c r="IR40" s="68"/>
      <c r="IS40" s="68"/>
    </row>
    <row r="41" spans="1:253">
      <c r="A41" s="423">
        <v>9</v>
      </c>
      <c r="B41" s="73" t="s">
        <v>1154</v>
      </c>
      <c r="C41" s="715">
        <f t="shared" si="4"/>
        <v>9644</v>
      </c>
      <c r="D41" s="715">
        <f t="shared" si="5"/>
        <v>26034573</v>
      </c>
      <c r="E41" s="715">
        <f t="shared" si="6"/>
        <v>1013037</v>
      </c>
      <c r="F41" s="1331">
        <v>2.9013000000000001E-2</v>
      </c>
      <c r="G41" s="715">
        <f t="shared" si="7"/>
        <v>0</v>
      </c>
      <c r="H41" s="1322">
        <f t="shared" si="8"/>
        <v>755314</v>
      </c>
      <c r="I41" s="73"/>
      <c r="J41" s="417" t="str">
        <f t="shared" si="2"/>
        <v>April</v>
      </c>
      <c r="K41" s="1343">
        <v>588</v>
      </c>
      <c r="L41" s="1343">
        <v>329221</v>
      </c>
      <c r="M41" s="1343">
        <v>17628</v>
      </c>
      <c r="N41" s="1256">
        <f t="shared" si="3"/>
        <v>3.9746999999999998E-2</v>
      </c>
      <c r="O41" s="473"/>
      <c r="P41" s="1364">
        <v>13086</v>
      </c>
      <c r="Q41" s="684">
        <v>24</v>
      </c>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c r="EO41" s="68"/>
      <c r="EP41" s="68"/>
      <c r="EQ41" s="68"/>
      <c r="ER41" s="68"/>
      <c r="ES41" s="68"/>
      <c r="ET41" s="68"/>
      <c r="EU41" s="68"/>
      <c r="EV41" s="68"/>
      <c r="EW41" s="68"/>
      <c r="EX41" s="68"/>
      <c r="EY41" s="68"/>
      <c r="EZ41" s="68"/>
      <c r="FA41" s="68"/>
      <c r="FB41" s="68"/>
      <c r="FC41" s="68"/>
      <c r="FD41" s="68"/>
      <c r="FE41" s="68"/>
      <c r="FF41" s="68"/>
      <c r="FG41" s="68"/>
      <c r="FH41" s="68"/>
      <c r="FI41" s="68"/>
      <c r="FJ41" s="68"/>
      <c r="FK41" s="68"/>
      <c r="FL41" s="68"/>
      <c r="FM41" s="68"/>
      <c r="FN41" s="68"/>
      <c r="FO41" s="68"/>
      <c r="FP41" s="68"/>
      <c r="FQ41" s="68"/>
      <c r="FR41" s="68"/>
      <c r="FS41" s="68"/>
      <c r="FT41" s="68"/>
      <c r="FU41" s="68"/>
      <c r="FV41" s="68"/>
      <c r="FW41" s="68"/>
      <c r="FX41" s="68"/>
      <c r="FY41" s="68"/>
      <c r="FZ41" s="68"/>
      <c r="GA41" s="68"/>
      <c r="GB41" s="68"/>
      <c r="GC41" s="68"/>
      <c r="GD41" s="68"/>
      <c r="GE41" s="68"/>
      <c r="GF41" s="68"/>
      <c r="GG41" s="68"/>
      <c r="GH41" s="68"/>
      <c r="GI41" s="68"/>
      <c r="GJ41" s="68"/>
      <c r="GK41" s="68"/>
      <c r="GL41" s="68"/>
      <c r="GM41" s="68"/>
      <c r="GN41" s="68"/>
      <c r="GO41" s="68"/>
      <c r="GP41" s="68"/>
      <c r="GQ41" s="68"/>
      <c r="GR41" s="68"/>
      <c r="GS41" s="68"/>
      <c r="GT41" s="68"/>
      <c r="GU41" s="68"/>
      <c r="GV41" s="68"/>
      <c r="GW41" s="68"/>
      <c r="GX41" s="68"/>
      <c r="GY41" s="68"/>
      <c r="GZ41" s="68"/>
      <c r="HA41" s="68"/>
      <c r="HB41" s="68"/>
      <c r="HC41" s="68"/>
      <c r="HD41" s="68"/>
      <c r="HE41" s="68"/>
      <c r="HF41" s="68"/>
      <c r="HG41" s="68"/>
      <c r="HH41" s="68"/>
      <c r="HI41" s="68"/>
      <c r="HJ41" s="68"/>
      <c r="HK41" s="68"/>
      <c r="HL41" s="68"/>
      <c r="HM41" s="68"/>
      <c r="HN41" s="68"/>
      <c r="HO41" s="68"/>
      <c r="HP41" s="68"/>
      <c r="HQ41" s="68"/>
      <c r="HR41" s="68"/>
      <c r="HS41" s="68"/>
      <c r="HT41" s="68"/>
      <c r="HU41" s="68"/>
      <c r="HV41" s="68"/>
      <c r="HW41" s="68"/>
      <c r="HX41" s="68"/>
      <c r="HY41" s="68"/>
      <c r="HZ41" s="68"/>
      <c r="IA41" s="68"/>
      <c r="IB41" s="68"/>
      <c r="IC41" s="68"/>
      <c r="ID41" s="68"/>
      <c r="IE41" s="68"/>
      <c r="IF41" s="68"/>
      <c r="IG41" s="68"/>
      <c r="IH41" s="68"/>
      <c r="II41" s="68"/>
      <c r="IJ41" s="68"/>
      <c r="IK41" s="68"/>
      <c r="IL41" s="68"/>
      <c r="IM41" s="68"/>
      <c r="IN41" s="68"/>
      <c r="IO41" s="68"/>
      <c r="IP41" s="68"/>
      <c r="IQ41" s="68"/>
      <c r="IR41" s="68"/>
      <c r="IS41" s="68"/>
    </row>
    <row r="42" spans="1:253">
      <c r="A42" s="423">
        <v>10</v>
      </c>
      <c r="B42" s="73" t="s">
        <v>1155</v>
      </c>
      <c r="C42" s="715">
        <f t="shared" si="4"/>
        <v>9683</v>
      </c>
      <c r="D42" s="715">
        <f t="shared" si="5"/>
        <v>21807913</v>
      </c>
      <c r="E42" s="715">
        <f t="shared" si="6"/>
        <v>882408</v>
      </c>
      <c r="F42" s="1331">
        <v>6.0597999999999999E-2</v>
      </c>
      <c r="G42" s="715">
        <f t="shared" si="7"/>
        <v>0</v>
      </c>
      <c r="H42" s="1322">
        <f t="shared" si="8"/>
        <v>1321448</v>
      </c>
      <c r="I42" s="73"/>
      <c r="J42" s="417" t="str">
        <f t="shared" si="2"/>
        <v>May</v>
      </c>
      <c r="K42" s="1341">
        <v>582</v>
      </c>
      <c r="L42" s="1341">
        <v>209582</v>
      </c>
      <c r="M42" s="1341">
        <v>12288</v>
      </c>
      <c r="N42" s="1256">
        <f t="shared" si="3"/>
        <v>3.6353000000000003E-2</v>
      </c>
      <c r="O42" s="469"/>
      <c r="P42" s="1365">
        <v>7619</v>
      </c>
      <c r="Q42" s="684">
        <v>25</v>
      </c>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c r="EO42" s="68"/>
      <c r="EP42" s="68"/>
      <c r="EQ42" s="68"/>
      <c r="ER42" s="68"/>
      <c r="ES42" s="68"/>
      <c r="ET42" s="68"/>
      <c r="EU42" s="68"/>
      <c r="EV42" s="68"/>
      <c r="EW42" s="68"/>
      <c r="EX42" s="68"/>
      <c r="EY42" s="68"/>
      <c r="EZ42" s="68"/>
      <c r="FA42" s="68"/>
      <c r="FB42" s="68"/>
      <c r="FC42" s="68"/>
      <c r="FD42" s="68"/>
      <c r="FE42" s="68"/>
      <c r="FF42" s="68"/>
      <c r="FG42" s="68"/>
      <c r="FH42" s="68"/>
      <c r="FI42" s="68"/>
      <c r="FJ42" s="68"/>
      <c r="FK42" s="68"/>
      <c r="FL42" s="68"/>
      <c r="FM42" s="68"/>
      <c r="FN42" s="68"/>
      <c r="FO42" s="68"/>
      <c r="FP42" s="68"/>
      <c r="FQ42" s="68"/>
      <c r="FR42" s="68"/>
      <c r="FS42" s="68"/>
      <c r="FT42" s="68"/>
      <c r="FU42" s="68"/>
      <c r="FV42" s="68"/>
      <c r="FW42" s="68"/>
      <c r="FX42" s="68"/>
      <c r="FY42" s="68"/>
      <c r="FZ42" s="68"/>
      <c r="GA42" s="68"/>
      <c r="GB42" s="68"/>
      <c r="GC42" s="68"/>
      <c r="GD42" s="68"/>
      <c r="GE42" s="68"/>
      <c r="GF42" s="68"/>
      <c r="GG42" s="68"/>
      <c r="GH42" s="68"/>
      <c r="GI42" s="68"/>
      <c r="GJ42" s="68"/>
      <c r="GK42" s="68"/>
      <c r="GL42" s="68"/>
      <c r="GM42" s="68"/>
      <c r="GN42" s="68"/>
      <c r="GO42" s="68"/>
      <c r="GP42" s="68"/>
      <c r="GQ42" s="68"/>
      <c r="GR42" s="68"/>
      <c r="GS42" s="68"/>
      <c r="GT42" s="68"/>
      <c r="GU42" s="68"/>
      <c r="GV42" s="68"/>
      <c r="GW42" s="68"/>
      <c r="GX42" s="68"/>
      <c r="GY42" s="68"/>
      <c r="GZ42" s="68"/>
      <c r="HA42" s="68"/>
      <c r="HB42" s="68"/>
      <c r="HC42" s="68"/>
      <c r="HD42" s="68"/>
      <c r="HE42" s="68"/>
      <c r="HF42" s="68"/>
      <c r="HG42" s="68"/>
      <c r="HH42" s="68"/>
      <c r="HI42" s="68"/>
      <c r="HJ42" s="68"/>
      <c r="HK42" s="68"/>
      <c r="HL42" s="68"/>
      <c r="HM42" s="68"/>
      <c r="HN42" s="68"/>
      <c r="HO42" s="68"/>
      <c r="HP42" s="68"/>
      <c r="HQ42" s="68"/>
      <c r="HR42" s="68"/>
      <c r="HS42" s="68"/>
      <c r="HT42" s="68"/>
      <c r="HU42" s="68"/>
      <c r="HV42" s="68"/>
      <c r="HW42" s="68"/>
      <c r="HX42" s="68"/>
      <c r="HY42" s="68"/>
      <c r="HZ42" s="68"/>
      <c r="IA42" s="68"/>
      <c r="IB42" s="68"/>
      <c r="IC42" s="68"/>
      <c r="ID42" s="68"/>
      <c r="IE42" s="68"/>
      <c r="IF42" s="68"/>
      <c r="IG42" s="68"/>
      <c r="IH42" s="68"/>
      <c r="II42" s="68"/>
      <c r="IJ42" s="68"/>
      <c r="IK42" s="68"/>
      <c r="IL42" s="68"/>
      <c r="IM42" s="68"/>
      <c r="IN42" s="68"/>
      <c r="IO42" s="68"/>
      <c r="IP42" s="68"/>
      <c r="IQ42" s="68"/>
      <c r="IR42" s="68"/>
      <c r="IS42" s="68"/>
    </row>
    <row r="43" spans="1:253">
      <c r="A43" s="423">
        <v>11</v>
      </c>
      <c r="B43" s="73" t="s">
        <v>1156</v>
      </c>
      <c r="C43" s="715">
        <f t="shared" si="4"/>
        <v>9684</v>
      </c>
      <c r="D43" s="715">
        <f t="shared" si="5"/>
        <v>20209473</v>
      </c>
      <c r="E43" s="715">
        <f t="shared" si="6"/>
        <v>807166</v>
      </c>
      <c r="F43" s="1331">
        <v>3.9746999999999998E-2</v>
      </c>
      <c r="G43" s="715">
        <f t="shared" si="7"/>
        <v>0</v>
      </c>
      <c r="H43" s="1322">
        <f t="shared" si="8"/>
        <v>803193</v>
      </c>
      <c r="I43" s="73"/>
      <c r="J43" s="698" t="s">
        <v>1141</v>
      </c>
      <c r="K43" s="394">
        <f>SUM(K31:K42)</f>
        <v>7079</v>
      </c>
      <c r="L43" s="394">
        <f>SUM(L31:L42)</f>
        <v>3167573</v>
      </c>
      <c r="M43" s="390">
        <f>SUM(M31:M42)</f>
        <v>175913</v>
      </c>
      <c r="N43" s="394"/>
      <c r="O43" s="394">
        <f>SUM(O31:O42)</f>
        <v>0</v>
      </c>
      <c r="P43" s="390">
        <f>SUM(P31:P42)</f>
        <v>86077</v>
      </c>
      <c r="Q43" s="691">
        <v>26</v>
      </c>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c r="EO43" s="68"/>
      <c r="EP43" s="68"/>
      <c r="EQ43" s="68"/>
      <c r="ER43" s="68"/>
      <c r="ES43" s="68"/>
      <c r="ET43" s="68"/>
      <c r="EU43" s="68"/>
      <c r="EV43" s="68"/>
      <c r="EW43" s="68"/>
      <c r="EX43" s="68"/>
      <c r="EY43" s="68"/>
      <c r="EZ43" s="68"/>
      <c r="FA43" s="68"/>
      <c r="FB43" s="68"/>
      <c r="FC43" s="68"/>
      <c r="FD43" s="68"/>
      <c r="FE43" s="68"/>
      <c r="FF43" s="68"/>
      <c r="FG43" s="68"/>
      <c r="FH43" s="68"/>
      <c r="FI43" s="68"/>
      <c r="FJ43" s="68"/>
      <c r="FK43" s="68"/>
      <c r="FL43" s="68"/>
      <c r="FM43" s="68"/>
      <c r="FN43" s="68"/>
      <c r="FO43" s="68"/>
      <c r="FP43" s="68"/>
      <c r="FQ43" s="68"/>
      <c r="FR43" s="68"/>
      <c r="FS43" s="68"/>
      <c r="FT43" s="68"/>
      <c r="FU43" s="68"/>
      <c r="FV43" s="68"/>
      <c r="FW43" s="68"/>
      <c r="FX43" s="68"/>
      <c r="FY43" s="68"/>
      <c r="FZ43" s="68"/>
      <c r="GA43" s="68"/>
      <c r="GB43" s="68"/>
      <c r="GC43" s="68"/>
      <c r="GD43" s="68"/>
      <c r="GE43" s="68"/>
      <c r="GF43" s="68"/>
      <c r="GG43" s="68"/>
      <c r="GH43" s="68"/>
      <c r="GI43" s="68"/>
      <c r="GJ43" s="68"/>
      <c r="GK43" s="68"/>
      <c r="GL43" s="68"/>
      <c r="GM43" s="68"/>
      <c r="GN43" s="68"/>
      <c r="GO43" s="68"/>
      <c r="GP43" s="68"/>
      <c r="GQ43" s="68"/>
      <c r="GR43" s="68"/>
      <c r="GS43" s="68"/>
      <c r="GT43" s="68"/>
      <c r="GU43" s="68"/>
      <c r="GV43" s="68"/>
      <c r="GW43" s="68"/>
      <c r="GX43" s="68"/>
      <c r="GY43" s="68"/>
      <c r="GZ43" s="68"/>
      <c r="HA43" s="68"/>
      <c r="HB43" s="68"/>
      <c r="HC43" s="68"/>
      <c r="HD43" s="68"/>
      <c r="HE43" s="68"/>
      <c r="HF43" s="68"/>
      <c r="HG43" s="68"/>
      <c r="HH43" s="68"/>
      <c r="HI43" s="68"/>
      <c r="HJ43" s="68"/>
      <c r="HK43" s="68"/>
      <c r="HL43" s="68"/>
      <c r="HM43" s="68"/>
      <c r="HN43" s="68"/>
      <c r="HO43" s="68"/>
      <c r="HP43" s="68"/>
      <c r="HQ43" s="68"/>
      <c r="HR43" s="68"/>
      <c r="HS43" s="68"/>
      <c r="HT43" s="68"/>
      <c r="HU43" s="68"/>
      <c r="HV43" s="68"/>
      <c r="HW43" s="68"/>
      <c r="HX43" s="68"/>
      <c r="HY43" s="68"/>
      <c r="HZ43" s="68"/>
      <c r="IA43" s="68"/>
      <c r="IB43" s="68"/>
      <c r="IC43" s="68"/>
      <c r="ID43" s="68"/>
      <c r="IE43" s="68"/>
      <c r="IF43" s="68"/>
      <c r="IG43" s="68"/>
      <c r="IH43" s="68"/>
      <c r="II43" s="68"/>
      <c r="IJ43" s="68"/>
      <c r="IK43" s="68"/>
      <c r="IL43" s="68"/>
      <c r="IM43" s="68"/>
      <c r="IN43" s="68"/>
      <c r="IO43" s="68"/>
      <c r="IP43" s="68"/>
      <c r="IQ43" s="68"/>
      <c r="IR43" s="68"/>
      <c r="IS43" s="68"/>
    </row>
    <row r="44" spans="1:253">
      <c r="A44" s="423">
        <v>12</v>
      </c>
      <c r="B44" s="73" t="s">
        <v>1157</v>
      </c>
      <c r="C44" s="715">
        <f t="shared" si="4"/>
        <v>9671</v>
      </c>
      <c r="D44" s="715">
        <f t="shared" si="5"/>
        <v>14561888</v>
      </c>
      <c r="E44" s="715">
        <f t="shared" si="6"/>
        <v>613377</v>
      </c>
      <c r="F44" s="1331">
        <v>3.6353000000000003E-2</v>
      </c>
      <c r="G44" s="715">
        <f t="shared" si="7"/>
        <v>0</v>
      </c>
      <c r="H44" s="1322">
        <f t="shared" si="8"/>
        <v>529275</v>
      </c>
      <c r="I44" s="73"/>
      <c r="J44" s="716" t="s">
        <v>562</v>
      </c>
      <c r="K44" s="474"/>
      <c r="L44" s="474"/>
      <c r="M44" s="474"/>
      <c r="N44" s="474"/>
      <c r="O44" s="717"/>
      <c r="P44" s="717"/>
      <c r="Q44" s="425"/>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c r="EO44" s="68"/>
      <c r="EP44" s="68"/>
      <c r="EQ44" s="68"/>
      <c r="ER44" s="68"/>
      <c r="ES44" s="68"/>
      <c r="ET44" s="68"/>
      <c r="EU44" s="68"/>
      <c r="EV44" s="68"/>
      <c r="EW44" s="68"/>
      <c r="EX44" s="68"/>
      <c r="EY44" s="68"/>
      <c r="EZ44" s="68"/>
      <c r="FA44" s="68"/>
      <c r="FB44" s="68"/>
      <c r="FC44" s="68"/>
      <c r="FD44" s="68"/>
      <c r="FE44" s="68"/>
      <c r="FF44" s="68"/>
      <c r="FG44" s="68"/>
      <c r="FH44" s="68"/>
      <c r="FI44" s="68"/>
      <c r="FJ44" s="68"/>
      <c r="FK44" s="68"/>
      <c r="FL44" s="68"/>
      <c r="FM44" s="68"/>
      <c r="FN44" s="68"/>
      <c r="FO44" s="68"/>
      <c r="FP44" s="68"/>
      <c r="FQ44" s="68"/>
      <c r="FR44" s="68"/>
      <c r="FS44" s="68"/>
      <c r="FT44" s="68"/>
      <c r="FU44" s="68"/>
      <c r="FV44" s="68"/>
      <c r="FW44" s="68"/>
      <c r="FX44" s="68"/>
      <c r="FY44" s="68"/>
      <c r="FZ44" s="68"/>
      <c r="GA44" s="68"/>
      <c r="GB44" s="68"/>
      <c r="GC44" s="68"/>
      <c r="GD44" s="68"/>
      <c r="GE44" s="68"/>
      <c r="GF44" s="68"/>
      <c r="GG44" s="68"/>
      <c r="GH44" s="68"/>
      <c r="GI44" s="68"/>
      <c r="GJ44" s="68"/>
      <c r="GK44" s="68"/>
      <c r="GL44" s="68"/>
      <c r="GM44" s="68"/>
      <c r="GN44" s="68"/>
      <c r="GO44" s="68"/>
      <c r="GP44" s="68"/>
      <c r="GQ44" s="68"/>
      <c r="GR44" s="68"/>
      <c r="GS44" s="68"/>
      <c r="GT44" s="68"/>
      <c r="GU44" s="68"/>
      <c r="GV44" s="68"/>
      <c r="GW44" s="68"/>
      <c r="GX44" s="68"/>
      <c r="GY44" s="68"/>
      <c r="GZ44" s="68"/>
      <c r="HA44" s="68"/>
      <c r="HB44" s="68"/>
      <c r="HC44" s="68"/>
      <c r="HD44" s="68"/>
      <c r="HE44" s="68"/>
      <c r="HF44" s="68"/>
      <c r="HG44" s="68"/>
      <c r="HH44" s="68"/>
      <c r="HI44" s="68"/>
      <c r="HJ44" s="68"/>
      <c r="HK44" s="68"/>
      <c r="HL44" s="68"/>
      <c r="HM44" s="68"/>
      <c r="HN44" s="68"/>
      <c r="HO44" s="68"/>
      <c r="HP44" s="68"/>
      <c r="HQ44" s="68"/>
      <c r="HR44" s="68"/>
      <c r="HS44" s="68"/>
      <c r="HT44" s="68"/>
      <c r="HU44" s="68"/>
      <c r="HV44" s="68"/>
      <c r="HW44" s="68"/>
      <c r="HX44" s="68"/>
      <c r="HY44" s="68"/>
      <c r="HZ44" s="68"/>
      <c r="IA44" s="68"/>
      <c r="IB44" s="68"/>
      <c r="IC44" s="68"/>
      <c r="ID44" s="68"/>
      <c r="IE44" s="68"/>
      <c r="IF44" s="68"/>
      <c r="IG44" s="68"/>
      <c r="IH44" s="68"/>
      <c r="II44" s="68"/>
      <c r="IJ44" s="68"/>
      <c r="IK44" s="68"/>
      <c r="IL44" s="68"/>
      <c r="IM44" s="68"/>
      <c r="IN44" s="68"/>
      <c r="IO44" s="68"/>
      <c r="IP44" s="68"/>
      <c r="IQ44" s="68"/>
      <c r="IR44" s="68"/>
      <c r="IS44" s="68"/>
    </row>
    <row r="45" spans="1:253">
      <c r="A45" s="423">
        <v>13</v>
      </c>
      <c r="B45" s="718" t="s">
        <v>1141</v>
      </c>
      <c r="C45" s="394">
        <f>IF(SUM(C46:C55)=SUM(C33:C44),SUM(C33:C44),"ERROR")</f>
        <v>116234</v>
      </c>
      <c r="D45" s="394">
        <f>IF(SUM(D46:D55)=SUM(D33:D44),SUM(D33:D44),"ERROR")</f>
        <v>210272650</v>
      </c>
      <c r="E45" s="390">
        <f>IF(SUM(E46:E55)=SUM(E33:E44),SUM(E33:E44),"ERROR")</f>
        <v>8481186</v>
      </c>
      <c r="F45" s="1264" t="s">
        <v>677</v>
      </c>
      <c r="G45" s="390">
        <f>IF(SUM(G46:G55)=SUM(G33:G44),SUM(G33:G44),"ERROR")</f>
        <v>0</v>
      </c>
      <c r="H45" s="1374">
        <f>IF(SUM(H46:H55)=SUM(H33:H44),SUM(H33:H44),"ERROR")</f>
        <v>5401178</v>
      </c>
      <c r="I45" s="73"/>
      <c r="J45" s="716"/>
      <c r="K45" s="474" t="s">
        <v>2124</v>
      </c>
      <c r="L45" s="474"/>
      <c r="M45" s="474"/>
      <c r="N45" s="474"/>
      <c r="O45" s="717"/>
      <c r="P45" s="717"/>
      <c r="Q45" s="425"/>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c r="EO45" s="68"/>
      <c r="EP45" s="68"/>
      <c r="EQ45" s="68"/>
      <c r="ER45" s="68"/>
      <c r="ES45" s="68"/>
      <c r="ET45" s="68"/>
      <c r="EU45" s="68"/>
      <c r="EV45" s="68"/>
      <c r="EW45" s="68"/>
      <c r="EX45" s="68"/>
      <c r="EY45" s="68"/>
      <c r="EZ45" s="68"/>
      <c r="FA45" s="68"/>
      <c r="FB45" s="68"/>
      <c r="FC45" s="68"/>
      <c r="FD45" s="68"/>
      <c r="FE45" s="68"/>
      <c r="FF45" s="68"/>
      <c r="FG45" s="68"/>
      <c r="FH45" s="68"/>
      <c r="FI45" s="68"/>
      <c r="FJ45" s="68"/>
      <c r="FK45" s="68"/>
      <c r="FL45" s="68"/>
      <c r="FM45" s="68"/>
      <c r="FN45" s="68"/>
      <c r="FO45" s="68"/>
      <c r="FP45" s="68"/>
      <c r="FQ45" s="68"/>
      <c r="FR45" s="68"/>
      <c r="FS45" s="68"/>
      <c r="FT45" s="68"/>
      <c r="FU45" s="68"/>
      <c r="FV45" s="68"/>
      <c r="FW45" s="68"/>
      <c r="FX45" s="68"/>
      <c r="FY45" s="68"/>
      <c r="FZ45" s="68"/>
      <c r="GA45" s="68"/>
      <c r="GB45" s="68"/>
      <c r="GC45" s="68"/>
      <c r="GD45" s="68"/>
      <c r="GE45" s="68"/>
      <c r="GF45" s="68"/>
      <c r="GG45" s="68"/>
      <c r="GH45" s="68"/>
      <c r="GI45" s="68"/>
      <c r="GJ45" s="68"/>
      <c r="GK45" s="68"/>
      <c r="GL45" s="68"/>
      <c r="GM45" s="68"/>
      <c r="GN45" s="68"/>
      <c r="GO45" s="68"/>
      <c r="GP45" s="68"/>
      <c r="GQ45" s="68"/>
      <c r="GR45" s="68"/>
      <c r="GS45" s="68"/>
      <c r="GT45" s="68"/>
      <c r="GU45" s="68"/>
      <c r="GV45" s="68"/>
      <c r="GW45" s="68"/>
      <c r="GX45" s="68"/>
      <c r="GY45" s="68"/>
      <c r="GZ45" s="68"/>
      <c r="HA45" s="68"/>
      <c r="HB45" s="68"/>
      <c r="HC45" s="68"/>
      <c r="HD45" s="68"/>
      <c r="HE45" s="68"/>
      <c r="HF45" s="68"/>
      <c r="HG45" s="68"/>
      <c r="HH45" s="68"/>
      <c r="HI45" s="68"/>
      <c r="HJ45" s="68"/>
      <c r="HK45" s="68"/>
      <c r="HL45" s="68"/>
      <c r="HM45" s="68"/>
      <c r="HN45" s="68"/>
      <c r="HO45" s="68"/>
      <c r="HP45" s="68"/>
      <c r="HQ45" s="68"/>
      <c r="HR45" s="68"/>
      <c r="HS45" s="68"/>
      <c r="HT45" s="68"/>
      <c r="HU45" s="68"/>
      <c r="HV45" s="68"/>
      <c r="HW45" s="68"/>
      <c r="HX45" s="68"/>
      <c r="HY45" s="68"/>
      <c r="HZ45" s="68"/>
      <c r="IA45" s="68"/>
      <c r="IB45" s="68"/>
      <c r="IC45" s="68"/>
      <c r="ID45" s="68"/>
      <c r="IE45" s="68"/>
      <c r="IF45" s="68"/>
      <c r="IG45" s="68"/>
      <c r="IH45" s="68"/>
      <c r="II45" s="68"/>
      <c r="IJ45" s="68"/>
      <c r="IK45" s="68"/>
      <c r="IL45" s="68"/>
      <c r="IM45" s="68"/>
      <c r="IN45" s="68"/>
      <c r="IO45" s="68"/>
      <c r="IP45" s="68"/>
      <c r="IQ45" s="68"/>
      <c r="IR45" s="68"/>
      <c r="IS45" s="68"/>
    </row>
    <row r="46" spans="1:253">
      <c r="A46" s="423">
        <v>14</v>
      </c>
      <c r="B46" s="73" t="s">
        <v>1158</v>
      </c>
      <c r="C46" s="1364">
        <v>98690</v>
      </c>
      <c r="D46" s="1363">
        <v>120724339</v>
      </c>
      <c r="E46" s="1362">
        <v>5024521</v>
      </c>
      <c r="F46" s="720" t="s">
        <v>677</v>
      </c>
      <c r="G46" s="581" t="s">
        <v>677</v>
      </c>
      <c r="H46" s="1311">
        <v>3243409</v>
      </c>
      <c r="I46" s="73"/>
      <c r="J46" s="716"/>
      <c r="K46" s="474"/>
      <c r="L46" s="474"/>
      <c r="M46" s="472"/>
      <c r="N46" s="474"/>
      <c r="O46" s="474"/>
      <c r="P46" s="474"/>
      <c r="Q46" s="425"/>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c r="EO46" s="68"/>
      <c r="EP46" s="68"/>
      <c r="EQ46" s="68"/>
      <c r="ER46" s="68"/>
      <c r="ES46" s="68"/>
      <c r="ET46" s="68"/>
      <c r="EU46" s="68"/>
      <c r="EV46" s="68"/>
      <c r="EW46" s="68"/>
      <c r="EX46" s="68"/>
      <c r="EY46" s="68"/>
      <c r="EZ46" s="68"/>
      <c r="FA46" s="68"/>
      <c r="FB46" s="68"/>
      <c r="FC46" s="68"/>
      <c r="FD46" s="68"/>
      <c r="FE46" s="68"/>
      <c r="FF46" s="68"/>
      <c r="FG46" s="68"/>
      <c r="FH46" s="68"/>
      <c r="FI46" s="68"/>
      <c r="FJ46" s="68"/>
      <c r="FK46" s="68"/>
      <c r="FL46" s="68"/>
      <c r="FM46" s="68"/>
      <c r="FN46" s="68"/>
      <c r="FO46" s="68"/>
      <c r="FP46" s="68"/>
      <c r="FQ46" s="68"/>
      <c r="FR46" s="68"/>
      <c r="FS46" s="68"/>
      <c r="FT46" s="68"/>
      <c r="FU46" s="68"/>
      <c r="FV46" s="68"/>
      <c r="FW46" s="68"/>
      <c r="FX46" s="68"/>
      <c r="FY46" s="68"/>
      <c r="FZ46" s="68"/>
      <c r="GA46" s="68"/>
      <c r="GB46" s="68"/>
      <c r="GC46" s="68"/>
      <c r="GD46" s="68"/>
      <c r="GE46" s="68"/>
      <c r="GF46" s="68"/>
      <c r="GG46" s="68"/>
      <c r="GH46" s="68"/>
      <c r="GI46" s="68"/>
      <c r="GJ46" s="68"/>
      <c r="GK46" s="68"/>
      <c r="GL46" s="68"/>
      <c r="GM46" s="68"/>
      <c r="GN46" s="68"/>
      <c r="GO46" s="68"/>
      <c r="GP46" s="68"/>
      <c r="GQ46" s="68"/>
      <c r="GR46" s="68"/>
      <c r="GS46" s="68"/>
      <c r="GT46" s="68"/>
      <c r="GU46" s="68"/>
      <c r="GV46" s="68"/>
      <c r="GW46" s="68"/>
      <c r="GX46" s="68"/>
      <c r="GY46" s="68"/>
      <c r="GZ46" s="68"/>
      <c r="HA46" s="68"/>
      <c r="HB46" s="68"/>
      <c r="HC46" s="68"/>
      <c r="HD46" s="68"/>
      <c r="HE46" s="68"/>
      <c r="HF46" s="68"/>
      <c r="HG46" s="68"/>
      <c r="HH46" s="68"/>
      <c r="HI46" s="68"/>
      <c r="HJ46" s="68"/>
      <c r="HK46" s="68"/>
      <c r="HL46" s="68"/>
      <c r="HM46" s="68"/>
      <c r="HN46" s="68"/>
      <c r="HO46" s="68"/>
      <c r="HP46" s="68"/>
      <c r="HQ46" s="68"/>
      <c r="HR46" s="68"/>
      <c r="HS46" s="68"/>
      <c r="HT46" s="68"/>
      <c r="HU46" s="68"/>
      <c r="HV46" s="68"/>
      <c r="HW46" s="68"/>
      <c r="HX46" s="68"/>
      <c r="HY46" s="68"/>
      <c r="HZ46" s="68"/>
      <c r="IA46" s="68"/>
      <c r="IB46" s="68"/>
      <c r="IC46" s="68"/>
      <c r="ID46" s="68"/>
      <c r="IE46" s="68"/>
      <c r="IF46" s="68"/>
      <c r="IG46" s="68"/>
      <c r="IH46" s="68"/>
      <c r="II46" s="68"/>
      <c r="IJ46" s="68"/>
      <c r="IK46" s="68"/>
      <c r="IL46" s="68"/>
      <c r="IM46" s="68"/>
      <c r="IN46" s="68"/>
      <c r="IO46" s="68"/>
      <c r="IP46" s="68"/>
      <c r="IQ46" s="68"/>
      <c r="IR46" s="68"/>
      <c r="IS46" s="68"/>
    </row>
    <row r="47" spans="1:253" ht="15.75" thickBot="1">
      <c r="A47" s="423">
        <v>15</v>
      </c>
      <c r="B47" s="73" t="s">
        <v>1159</v>
      </c>
      <c r="C47" s="1364">
        <v>10623</v>
      </c>
      <c r="D47" s="1363">
        <v>13171229</v>
      </c>
      <c r="E47" s="1365">
        <v>664002</v>
      </c>
      <c r="F47" s="720" t="s">
        <v>677</v>
      </c>
      <c r="G47" s="581" t="s">
        <v>677</v>
      </c>
      <c r="H47" s="1377">
        <v>342431</v>
      </c>
      <c r="I47" s="73"/>
      <c r="J47" s="722"/>
      <c r="K47" s="474"/>
      <c r="L47" s="474"/>
      <c r="M47" s="474"/>
      <c r="N47" s="717"/>
      <c r="O47" s="478"/>
      <c r="P47" s="723"/>
      <c r="Q47" s="74"/>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c r="EO47" s="68"/>
      <c r="EP47" s="68"/>
      <c r="EQ47" s="68"/>
      <c r="ER47" s="68"/>
      <c r="ES47" s="68"/>
      <c r="ET47" s="68"/>
      <c r="EU47" s="68"/>
      <c r="EV47" s="68"/>
      <c r="EW47" s="68"/>
      <c r="EX47" s="68"/>
      <c r="EY47" s="68"/>
      <c r="EZ47" s="68"/>
      <c r="FA47" s="68"/>
      <c r="FB47" s="68"/>
      <c r="FC47" s="68"/>
      <c r="FD47" s="68"/>
      <c r="FE47" s="68"/>
      <c r="FF47" s="68"/>
      <c r="FG47" s="68"/>
      <c r="FH47" s="68"/>
      <c r="FI47" s="68"/>
      <c r="FJ47" s="68"/>
      <c r="FK47" s="68"/>
      <c r="FL47" s="68"/>
      <c r="FM47" s="68"/>
      <c r="FN47" s="68"/>
      <c r="FO47" s="68"/>
      <c r="FP47" s="68"/>
      <c r="FQ47" s="68"/>
      <c r="FR47" s="68"/>
      <c r="FS47" s="68"/>
      <c r="FT47" s="68"/>
      <c r="FU47" s="68"/>
      <c r="FV47" s="68"/>
      <c r="FW47" s="68"/>
      <c r="FX47" s="68"/>
      <c r="FY47" s="68"/>
      <c r="FZ47" s="68"/>
      <c r="GA47" s="68"/>
      <c r="GB47" s="68"/>
      <c r="GC47" s="68"/>
      <c r="GD47" s="68"/>
      <c r="GE47" s="68"/>
      <c r="GF47" s="68"/>
      <c r="GG47" s="68"/>
      <c r="GH47" s="68"/>
      <c r="GI47" s="68"/>
      <c r="GJ47" s="68"/>
      <c r="GK47" s="68"/>
      <c r="GL47" s="68"/>
      <c r="GM47" s="68"/>
      <c r="GN47" s="68"/>
      <c r="GO47" s="68"/>
      <c r="GP47" s="68"/>
      <c r="GQ47" s="68"/>
      <c r="GR47" s="68"/>
      <c r="GS47" s="68"/>
      <c r="GT47" s="68"/>
      <c r="GU47" s="68"/>
      <c r="GV47" s="68"/>
      <c r="GW47" s="68"/>
      <c r="GX47" s="68"/>
      <c r="GY47" s="68"/>
      <c r="GZ47" s="68"/>
      <c r="HA47" s="68"/>
      <c r="HB47" s="68"/>
      <c r="HC47" s="68"/>
      <c r="HD47" s="68"/>
      <c r="HE47" s="68"/>
      <c r="HF47" s="68"/>
      <c r="HG47" s="68"/>
      <c r="HH47" s="68"/>
      <c r="HI47" s="68"/>
      <c r="HJ47" s="68"/>
      <c r="HK47" s="68"/>
      <c r="HL47" s="68"/>
      <c r="HM47" s="68"/>
      <c r="HN47" s="68"/>
      <c r="HO47" s="68"/>
      <c r="HP47" s="68"/>
      <c r="HQ47" s="68"/>
      <c r="HR47" s="68"/>
      <c r="HS47" s="68"/>
      <c r="HT47" s="68"/>
      <c r="HU47" s="68"/>
      <c r="HV47" s="68"/>
      <c r="HW47" s="68"/>
      <c r="HX47" s="68"/>
      <c r="HY47" s="68"/>
      <c r="HZ47" s="68"/>
      <c r="IA47" s="68"/>
      <c r="IB47" s="68"/>
      <c r="IC47" s="68"/>
      <c r="ID47" s="68"/>
      <c r="IE47" s="68"/>
      <c r="IF47" s="68"/>
      <c r="IG47" s="68"/>
      <c r="IH47" s="68"/>
      <c r="II47" s="68"/>
      <c r="IJ47" s="68"/>
      <c r="IK47" s="68"/>
      <c r="IL47" s="68"/>
      <c r="IM47" s="68"/>
      <c r="IN47" s="68"/>
      <c r="IO47" s="68"/>
      <c r="IP47" s="68"/>
      <c r="IQ47" s="68"/>
      <c r="IR47" s="68"/>
      <c r="IS47" s="68"/>
    </row>
    <row r="48" spans="1:253" ht="27.95" customHeight="1" thickTop="1">
      <c r="A48" s="423">
        <v>16</v>
      </c>
      <c r="B48" s="73" t="s">
        <v>1160</v>
      </c>
      <c r="C48" s="1364">
        <v>2045</v>
      </c>
      <c r="D48" s="1363">
        <v>67669356</v>
      </c>
      <c r="E48" s="1365">
        <v>2309184</v>
      </c>
      <c r="F48" s="720" t="s">
        <v>677</v>
      </c>
      <c r="G48" s="581"/>
      <c r="H48" s="1377">
        <v>1612338</v>
      </c>
      <c r="I48" s="73"/>
      <c r="J48" s="704" t="s">
        <v>567</v>
      </c>
      <c r="K48" s="1265" t="s">
        <v>2125</v>
      </c>
      <c r="L48" s="705"/>
      <c r="M48" s="705" t="s">
        <v>568</v>
      </c>
      <c r="N48" s="705"/>
      <c r="O48" s="1265">
        <v>3</v>
      </c>
      <c r="P48" s="706"/>
      <c r="Q48" s="707"/>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c r="EO48" s="68"/>
      <c r="EP48" s="68"/>
      <c r="EQ48" s="68"/>
      <c r="ER48" s="68"/>
      <c r="ES48" s="68"/>
      <c r="ET48" s="68"/>
      <c r="EU48" s="68"/>
      <c r="EV48" s="68"/>
      <c r="EW48" s="68"/>
      <c r="EX48" s="68"/>
      <c r="EY48" s="68"/>
      <c r="EZ48" s="68"/>
      <c r="FA48" s="68"/>
      <c r="FB48" s="68"/>
      <c r="FC48" s="68"/>
      <c r="FD48" s="68"/>
      <c r="FE48" s="68"/>
      <c r="FF48" s="68"/>
      <c r="FG48" s="68"/>
      <c r="FH48" s="68"/>
      <c r="FI48" s="68"/>
      <c r="FJ48" s="68"/>
      <c r="FK48" s="68"/>
      <c r="FL48" s="68"/>
      <c r="FM48" s="68"/>
      <c r="FN48" s="68"/>
      <c r="FO48" s="68"/>
      <c r="FP48" s="68"/>
      <c r="FQ48" s="68"/>
      <c r="FR48" s="68"/>
      <c r="FS48" s="68"/>
      <c r="FT48" s="68"/>
      <c r="FU48" s="68"/>
      <c r="FV48" s="68"/>
      <c r="FW48" s="68"/>
      <c r="FX48" s="68"/>
      <c r="FY48" s="68"/>
      <c r="FZ48" s="68"/>
      <c r="GA48" s="68"/>
      <c r="GB48" s="68"/>
      <c r="GC48" s="68"/>
      <c r="GD48" s="68"/>
      <c r="GE48" s="68"/>
      <c r="GF48" s="68"/>
      <c r="GG48" s="68"/>
      <c r="GH48" s="68"/>
      <c r="GI48" s="68"/>
      <c r="GJ48" s="68"/>
      <c r="GK48" s="68"/>
      <c r="GL48" s="68"/>
      <c r="GM48" s="68"/>
      <c r="GN48" s="68"/>
      <c r="GO48" s="68"/>
      <c r="GP48" s="68"/>
      <c r="GQ48" s="68"/>
      <c r="GR48" s="68"/>
      <c r="GS48" s="68"/>
      <c r="GT48" s="68"/>
      <c r="GU48" s="68"/>
      <c r="GV48" s="68"/>
      <c r="GW48" s="68"/>
      <c r="GX48" s="68"/>
      <c r="GY48" s="68"/>
      <c r="GZ48" s="68"/>
      <c r="HA48" s="68"/>
      <c r="HB48" s="68"/>
      <c r="HC48" s="68"/>
      <c r="HD48" s="68"/>
      <c r="HE48" s="68"/>
      <c r="HF48" s="68"/>
      <c r="HG48" s="68"/>
      <c r="HH48" s="68"/>
      <c r="HI48" s="68"/>
      <c r="HJ48" s="68"/>
      <c r="HK48" s="68"/>
      <c r="HL48" s="68"/>
      <c r="HM48" s="68"/>
      <c r="HN48" s="68"/>
      <c r="HO48" s="68"/>
      <c r="HP48" s="68"/>
      <c r="HQ48" s="68"/>
      <c r="HR48" s="68"/>
      <c r="HS48" s="68"/>
      <c r="HT48" s="68"/>
      <c r="HU48" s="68"/>
      <c r="HV48" s="68"/>
      <c r="HW48" s="68"/>
      <c r="HX48" s="68"/>
      <c r="HY48" s="68"/>
      <c r="HZ48" s="68"/>
      <c r="IA48" s="68"/>
      <c r="IB48" s="68"/>
      <c r="IC48" s="68"/>
      <c r="ID48" s="68"/>
      <c r="IE48" s="68"/>
      <c r="IF48" s="68"/>
      <c r="IG48" s="68"/>
      <c r="IH48" s="68"/>
      <c r="II48" s="68"/>
      <c r="IJ48" s="68"/>
      <c r="IK48" s="68"/>
      <c r="IL48" s="68"/>
      <c r="IM48" s="68"/>
      <c r="IN48" s="68"/>
      <c r="IO48" s="68"/>
      <c r="IP48" s="68"/>
      <c r="IQ48" s="68"/>
      <c r="IR48" s="68"/>
      <c r="IS48" s="68"/>
    </row>
    <row r="49" spans="1:253">
      <c r="A49" s="423">
        <v>17</v>
      </c>
      <c r="B49" s="73" t="s">
        <v>1161</v>
      </c>
      <c r="C49" s="1364">
        <v>12</v>
      </c>
      <c r="D49" s="1363">
        <v>133714</v>
      </c>
      <c r="E49" s="1365">
        <v>17396</v>
      </c>
      <c r="F49" s="720" t="s">
        <v>677</v>
      </c>
      <c r="G49" s="581" t="s">
        <v>677</v>
      </c>
      <c r="H49" s="1377">
        <v>3137</v>
      </c>
      <c r="I49" s="73"/>
      <c r="J49" s="436" t="s">
        <v>677</v>
      </c>
      <c r="K49" s="679" t="s">
        <v>677</v>
      </c>
      <c r="L49" s="680" t="s">
        <v>677</v>
      </c>
      <c r="M49" s="680" t="s">
        <v>677</v>
      </c>
      <c r="N49" s="679" t="s">
        <v>677</v>
      </c>
      <c r="O49" s="681" t="s">
        <v>570</v>
      </c>
      <c r="P49" s="680" t="s">
        <v>677</v>
      </c>
      <c r="Q49" s="682"/>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c r="EO49" s="68"/>
      <c r="EP49" s="68"/>
      <c r="EQ49" s="68"/>
      <c r="ER49" s="68"/>
      <c r="ES49" s="68"/>
      <c r="ET49" s="68"/>
      <c r="EU49" s="68"/>
      <c r="EV49" s="68"/>
      <c r="EW49" s="68"/>
      <c r="EX49" s="68"/>
      <c r="EY49" s="68"/>
      <c r="EZ49" s="68"/>
      <c r="FA49" s="68"/>
      <c r="FB49" s="68"/>
      <c r="FC49" s="68"/>
      <c r="FD49" s="68"/>
      <c r="FE49" s="68"/>
      <c r="FF49" s="68"/>
      <c r="FG49" s="68"/>
      <c r="FH49" s="68"/>
      <c r="FI49" s="68"/>
      <c r="FJ49" s="68"/>
      <c r="FK49" s="68"/>
      <c r="FL49" s="68"/>
      <c r="FM49" s="68"/>
      <c r="FN49" s="68"/>
      <c r="FO49" s="68"/>
      <c r="FP49" s="68"/>
      <c r="FQ49" s="68"/>
      <c r="FR49" s="68"/>
      <c r="FS49" s="68"/>
      <c r="FT49" s="68"/>
      <c r="FU49" s="68"/>
      <c r="FV49" s="68"/>
      <c r="FW49" s="68"/>
      <c r="FX49" s="68"/>
      <c r="FY49" s="68"/>
      <c r="FZ49" s="68"/>
      <c r="GA49" s="68"/>
      <c r="GB49" s="68"/>
      <c r="GC49" s="68"/>
      <c r="GD49" s="68"/>
      <c r="GE49" s="68"/>
      <c r="GF49" s="68"/>
      <c r="GG49" s="68"/>
      <c r="GH49" s="68"/>
      <c r="GI49" s="68"/>
      <c r="GJ49" s="68"/>
      <c r="GK49" s="68"/>
      <c r="GL49" s="68"/>
      <c r="GM49" s="68"/>
      <c r="GN49" s="68"/>
      <c r="GO49" s="68"/>
      <c r="GP49" s="68"/>
      <c r="GQ49" s="68"/>
      <c r="GR49" s="68"/>
      <c r="GS49" s="68"/>
      <c r="GT49" s="68"/>
      <c r="GU49" s="68"/>
      <c r="GV49" s="68"/>
      <c r="GW49" s="68"/>
      <c r="GX49" s="68"/>
      <c r="GY49" s="68"/>
      <c r="GZ49" s="68"/>
      <c r="HA49" s="68"/>
      <c r="HB49" s="68"/>
      <c r="HC49" s="68"/>
      <c r="HD49" s="68"/>
      <c r="HE49" s="68"/>
      <c r="HF49" s="68"/>
      <c r="HG49" s="68"/>
      <c r="HH49" s="68"/>
      <c r="HI49" s="68"/>
      <c r="HJ49" s="68"/>
      <c r="HK49" s="68"/>
      <c r="HL49" s="68"/>
      <c r="HM49" s="68"/>
      <c r="HN49" s="68"/>
      <c r="HO49" s="68"/>
      <c r="HP49" s="68"/>
      <c r="HQ49" s="68"/>
      <c r="HR49" s="68"/>
      <c r="HS49" s="68"/>
      <c r="HT49" s="68"/>
      <c r="HU49" s="68"/>
      <c r="HV49" s="68"/>
      <c r="HW49" s="68"/>
      <c r="HX49" s="68"/>
      <c r="HY49" s="68"/>
      <c r="HZ49" s="68"/>
      <c r="IA49" s="68"/>
      <c r="IB49" s="68"/>
      <c r="IC49" s="68"/>
      <c r="ID49" s="68"/>
      <c r="IE49" s="68"/>
      <c r="IF49" s="68"/>
      <c r="IG49" s="68"/>
      <c r="IH49" s="68"/>
      <c r="II49" s="68"/>
      <c r="IJ49" s="68"/>
      <c r="IK49" s="68"/>
      <c r="IL49" s="68"/>
      <c r="IM49" s="68"/>
      <c r="IN49" s="68"/>
      <c r="IO49" s="68"/>
      <c r="IP49" s="68"/>
      <c r="IQ49" s="68"/>
      <c r="IR49" s="68"/>
      <c r="IS49" s="68"/>
    </row>
    <row r="50" spans="1:253">
      <c r="A50" s="423">
        <v>18</v>
      </c>
      <c r="B50" s="73" t="s">
        <v>1162</v>
      </c>
      <c r="C50" s="1364">
        <v>240</v>
      </c>
      <c r="D50" s="1363">
        <v>996018</v>
      </c>
      <c r="E50" s="1365">
        <v>142260</v>
      </c>
      <c r="F50" s="720" t="s">
        <v>677</v>
      </c>
      <c r="G50" s="581" t="s">
        <v>677</v>
      </c>
      <c r="H50" s="1377">
        <v>23382</v>
      </c>
      <c r="I50" s="73"/>
      <c r="J50" s="436" t="s">
        <v>572</v>
      </c>
      <c r="K50" s="679" t="s">
        <v>573</v>
      </c>
      <c r="L50" s="681" t="s">
        <v>1121</v>
      </c>
      <c r="M50" s="680" t="s">
        <v>1122</v>
      </c>
      <c r="N50" s="679" t="s">
        <v>1123</v>
      </c>
      <c r="O50" s="681" t="s">
        <v>1124</v>
      </c>
      <c r="P50" s="681" t="s">
        <v>534</v>
      </c>
      <c r="Q50" s="684" t="s">
        <v>1551</v>
      </c>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c r="EO50" s="68"/>
      <c r="EP50" s="68"/>
      <c r="EQ50" s="68"/>
      <c r="ER50" s="68"/>
      <c r="ES50" s="68"/>
      <c r="ET50" s="68"/>
      <c r="EU50" s="68"/>
      <c r="EV50" s="68"/>
      <c r="EW50" s="68"/>
      <c r="EX50" s="68"/>
      <c r="EY50" s="68"/>
      <c r="EZ50" s="68"/>
      <c r="FA50" s="68"/>
      <c r="FB50" s="68"/>
      <c r="FC50" s="68"/>
      <c r="FD50" s="68"/>
      <c r="FE50" s="68"/>
      <c r="FF50" s="68"/>
      <c r="FG50" s="68"/>
      <c r="FH50" s="68"/>
      <c r="FI50" s="68"/>
      <c r="FJ50" s="68"/>
      <c r="FK50" s="68"/>
      <c r="FL50" s="68"/>
      <c r="FM50" s="68"/>
      <c r="FN50" s="68"/>
      <c r="FO50" s="68"/>
      <c r="FP50" s="68"/>
      <c r="FQ50" s="68"/>
      <c r="FR50" s="68"/>
      <c r="FS50" s="68"/>
      <c r="FT50" s="68"/>
      <c r="FU50" s="68"/>
      <c r="FV50" s="68"/>
      <c r="FW50" s="68"/>
      <c r="FX50" s="68"/>
      <c r="FY50" s="68"/>
      <c r="FZ50" s="68"/>
      <c r="GA50" s="68"/>
      <c r="GB50" s="68"/>
      <c r="GC50" s="68"/>
      <c r="GD50" s="68"/>
      <c r="GE50" s="68"/>
      <c r="GF50" s="68"/>
      <c r="GG50" s="68"/>
      <c r="GH50" s="68"/>
      <c r="GI50" s="68"/>
      <c r="GJ50" s="68"/>
      <c r="GK50" s="68"/>
      <c r="GL50" s="68"/>
      <c r="GM50" s="68"/>
      <c r="GN50" s="68"/>
      <c r="GO50" s="68"/>
      <c r="GP50" s="68"/>
      <c r="GQ50" s="68"/>
      <c r="GR50" s="68"/>
      <c r="GS50" s="68"/>
      <c r="GT50" s="68"/>
      <c r="GU50" s="68"/>
      <c r="GV50" s="68"/>
      <c r="GW50" s="68"/>
      <c r="GX50" s="68"/>
      <c r="GY50" s="68"/>
      <c r="GZ50" s="68"/>
      <c r="HA50" s="68"/>
      <c r="HB50" s="68"/>
      <c r="HC50" s="68"/>
      <c r="HD50" s="68"/>
      <c r="HE50" s="68"/>
      <c r="HF50" s="68"/>
      <c r="HG50" s="68"/>
      <c r="HH50" s="68"/>
      <c r="HI50" s="68"/>
      <c r="HJ50" s="68"/>
      <c r="HK50" s="68"/>
      <c r="HL50" s="68"/>
      <c r="HM50" s="68"/>
      <c r="HN50" s="68"/>
      <c r="HO50" s="68"/>
      <c r="HP50" s="68"/>
      <c r="HQ50" s="68"/>
      <c r="HR50" s="68"/>
      <c r="HS50" s="68"/>
      <c r="HT50" s="68"/>
      <c r="HU50" s="68"/>
      <c r="HV50" s="68"/>
      <c r="HW50" s="68"/>
      <c r="HX50" s="68"/>
      <c r="HY50" s="68"/>
      <c r="HZ50" s="68"/>
      <c r="IA50" s="68"/>
      <c r="IB50" s="68"/>
      <c r="IC50" s="68"/>
      <c r="ID50" s="68"/>
      <c r="IE50" s="68"/>
      <c r="IF50" s="68"/>
      <c r="IG50" s="68"/>
      <c r="IH50" s="68"/>
      <c r="II50" s="68"/>
      <c r="IJ50" s="68"/>
      <c r="IK50" s="68"/>
      <c r="IL50" s="68"/>
      <c r="IM50" s="68"/>
      <c r="IN50" s="68"/>
      <c r="IO50" s="68"/>
      <c r="IP50" s="68"/>
      <c r="IQ50" s="68"/>
      <c r="IR50" s="68"/>
      <c r="IS50" s="68"/>
    </row>
    <row r="51" spans="1:253">
      <c r="A51" s="423">
        <v>19</v>
      </c>
      <c r="B51" s="73" t="s">
        <v>1163</v>
      </c>
      <c r="C51" s="1364">
        <v>384</v>
      </c>
      <c r="D51" s="1363">
        <v>6844041</v>
      </c>
      <c r="E51" s="1365">
        <v>233885</v>
      </c>
      <c r="F51" s="720" t="s">
        <v>677</v>
      </c>
      <c r="G51" s="581"/>
      <c r="H51" s="1377">
        <v>159269</v>
      </c>
      <c r="I51" s="73"/>
      <c r="J51" s="436"/>
      <c r="K51" s="679" t="s">
        <v>1125</v>
      </c>
      <c r="L51" s="680"/>
      <c r="M51" s="681" t="s">
        <v>1126</v>
      </c>
      <c r="N51" s="679" t="s">
        <v>1127</v>
      </c>
      <c r="O51" s="681" t="s">
        <v>1128</v>
      </c>
      <c r="P51" s="680" t="s">
        <v>1126</v>
      </c>
      <c r="Q51" s="684" t="s">
        <v>1554</v>
      </c>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c r="EO51" s="68"/>
      <c r="EP51" s="68"/>
      <c r="EQ51" s="68"/>
      <c r="ER51" s="68"/>
      <c r="ES51" s="68"/>
      <c r="ET51" s="68"/>
      <c r="EU51" s="68"/>
      <c r="EV51" s="68"/>
      <c r="EW51" s="68"/>
      <c r="EX51" s="68"/>
      <c r="EY51" s="68"/>
      <c r="EZ51" s="68"/>
      <c r="FA51" s="68"/>
      <c r="FB51" s="68"/>
      <c r="FC51" s="68"/>
      <c r="FD51" s="68"/>
      <c r="FE51" s="68"/>
      <c r="FF51" s="68"/>
      <c r="FG51" s="68"/>
      <c r="FH51" s="68"/>
      <c r="FI51" s="68"/>
      <c r="FJ51" s="68"/>
      <c r="FK51" s="68"/>
      <c r="FL51" s="68"/>
      <c r="FM51" s="68"/>
      <c r="FN51" s="68"/>
      <c r="FO51" s="68"/>
      <c r="FP51" s="68"/>
      <c r="FQ51" s="68"/>
      <c r="FR51" s="68"/>
      <c r="FS51" s="68"/>
      <c r="FT51" s="68"/>
      <c r="FU51" s="68"/>
      <c r="FV51" s="68"/>
      <c r="FW51" s="68"/>
      <c r="FX51" s="68"/>
      <c r="FY51" s="68"/>
      <c r="FZ51" s="68"/>
      <c r="GA51" s="68"/>
      <c r="GB51" s="68"/>
      <c r="GC51" s="68"/>
      <c r="GD51" s="68"/>
      <c r="GE51" s="68"/>
      <c r="GF51" s="68"/>
      <c r="GG51" s="68"/>
      <c r="GH51" s="68"/>
      <c r="GI51" s="68"/>
      <c r="GJ51" s="68"/>
      <c r="GK51" s="68"/>
      <c r="GL51" s="68"/>
      <c r="GM51" s="68"/>
      <c r="GN51" s="68"/>
      <c r="GO51" s="68"/>
      <c r="GP51" s="68"/>
      <c r="GQ51" s="68"/>
      <c r="GR51" s="68"/>
      <c r="GS51" s="68"/>
      <c r="GT51" s="68"/>
      <c r="GU51" s="68"/>
      <c r="GV51" s="68"/>
      <c r="GW51" s="68"/>
      <c r="GX51" s="68"/>
      <c r="GY51" s="68"/>
      <c r="GZ51" s="68"/>
      <c r="HA51" s="68"/>
      <c r="HB51" s="68"/>
      <c r="HC51" s="68"/>
      <c r="HD51" s="68"/>
      <c r="HE51" s="68"/>
      <c r="HF51" s="68"/>
      <c r="HG51" s="68"/>
      <c r="HH51" s="68"/>
      <c r="HI51" s="68"/>
      <c r="HJ51" s="68"/>
      <c r="HK51" s="68"/>
      <c r="HL51" s="68"/>
      <c r="HM51" s="68"/>
      <c r="HN51" s="68"/>
      <c r="HO51" s="68"/>
      <c r="HP51" s="68"/>
      <c r="HQ51" s="68"/>
      <c r="HR51" s="68"/>
      <c r="HS51" s="68"/>
      <c r="HT51" s="68"/>
      <c r="HU51" s="68"/>
      <c r="HV51" s="68"/>
      <c r="HW51" s="68"/>
      <c r="HX51" s="68"/>
      <c r="HY51" s="68"/>
      <c r="HZ51" s="68"/>
      <c r="IA51" s="68"/>
      <c r="IB51" s="68"/>
      <c r="IC51" s="68"/>
      <c r="ID51" s="68"/>
      <c r="IE51" s="68"/>
      <c r="IF51" s="68"/>
      <c r="IG51" s="68"/>
      <c r="IH51" s="68"/>
      <c r="II51" s="68"/>
      <c r="IJ51" s="68"/>
      <c r="IK51" s="68"/>
      <c r="IL51" s="68"/>
      <c r="IM51" s="68"/>
      <c r="IN51" s="68"/>
      <c r="IO51" s="68"/>
      <c r="IP51" s="68"/>
      <c r="IQ51" s="68"/>
      <c r="IR51" s="68"/>
      <c r="IS51" s="68"/>
    </row>
    <row r="52" spans="1:253">
      <c r="A52" s="423">
        <v>20</v>
      </c>
      <c r="B52" s="73" t="s">
        <v>1164</v>
      </c>
      <c r="C52" s="1364">
        <v>0</v>
      </c>
      <c r="D52" s="1363">
        <v>0</v>
      </c>
      <c r="E52" s="1365">
        <v>0</v>
      </c>
      <c r="F52" s="720" t="s">
        <v>677</v>
      </c>
      <c r="G52" s="581" t="s">
        <v>677</v>
      </c>
      <c r="H52" s="1377">
        <v>0</v>
      </c>
      <c r="I52" s="73"/>
      <c r="J52" s="687" t="s">
        <v>742</v>
      </c>
      <c r="K52" s="688" t="s">
        <v>743</v>
      </c>
      <c r="L52" s="689" t="s">
        <v>744</v>
      </c>
      <c r="M52" s="689" t="s">
        <v>745</v>
      </c>
      <c r="N52" s="688" t="s">
        <v>746</v>
      </c>
      <c r="O52" s="689" t="s">
        <v>1224</v>
      </c>
      <c r="P52" s="690" t="s">
        <v>1225</v>
      </c>
      <c r="Q52" s="691"/>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c r="EO52" s="68"/>
      <c r="EP52" s="68"/>
      <c r="EQ52" s="68"/>
      <c r="ER52" s="68"/>
      <c r="ES52" s="68"/>
      <c r="ET52" s="68"/>
      <c r="EU52" s="68"/>
      <c r="EV52" s="68"/>
      <c r="EW52" s="68"/>
      <c r="EX52" s="68"/>
      <c r="EY52" s="68"/>
      <c r="EZ52" s="68"/>
      <c r="FA52" s="68"/>
      <c r="FB52" s="68"/>
      <c r="FC52" s="68"/>
      <c r="FD52" s="68"/>
      <c r="FE52" s="68"/>
      <c r="FF52" s="68"/>
      <c r="FG52" s="68"/>
      <c r="FH52" s="68"/>
      <c r="FI52" s="68"/>
      <c r="FJ52" s="68"/>
      <c r="FK52" s="68"/>
      <c r="FL52" s="68"/>
      <c r="FM52" s="68"/>
      <c r="FN52" s="68"/>
      <c r="FO52" s="68"/>
      <c r="FP52" s="68"/>
      <c r="FQ52" s="68"/>
      <c r="FR52" s="68"/>
      <c r="FS52" s="68"/>
      <c r="FT52" s="68"/>
      <c r="FU52" s="68"/>
      <c r="FV52" s="68"/>
      <c r="FW52" s="68"/>
      <c r="FX52" s="68"/>
      <c r="FY52" s="68"/>
      <c r="FZ52" s="68"/>
      <c r="GA52" s="68"/>
      <c r="GB52" s="68"/>
      <c r="GC52" s="68"/>
      <c r="GD52" s="68"/>
      <c r="GE52" s="68"/>
      <c r="GF52" s="68"/>
      <c r="GG52" s="68"/>
      <c r="GH52" s="68"/>
      <c r="GI52" s="68"/>
      <c r="GJ52" s="68"/>
      <c r="GK52" s="68"/>
      <c r="GL52" s="68"/>
      <c r="GM52" s="68"/>
      <c r="GN52" s="68"/>
      <c r="GO52" s="68"/>
      <c r="GP52" s="68"/>
      <c r="GQ52" s="68"/>
      <c r="GR52" s="68"/>
      <c r="GS52" s="68"/>
      <c r="GT52" s="68"/>
      <c r="GU52" s="68"/>
      <c r="GV52" s="68"/>
      <c r="GW52" s="68"/>
      <c r="GX52" s="68"/>
      <c r="GY52" s="68"/>
      <c r="GZ52" s="68"/>
      <c r="HA52" s="68"/>
      <c r="HB52" s="68"/>
      <c r="HC52" s="68"/>
      <c r="HD52" s="68"/>
      <c r="HE52" s="68"/>
      <c r="HF52" s="68"/>
      <c r="HG52" s="68"/>
      <c r="HH52" s="68"/>
      <c r="HI52" s="68"/>
      <c r="HJ52" s="68"/>
      <c r="HK52" s="68"/>
      <c r="HL52" s="68"/>
      <c r="HM52" s="68"/>
      <c r="HN52" s="68"/>
      <c r="HO52" s="68"/>
      <c r="HP52" s="68"/>
      <c r="HQ52" s="68"/>
      <c r="HR52" s="68"/>
      <c r="HS52" s="68"/>
      <c r="HT52" s="68"/>
      <c r="HU52" s="68"/>
      <c r="HV52" s="68"/>
      <c r="HW52" s="68"/>
      <c r="HX52" s="68"/>
      <c r="HY52" s="68"/>
      <c r="HZ52" s="68"/>
      <c r="IA52" s="68"/>
      <c r="IB52" s="68"/>
      <c r="IC52" s="68"/>
      <c r="ID52" s="68"/>
      <c r="IE52" s="68"/>
      <c r="IF52" s="68"/>
      <c r="IG52" s="68"/>
      <c r="IH52" s="68"/>
      <c r="II52" s="68"/>
      <c r="IJ52" s="68"/>
      <c r="IK52" s="68"/>
      <c r="IL52" s="68"/>
      <c r="IM52" s="68"/>
      <c r="IN52" s="68"/>
      <c r="IO52" s="68"/>
      <c r="IP52" s="68"/>
      <c r="IQ52" s="68"/>
      <c r="IR52" s="68"/>
      <c r="IS52" s="68"/>
    </row>
    <row r="53" spans="1:253">
      <c r="A53" s="423">
        <v>21</v>
      </c>
      <c r="B53" s="73" t="s">
        <v>1165</v>
      </c>
      <c r="C53" s="1364">
        <v>0</v>
      </c>
      <c r="D53" s="1363">
        <v>0</v>
      </c>
      <c r="E53" s="1365">
        <v>0</v>
      </c>
      <c r="F53" s="720" t="s">
        <v>677</v>
      </c>
      <c r="G53" s="581"/>
      <c r="H53" s="1377">
        <v>0</v>
      </c>
      <c r="I53" s="73"/>
      <c r="J53" s="667" t="str">
        <f t="shared" ref="J53:J64" si="9">B33</f>
        <v>June</v>
      </c>
      <c r="K53" s="1345">
        <v>297</v>
      </c>
      <c r="L53" s="1345">
        <v>659968</v>
      </c>
      <c r="M53" s="695">
        <v>84875</v>
      </c>
      <c r="N53" s="1256">
        <f t="shared" ref="N53:N64" si="10">F33</f>
        <v>1.7781999999999999E-2</v>
      </c>
      <c r="O53" s="692" t="s">
        <v>2114</v>
      </c>
      <c r="P53" s="695">
        <v>11736</v>
      </c>
      <c r="Q53" s="696">
        <v>27</v>
      </c>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c r="EO53" s="68"/>
      <c r="EP53" s="68"/>
      <c r="EQ53" s="68"/>
      <c r="ER53" s="68"/>
      <c r="ES53" s="68"/>
      <c r="ET53" s="68"/>
      <c r="EU53" s="68"/>
      <c r="EV53" s="68"/>
      <c r="EW53" s="68"/>
      <c r="EX53" s="68"/>
      <c r="EY53" s="68"/>
      <c r="EZ53" s="68"/>
      <c r="FA53" s="68"/>
      <c r="FB53" s="68"/>
      <c r="FC53" s="68"/>
      <c r="FD53" s="68"/>
      <c r="FE53" s="68"/>
      <c r="FF53" s="68"/>
      <c r="FG53" s="68"/>
      <c r="FH53" s="68"/>
      <c r="FI53" s="68"/>
      <c r="FJ53" s="68"/>
      <c r="FK53" s="68"/>
      <c r="FL53" s="68"/>
      <c r="FM53" s="68"/>
      <c r="FN53" s="68"/>
      <c r="FO53" s="68"/>
      <c r="FP53" s="68"/>
      <c r="FQ53" s="68"/>
      <c r="FR53" s="68"/>
      <c r="FS53" s="68"/>
      <c r="FT53" s="68"/>
      <c r="FU53" s="68"/>
      <c r="FV53" s="68"/>
      <c r="FW53" s="68"/>
      <c r="FX53" s="68"/>
      <c r="FY53" s="68"/>
      <c r="FZ53" s="68"/>
      <c r="GA53" s="68"/>
      <c r="GB53" s="68"/>
      <c r="GC53" s="68"/>
      <c r="GD53" s="68"/>
      <c r="GE53" s="68"/>
      <c r="GF53" s="68"/>
      <c r="GG53" s="68"/>
      <c r="GH53" s="68"/>
      <c r="GI53" s="68"/>
      <c r="GJ53" s="68"/>
      <c r="GK53" s="68"/>
      <c r="GL53" s="68"/>
      <c r="GM53" s="68"/>
      <c r="GN53" s="68"/>
      <c r="GO53" s="68"/>
      <c r="GP53" s="68"/>
      <c r="GQ53" s="68"/>
      <c r="GR53" s="68"/>
      <c r="GS53" s="68"/>
      <c r="GT53" s="68"/>
      <c r="GU53" s="68"/>
      <c r="GV53" s="68"/>
      <c r="GW53" s="68"/>
      <c r="GX53" s="68"/>
      <c r="GY53" s="68"/>
      <c r="GZ53" s="68"/>
      <c r="HA53" s="68"/>
      <c r="HB53" s="68"/>
      <c r="HC53" s="68"/>
      <c r="HD53" s="68"/>
      <c r="HE53" s="68"/>
      <c r="HF53" s="68"/>
      <c r="HG53" s="68"/>
      <c r="HH53" s="68"/>
      <c r="HI53" s="68"/>
      <c r="HJ53" s="68"/>
      <c r="HK53" s="68"/>
      <c r="HL53" s="68"/>
      <c r="HM53" s="68"/>
      <c r="HN53" s="68"/>
      <c r="HO53" s="68"/>
      <c r="HP53" s="68"/>
      <c r="HQ53" s="68"/>
      <c r="HR53" s="68"/>
      <c r="HS53" s="68"/>
      <c r="HT53" s="68"/>
      <c r="HU53" s="68"/>
      <c r="HV53" s="68"/>
      <c r="HW53" s="68"/>
      <c r="HX53" s="68"/>
      <c r="HY53" s="68"/>
      <c r="HZ53" s="68"/>
      <c r="IA53" s="68"/>
      <c r="IB53" s="68"/>
      <c r="IC53" s="68"/>
      <c r="ID53" s="68"/>
      <c r="IE53" s="68"/>
      <c r="IF53" s="68"/>
      <c r="IG53" s="68"/>
      <c r="IH53" s="68"/>
      <c r="II53" s="68"/>
      <c r="IJ53" s="68"/>
      <c r="IK53" s="68"/>
      <c r="IL53" s="68"/>
      <c r="IM53" s="68"/>
      <c r="IN53" s="68"/>
      <c r="IO53" s="68"/>
      <c r="IP53" s="68"/>
      <c r="IQ53" s="68"/>
      <c r="IR53" s="68"/>
      <c r="IS53" s="68"/>
    </row>
    <row r="54" spans="1:253">
      <c r="A54" s="423">
        <v>22</v>
      </c>
      <c r="B54" s="73" t="s">
        <v>1166</v>
      </c>
      <c r="C54" s="1364">
        <v>0</v>
      </c>
      <c r="D54" s="1363">
        <v>0</v>
      </c>
      <c r="E54" s="1365">
        <v>0</v>
      </c>
      <c r="F54" s="720" t="s">
        <v>677</v>
      </c>
      <c r="G54" s="581"/>
      <c r="H54" s="1377">
        <v>0</v>
      </c>
      <c r="I54" s="73"/>
      <c r="J54" s="417" t="str">
        <f t="shared" si="9"/>
        <v>July</v>
      </c>
      <c r="K54" s="1344">
        <v>297</v>
      </c>
      <c r="L54" s="1344">
        <v>651096</v>
      </c>
      <c r="M54" s="1344">
        <v>-17381</v>
      </c>
      <c r="N54" s="1256">
        <f t="shared" si="10"/>
        <v>1.1048000000000001E-2</v>
      </c>
      <c r="O54" s="473" t="s">
        <v>2115</v>
      </c>
      <c r="P54" s="1347">
        <v>7193</v>
      </c>
      <c r="Q54" s="684">
        <v>28</v>
      </c>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c r="EO54" s="68"/>
      <c r="EP54" s="68"/>
      <c r="EQ54" s="68"/>
      <c r="ER54" s="68"/>
      <c r="ES54" s="68"/>
      <c r="ET54" s="68"/>
      <c r="EU54" s="68"/>
      <c r="EV54" s="68"/>
      <c r="EW54" s="68"/>
      <c r="EX54" s="68"/>
      <c r="EY54" s="68"/>
      <c r="EZ54" s="68"/>
      <c r="FA54" s="68"/>
      <c r="FB54" s="68"/>
      <c r="FC54" s="68"/>
      <c r="FD54" s="68"/>
      <c r="FE54" s="68"/>
      <c r="FF54" s="68"/>
      <c r="FG54" s="68"/>
      <c r="FH54" s="68"/>
      <c r="FI54" s="68"/>
      <c r="FJ54" s="68"/>
      <c r="FK54" s="68"/>
      <c r="FL54" s="68"/>
      <c r="FM54" s="68"/>
      <c r="FN54" s="68"/>
      <c r="FO54" s="68"/>
      <c r="FP54" s="68"/>
      <c r="FQ54" s="68"/>
      <c r="FR54" s="68"/>
      <c r="FS54" s="68"/>
      <c r="FT54" s="68"/>
      <c r="FU54" s="68"/>
      <c r="FV54" s="68"/>
      <c r="FW54" s="68"/>
      <c r="FX54" s="68"/>
      <c r="FY54" s="68"/>
      <c r="FZ54" s="68"/>
      <c r="GA54" s="68"/>
      <c r="GB54" s="68"/>
      <c r="GC54" s="68"/>
      <c r="GD54" s="68"/>
      <c r="GE54" s="68"/>
      <c r="GF54" s="68"/>
      <c r="GG54" s="68"/>
      <c r="GH54" s="68"/>
      <c r="GI54" s="68"/>
      <c r="GJ54" s="68"/>
      <c r="GK54" s="68"/>
      <c r="GL54" s="68"/>
      <c r="GM54" s="68"/>
      <c r="GN54" s="68"/>
      <c r="GO54" s="68"/>
      <c r="GP54" s="68"/>
      <c r="GQ54" s="68"/>
      <c r="GR54" s="68"/>
      <c r="GS54" s="68"/>
      <c r="GT54" s="68"/>
      <c r="GU54" s="68"/>
      <c r="GV54" s="68"/>
      <c r="GW54" s="68"/>
      <c r="GX54" s="68"/>
      <c r="GY54" s="68"/>
      <c r="GZ54" s="68"/>
      <c r="HA54" s="68"/>
      <c r="HB54" s="68"/>
      <c r="HC54" s="68"/>
      <c r="HD54" s="68"/>
      <c r="HE54" s="68"/>
      <c r="HF54" s="68"/>
      <c r="HG54" s="68"/>
      <c r="HH54" s="68"/>
      <c r="HI54" s="68"/>
      <c r="HJ54" s="68"/>
      <c r="HK54" s="68"/>
      <c r="HL54" s="68"/>
      <c r="HM54" s="68"/>
      <c r="HN54" s="68"/>
      <c r="HO54" s="68"/>
      <c r="HP54" s="68"/>
      <c r="HQ54" s="68"/>
      <c r="HR54" s="68"/>
      <c r="HS54" s="68"/>
      <c r="HT54" s="68"/>
      <c r="HU54" s="68"/>
      <c r="HV54" s="68"/>
      <c r="HW54" s="68"/>
      <c r="HX54" s="68"/>
      <c r="HY54" s="68"/>
      <c r="HZ54" s="68"/>
      <c r="IA54" s="68"/>
      <c r="IB54" s="68"/>
      <c r="IC54" s="68"/>
      <c r="ID54" s="68"/>
      <c r="IE54" s="68"/>
      <c r="IF54" s="68"/>
      <c r="IG54" s="68"/>
      <c r="IH54" s="68"/>
      <c r="II54" s="68"/>
      <c r="IJ54" s="68"/>
      <c r="IK54" s="68"/>
      <c r="IL54" s="68"/>
      <c r="IM54" s="68"/>
      <c r="IN54" s="68"/>
      <c r="IO54" s="68"/>
      <c r="IP54" s="68"/>
      <c r="IQ54" s="68"/>
      <c r="IR54" s="68"/>
      <c r="IS54" s="68"/>
    </row>
    <row r="55" spans="1:253" ht="15.75" thickBot="1">
      <c r="A55" s="423">
        <v>23</v>
      </c>
      <c r="B55" s="415" t="s">
        <v>1167</v>
      </c>
      <c r="C55" s="1364">
        <v>4240</v>
      </c>
      <c r="D55" s="1363">
        <v>733953</v>
      </c>
      <c r="E55" s="1365">
        <v>89938</v>
      </c>
      <c r="F55" s="720" t="s">
        <v>677</v>
      </c>
      <c r="G55" s="581"/>
      <c r="H55" s="867">
        <v>17212</v>
      </c>
      <c r="I55" s="73"/>
      <c r="J55" s="417" t="str">
        <f t="shared" si="9"/>
        <v>August</v>
      </c>
      <c r="K55" s="1344">
        <v>294</v>
      </c>
      <c r="L55" s="1344">
        <v>679619</v>
      </c>
      <c r="M55" s="1344">
        <v>34421</v>
      </c>
      <c r="N55" s="1256">
        <f t="shared" si="10"/>
        <v>1.5151E-2</v>
      </c>
      <c r="O55" s="473"/>
      <c r="P55" s="1347">
        <v>10297</v>
      </c>
      <c r="Q55" s="684">
        <v>29</v>
      </c>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c r="EO55" s="68"/>
      <c r="EP55" s="68"/>
      <c r="EQ55" s="68"/>
      <c r="ER55" s="68"/>
      <c r="ES55" s="68"/>
      <c r="ET55" s="68"/>
      <c r="EU55" s="68"/>
      <c r="EV55" s="68"/>
      <c r="EW55" s="68"/>
      <c r="EX55" s="68"/>
      <c r="EY55" s="68"/>
      <c r="EZ55" s="68"/>
      <c r="FA55" s="68"/>
      <c r="FB55" s="68"/>
      <c r="FC55" s="68"/>
      <c r="FD55" s="68"/>
      <c r="FE55" s="68"/>
      <c r="FF55" s="68"/>
      <c r="FG55" s="68"/>
      <c r="FH55" s="68"/>
      <c r="FI55" s="68"/>
      <c r="FJ55" s="68"/>
      <c r="FK55" s="68"/>
      <c r="FL55" s="68"/>
      <c r="FM55" s="68"/>
      <c r="FN55" s="68"/>
      <c r="FO55" s="68"/>
      <c r="FP55" s="68"/>
      <c r="FQ55" s="68"/>
      <c r="FR55" s="68"/>
      <c r="FS55" s="68"/>
      <c r="FT55" s="68"/>
      <c r="FU55" s="68"/>
      <c r="FV55" s="68"/>
      <c r="FW55" s="68"/>
      <c r="FX55" s="68"/>
      <c r="FY55" s="68"/>
      <c r="FZ55" s="68"/>
      <c r="GA55" s="68"/>
      <c r="GB55" s="68"/>
      <c r="GC55" s="68"/>
      <c r="GD55" s="68"/>
      <c r="GE55" s="68"/>
      <c r="GF55" s="68"/>
      <c r="GG55" s="68"/>
      <c r="GH55" s="68"/>
      <c r="GI55" s="68"/>
      <c r="GJ55" s="68"/>
      <c r="GK55" s="68"/>
      <c r="GL55" s="68"/>
      <c r="GM55" s="68"/>
      <c r="GN55" s="68"/>
      <c r="GO55" s="68"/>
      <c r="GP55" s="68"/>
      <c r="GQ55" s="68"/>
      <c r="GR55" s="68"/>
      <c r="GS55" s="68"/>
      <c r="GT55" s="68"/>
      <c r="GU55" s="68"/>
      <c r="GV55" s="68"/>
      <c r="GW55" s="68"/>
      <c r="GX55" s="68"/>
      <c r="GY55" s="68"/>
      <c r="GZ55" s="68"/>
      <c r="HA55" s="68"/>
      <c r="HB55" s="68"/>
      <c r="HC55" s="68"/>
      <c r="HD55" s="68"/>
      <c r="HE55" s="68"/>
      <c r="HF55" s="68"/>
      <c r="HG55" s="68"/>
      <c r="HH55" s="68"/>
      <c r="HI55" s="68"/>
      <c r="HJ55" s="68"/>
      <c r="HK55" s="68"/>
      <c r="HL55" s="68"/>
      <c r="HM55" s="68"/>
      <c r="HN55" s="68"/>
      <c r="HO55" s="68"/>
      <c r="HP55" s="68"/>
      <c r="HQ55" s="68"/>
      <c r="HR55" s="68"/>
      <c r="HS55" s="68"/>
      <c r="HT55" s="68"/>
      <c r="HU55" s="68"/>
      <c r="HV55" s="68"/>
      <c r="HW55" s="68"/>
      <c r="HX55" s="68"/>
      <c r="HY55" s="68"/>
      <c r="HZ55" s="68"/>
      <c r="IA55" s="68"/>
      <c r="IB55" s="68"/>
      <c r="IC55" s="68"/>
      <c r="ID55" s="68"/>
      <c r="IE55" s="68"/>
      <c r="IF55" s="68"/>
      <c r="IG55" s="68"/>
      <c r="IH55" s="68"/>
      <c r="II55" s="68"/>
      <c r="IJ55" s="68"/>
      <c r="IK55" s="68"/>
      <c r="IL55" s="68"/>
      <c r="IM55" s="68"/>
      <c r="IN55" s="68"/>
      <c r="IO55" s="68"/>
      <c r="IP55" s="68"/>
      <c r="IQ55" s="68"/>
      <c r="IR55" s="68"/>
      <c r="IS55" s="68"/>
    </row>
    <row r="56" spans="1:253" ht="16.5" thickTop="1" thickBot="1">
      <c r="A56" s="436">
        <v>24</v>
      </c>
      <c r="B56" s="724"/>
      <c r="C56" s="724" t="s">
        <v>677</v>
      </c>
      <c r="D56" s="725"/>
      <c r="E56" s="724"/>
      <c r="F56" s="724" t="s">
        <v>677</v>
      </c>
      <c r="G56" s="725"/>
      <c r="H56" s="726"/>
      <c r="I56" s="73"/>
      <c r="J56" s="417" t="str">
        <f t="shared" si="9"/>
        <v>September</v>
      </c>
      <c r="K56" s="1344">
        <v>296</v>
      </c>
      <c r="L56" s="1344">
        <v>674968</v>
      </c>
      <c r="M56" s="1344">
        <v>34546</v>
      </c>
      <c r="N56" s="1256">
        <f t="shared" si="10"/>
        <v>1.4291999999999999E-2</v>
      </c>
      <c r="O56" s="473"/>
      <c r="P56" s="1347">
        <v>9647</v>
      </c>
      <c r="Q56" s="684">
        <v>30</v>
      </c>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c r="EO56" s="68"/>
      <c r="EP56" s="68"/>
      <c r="EQ56" s="68"/>
      <c r="ER56" s="68"/>
      <c r="ES56" s="68"/>
      <c r="ET56" s="68"/>
      <c r="EU56" s="68"/>
      <c r="EV56" s="68"/>
      <c r="EW56" s="68"/>
      <c r="EX56" s="68"/>
      <c r="EY56" s="68"/>
      <c r="EZ56" s="68"/>
      <c r="FA56" s="68"/>
      <c r="FB56" s="68"/>
      <c r="FC56" s="68"/>
      <c r="FD56" s="68"/>
      <c r="FE56" s="68"/>
      <c r="FF56" s="68"/>
      <c r="FG56" s="68"/>
      <c r="FH56" s="68"/>
      <c r="FI56" s="68"/>
      <c r="FJ56" s="68"/>
      <c r="FK56" s="68"/>
      <c r="FL56" s="68"/>
      <c r="FM56" s="68"/>
      <c r="FN56" s="68"/>
      <c r="FO56" s="68"/>
      <c r="FP56" s="68"/>
      <c r="FQ56" s="68"/>
      <c r="FR56" s="68"/>
      <c r="FS56" s="68"/>
      <c r="FT56" s="68"/>
      <c r="FU56" s="68"/>
      <c r="FV56" s="68"/>
      <c r="FW56" s="68"/>
      <c r="FX56" s="68"/>
      <c r="FY56" s="68"/>
      <c r="FZ56" s="68"/>
      <c r="GA56" s="68"/>
      <c r="GB56" s="68"/>
      <c r="GC56" s="68"/>
      <c r="GD56" s="68"/>
      <c r="GE56" s="68"/>
      <c r="GF56" s="68"/>
      <c r="GG56" s="68"/>
      <c r="GH56" s="68"/>
      <c r="GI56" s="68"/>
      <c r="GJ56" s="68"/>
      <c r="GK56" s="68"/>
      <c r="GL56" s="68"/>
      <c r="GM56" s="68"/>
      <c r="GN56" s="68"/>
      <c r="GO56" s="68"/>
      <c r="GP56" s="68"/>
      <c r="GQ56" s="68"/>
      <c r="GR56" s="68"/>
      <c r="GS56" s="68"/>
      <c r="GT56" s="68"/>
      <c r="GU56" s="68"/>
      <c r="GV56" s="68"/>
      <c r="GW56" s="68"/>
      <c r="GX56" s="68"/>
      <c r="GY56" s="68"/>
      <c r="GZ56" s="68"/>
      <c r="HA56" s="68"/>
      <c r="HB56" s="68"/>
      <c r="HC56" s="68"/>
      <c r="HD56" s="68"/>
      <c r="HE56" s="68"/>
      <c r="HF56" s="68"/>
      <c r="HG56" s="68"/>
      <c r="HH56" s="68"/>
      <c r="HI56" s="68"/>
      <c r="HJ56" s="68"/>
      <c r="HK56" s="68"/>
      <c r="HL56" s="68"/>
      <c r="HM56" s="68"/>
      <c r="HN56" s="68"/>
      <c r="HO56" s="68"/>
      <c r="HP56" s="68"/>
      <c r="HQ56" s="68"/>
      <c r="HR56" s="68"/>
      <c r="HS56" s="68"/>
      <c r="HT56" s="68"/>
      <c r="HU56" s="68"/>
      <c r="HV56" s="68"/>
      <c r="HW56" s="68"/>
      <c r="HX56" s="68"/>
      <c r="HY56" s="68"/>
      <c r="HZ56" s="68"/>
      <c r="IA56" s="68"/>
      <c r="IB56" s="68"/>
      <c r="IC56" s="68"/>
      <c r="ID56" s="68"/>
      <c r="IE56" s="68"/>
      <c r="IF56" s="68"/>
      <c r="IG56" s="68"/>
      <c r="IH56" s="68"/>
      <c r="II56" s="68"/>
      <c r="IJ56" s="68"/>
      <c r="IK56" s="68"/>
      <c r="IL56" s="68"/>
      <c r="IM56" s="68"/>
      <c r="IN56" s="68"/>
      <c r="IO56" s="68"/>
      <c r="IP56" s="68"/>
      <c r="IQ56" s="68"/>
      <c r="IR56" s="68"/>
      <c r="IS56" s="68"/>
    </row>
    <row r="57" spans="1:253" ht="15.75" thickTop="1">
      <c r="A57" s="423">
        <v>25</v>
      </c>
      <c r="B57" s="478" t="s">
        <v>562</v>
      </c>
      <c r="C57" s="478"/>
      <c r="D57" s="478"/>
      <c r="E57" s="478"/>
      <c r="F57" s="478"/>
      <c r="G57" s="478"/>
      <c r="H57" s="560"/>
      <c r="I57" s="73"/>
      <c r="J57" s="417" t="str">
        <f t="shared" si="9"/>
        <v xml:space="preserve">October </v>
      </c>
      <c r="K57" s="1344">
        <v>298</v>
      </c>
      <c r="L57" s="1344">
        <v>590993</v>
      </c>
      <c r="M57" s="1344">
        <v>32156</v>
      </c>
      <c r="N57" s="1256">
        <f t="shared" si="10"/>
        <v>1.1594999999999999E-2</v>
      </c>
      <c r="O57" s="473"/>
      <c r="P57" s="1347">
        <v>6853</v>
      </c>
      <c r="Q57" s="684">
        <v>31</v>
      </c>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c r="EO57" s="68"/>
      <c r="EP57" s="68"/>
      <c r="EQ57" s="68"/>
      <c r="ER57" s="68"/>
      <c r="ES57" s="68"/>
      <c r="ET57" s="68"/>
      <c r="EU57" s="68"/>
      <c r="EV57" s="68"/>
      <c r="EW57" s="68"/>
      <c r="EX57" s="68"/>
      <c r="EY57" s="68"/>
      <c r="EZ57" s="68"/>
      <c r="FA57" s="68"/>
      <c r="FB57" s="68"/>
      <c r="FC57" s="68"/>
      <c r="FD57" s="68"/>
      <c r="FE57" s="68"/>
      <c r="FF57" s="68"/>
      <c r="FG57" s="68"/>
      <c r="FH57" s="68"/>
      <c r="FI57" s="68"/>
      <c r="FJ57" s="68"/>
      <c r="FK57" s="68"/>
      <c r="FL57" s="68"/>
      <c r="FM57" s="68"/>
      <c r="FN57" s="68"/>
      <c r="FO57" s="68"/>
      <c r="FP57" s="68"/>
      <c r="FQ57" s="68"/>
      <c r="FR57" s="68"/>
      <c r="FS57" s="68"/>
      <c r="FT57" s="68"/>
      <c r="FU57" s="68"/>
      <c r="FV57" s="68"/>
      <c r="FW57" s="68"/>
      <c r="FX57" s="68"/>
      <c r="FY57" s="68"/>
      <c r="FZ57" s="68"/>
      <c r="GA57" s="68"/>
      <c r="GB57" s="68"/>
      <c r="GC57" s="68"/>
      <c r="GD57" s="68"/>
      <c r="GE57" s="68"/>
      <c r="GF57" s="68"/>
      <c r="GG57" s="68"/>
      <c r="GH57" s="68"/>
      <c r="GI57" s="68"/>
      <c r="GJ57" s="68"/>
      <c r="GK57" s="68"/>
      <c r="GL57" s="68"/>
      <c r="GM57" s="68"/>
      <c r="GN57" s="68"/>
      <c r="GO57" s="68"/>
      <c r="GP57" s="68"/>
      <c r="GQ57" s="68"/>
      <c r="GR57" s="68"/>
      <c r="GS57" s="68"/>
      <c r="GT57" s="68"/>
      <c r="GU57" s="68"/>
      <c r="GV57" s="68"/>
      <c r="GW57" s="68"/>
      <c r="GX57" s="68"/>
      <c r="GY57" s="68"/>
      <c r="GZ57" s="68"/>
      <c r="HA57" s="68"/>
      <c r="HB57" s="68"/>
      <c r="HC57" s="68"/>
      <c r="HD57" s="68"/>
      <c r="HE57" s="68"/>
      <c r="HF57" s="68"/>
      <c r="HG57" s="68"/>
      <c r="HH57" s="68"/>
      <c r="HI57" s="68"/>
      <c r="HJ57" s="68"/>
      <c r="HK57" s="68"/>
      <c r="HL57" s="68"/>
      <c r="HM57" s="68"/>
      <c r="HN57" s="68"/>
      <c r="HO57" s="68"/>
      <c r="HP57" s="68"/>
      <c r="HQ57" s="68"/>
      <c r="HR57" s="68"/>
      <c r="HS57" s="68"/>
      <c r="HT57" s="68"/>
      <c r="HU57" s="68"/>
      <c r="HV57" s="68"/>
      <c r="HW57" s="68"/>
      <c r="HX57" s="68"/>
      <c r="HY57" s="68"/>
      <c r="HZ57" s="68"/>
      <c r="IA57" s="68"/>
      <c r="IB57" s="68"/>
      <c r="IC57" s="68"/>
      <c r="ID57" s="68"/>
      <c r="IE57" s="68"/>
      <c r="IF57" s="68"/>
      <c r="IG57" s="68"/>
      <c r="IH57" s="68"/>
      <c r="II57" s="68"/>
      <c r="IJ57" s="68"/>
      <c r="IK57" s="68"/>
      <c r="IL57" s="68"/>
      <c r="IM57" s="68"/>
      <c r="IN57" s="68"/>
      <c r="IO57" s="68"/>
      <c r="IP57" s="68"/>
      <c r="IQ57" s="68"/>
      <c r="IR57" s="68"/>
      <c r="IS57" s="68"/>
    </row>
    <row r="58" spans="1:253">
      <c r="A58" s="423">
        <v>26</v>
      </c>
      <c r="B58" s="478"/>
      <c r="C58" s="478"/>
      <c r="D58" s="478"/>
      <c r="E58" s="478"/>
      <c r="F58" s="478"/>
      <c r="G58" s="478"/>
      <c r="H58" s="560"/>
      <c r="I58" s="73"/>
      <c r="J58" s="417" t="str">
        <f t="shared" si="9"/>
        <v>November</v>
      </c>
      <c r="K58" s="1344">
        <v>296</v>
      </c>
      <c r="L58" s="1344">
        <v>712267</v>
      </c>
      <c r="M58" s="1344">
        <v>36110</v>
      </c>
      <c r="N58" s="1256">
        <f t="shared" si="10"/>
        <v>1.2418999999999999E-2</v>
      </c>
      <c r="O58" s="473"/>
      <c r="P58" s="1347">
        <v>8846</v>
      </c>
      <c r="Q58" s="684">
        <v>32</v>
      </c>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c r="EO58" s="68"/>
      <c r="EP58" s="68"/>
      <c r="EQ58" s="68"/>
      <c r="ER58" s="68"/>
      <c r="ES58" s="68"/>
      <c r="ET58" s="68"/>
      <c r="EU58" s="68"/>
      <c r="EV58" s="68"/>
      <c r="EW58" s="68"/>
      <c r="EX58" s="68"/>
      <c r="EY58" s="68"/>
      <c r="EZ58" s="68"/>
      <c r="FA58" s="68"/>
      <c r="FB58" s="68"/>
      <c r="FC58" s="68"/>
      <c r="FD58" s="68"/>
      <c r="FE58" s="68"/>
      <c r="FF58" s="68"/>
      <c r="FG58" s="68"/>
      <c r="FH58" s="68"/>
      <c r="FI58" s="68"/>
      <c r="FJ58" s="68"/>
      <c r="FK58" s="68"/>
      <c r="FL58" s="68"/>
      <c r="FM58" s="68"/>
      <c r="FN58" s="68"/>
      <c r="FO58" s="68"/>
      <c r="FP58" s="68"/>
      <c r="FQ58" s="68"/>
      <c r="FR58" s="68"/>
      <c r="FS58" s="68"/>
      <c r="FT58" s="68"/>
      <c r="FU58" s="68"/>
      <c r="FV58" s="68"/>
      <c r="FW58" s="68"/>
      <c r="FX58" s="68"/>
      <c r="FY58" s="68"/>
      <c r="FZ58" s="68"/>
      <c r="GA58" s="68"/>
      <c r="GB58" s="68"/>
      <c r="GC58" s="68"/>
      <c r="GD58" s="68"/>
      <c r="GE58" s="68"/>
      <c r="GF58" s="68"/>
      <c r="GG58" s="68"/>
      <c r="GH58" s="68"/>
      <c r="GI58" s="68"/>
      <c r="GJ58" s="68"/>
      <c r="GK58" s="68"/>
      <c r="GL58" s="68"/>
      <c r="GM58" s="68"/>
      <c r="GN58" s="68"/>
      <c r="GO58" s="68"/>
      <c r="GP58" s="68"/>
      <c r="GQ58" s="68"/>
      <c r="GR58" s="68"/>
      <c r="GS58" s="68"/>
      <c r="GT58" s="68"/>
      <c r="GU58" s="68"/>
      <c r="GV58" s="68"/>
      <c r="GW58" s="68"/>
      <c r="GX58" s="68"/>
      <c r="GY58" s="68"/>
      <c r="GZ58" s="68"/>
      <c r="HA58" s="68"/>
      <c r="HB58" s="68"/>
      <c r="HC58" s="68"/>
      <c r="HD58" s="68"/>
      <c r="HE58" s="68"/>
      <c r="HF58" s="68"/>
      <c r="HG58" s="68"/>
      <c r="HH58" s="68"/>
      <c r="HI58" s="68"/>
      <c r="HJ58" s="68"/>
      <c r="HK58" s="68"/>
      <c r="HL58" s="68"/>
      <c r="HM58" s="68"/>
      <c r="HN58" s="68"/>
      <c r="HO58" s="68"/>
      <c r="HP58" s="68"/>
      <c r="HQ58" s="68"/>
      <c r="HR58" s="68"/>
      <c r="HS58" s="68"/>
      <c r="HT58" s="68"/>
      <c r="HU58" s="68"/>
      <c r="HV58" s="68"/>
      <c r="HW58" s="68"/>
      <c r="HX58" s="68"/>
      <c r="HY58" s="68"/>
      <c r="HZ58" s="68"/>
      <c r="IA58" s="68"/>
      <c r="IB58" s="68"/>
      <c r="IC58" s="68"/>
      <c r="ID58" s="68"/>
      <c r="IE58" s="68"/>
      <c r="IF58" s="68"/>
      <c r="IG58" s="68"/>
      <c r="IH58" s="68"/>
      <c r="II58" s="68"/>
      <c r="IJ58" s="68"/>
      <c r="IK58" s="68"/>
      <c r="IL58" s="68"/>
      <c r="IM58" s="68"/>
      <c r="IN58" s="68"/>
      <c r="IO58" s="68"/>
      <c r="IP58" s="68"/>
      <c r="IQ58" s="68"/>
      <c r="IR58" s="68"/>
      <c r="IS58" s="68"/>
    </row>
    <row r="59" spans="1:253">
      <c r="A59" s="423">
        <v>27</v>
      </c>
      <c r="B59" s="478"/>
      <c r="C59" s="478"/>
      <c r="D59" s="478"/>
      <c r="E59" s="478"/>
      <c r="F59" s="478"/>
      <c r="G59" s="478"/>
      <c r="H59" s="560"/>
      <c r="I59" s="73"/>
      <c r="J59" s="417" t="str">
        <f t="shared" si="9"/>
        <v xml:space="preserve">December </v>
      </c>
      <c r="K59" s="1344">
        <v>289</v>
      </c>
      <c r="L59" s="1344">
        <v>882904</v>
      </c>
      <c r="M59" s="1344">
        <v>41507</v>
      </c>
      <c r="N59" s="1256">
        <f t="shared" si="10"/>
        <v>1.1834000000000001E-2</v>
      </c>
      <c r="O59" s="473"/>
      <c r="P59" s="1347">
        <v>10448</v>
      </c>
      <c r="Q59" s="684">
        <v>33</v>
      </c>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c r="EO59" s="68"/>
      <c r="EP59" s="68"/>
      <c r="EQ59" s="68"/>
      <c r="ER59" s="68"/>
      <c r="ES59" s="68"/>
      <c r="ET59" s="68"/>
      <c r="EU59" s="68"/>
      <c r="EV59" s="68"/>
      <c r="EW59" s="68"/>
      <c r="EX59" s="68"/>
      <c r="EY59" s="68"/>
      <c r="EZ59" s="68"/>
      <c r="FA59" s="68"/>
      <c r="FB59" s="68"/>
      <c r="FC59" s="68"/>
      <c r="FD59" s="68"/>
      <c r="FE59" s="68"/>
      <c r="FF59" s="68"/>
      <c r="FG59" s="68"/>
      <c r="FH59" s="68"/>
      <c r="FI59" s="68"/>
      <c r="FJ59" s="68"/>
      <c r="FK59" s="68"/>
      <c r="FL59" s="68"/>
      <c r="FM59" s="68"/>
      <c r="FN59" s="68"/>
      <c r="FO59" s="68"/>
      <c r="FP59" s="68"/>
      <c r="FQ59" s="68"/>
      <c r="FR59" s="68"/>
      <c r="FS59" s="68"/>
      <c r="FT59" s="68"/>
      <c r="FU59" s="68"/>
      <c r="FV59" s="68"/>
      <c r="FW59" s="68"/>
      <c r="FX59" s="68"/>
      <c r="FY59" s="68"/>
      <c r="FZ59" s="68"/>
      <c r="GA59" s="68"/>
      <c r="GB59" s="68"/>
      <c r="GC59" s="68"/>
      <c r="GD59" s="68"/>
      <c r="GE59" s="68"/>
      <c r="GF59" s="68"/>
      <c r="GG59" s="68"/>
      <c r="GH59" s="68"/>
      <c r="GI59" s="68"/>
      <c r="GJ59" s="68"/>
      <c r="GK59" s="68"/>
      <c r="GL59" s="68"/>
      <c r="GM59" s="68"/>
      <c r="GN59" s="68"/>
      <c r="GO59" s="68"/>
      <c r="GP59" s="68"/>
      <c r="GQ59" s="68"/>
      <c r="GR59" s="68"/>
      <c r="GS59" s="68"/>
      <c r="GT59" s="68"/>
      <c r="GU59" s="68"/>
      <c r="GV59" s="68"/>
      <c r="GW59" s="68"/>
      <c r="GX59" s="68"/>
      <c r="GY59" s="68"/>
      <c r="GZ59" s="68"/>
      <c r="HA59" s="68"/>
      <c r="HB59" s="68"/>
      <c r="HC59" s="68"/>
      <c r="HD59" s="68"/>
      <c r="HE59" s="68"/>
      <c r="HF59" s="68"/>
      <c r="HG59" s="68"/>
      <c r="HH59" s="68"/>
      <c r="HI59" s="68"/>
      <c r="HJ59" s="68"/>
      <c r="HK59" s="68"/>
      <c r="HL59" s="68"/>
      <c r="HM59" s="68"/>
      <c r="HN59" s="68"/>
      <c r="HO59" s="68"/>
      <c r="HP59" s="68"/>
      <c r="HQ59" s="68"/>
      <c r="HR59" s="68"/>
      <c r="HS59" s="68"/>
      <c r="HT59" s="68"/>
      <c r="HU59" s="68"/>
      <c r="HV59" s="68"/>
      <c r="HW59" s="68"/>
      <c r="HX59" s="68"/>
      <c r="HY59" s="68"/>
      <c r="HZ59" s="68"/>
      <c r="IA59" s="68"/>
      <c r="IB59" s="68"/>
      <c r="IC59" s="68"/>
      <c r="ID59" s="68"/>
      <c r="IE59" s="68"/>
      <c r="IF59" s="68"/>
      <c r="IG59" s="68"/>
      <c r="IH59" s="68"/>
      <c r="II59" s="68"/>
      <c r="IJ59" s="68"/>
      <c r="IK59" s="68"/>
      <c r="IL59" s="68"/>
      <c r="IM59" s="68"/>
      <c r="IN59" s="68"/>
      <c r="IO59" s="68"/>
      <c r="IP59" s="68"/>
      <c r="IQ59" s="68"/>
      <c r="IR59" s="68"/>
      <c r="IS59" s="68"/>
    </row>
    <row r="60" spans="1:253">
      <c r="A60" s="423">
        <v>28</v>
      </c>
      <c r="B60" s="478"/>
      <c r="C60" s="478"/>
      <c r="D60" s="478"/>
      <c r="E60" s="478"/>
      <c r="F60" s="478"/>
      <c r="G60" s="478"/>
      <c r="H60" s="560"/>
      <c r="I60" s="73"/>
      <c r="J60" s="417" t="str">
        <f t="shared" si="9"/>
        <v>January</v>
      </c>
      <c r="K60" s="1344">
        <v>276</v>
      </c>
      <c r="L60" s="1344">
        <v>1018502</v>
      </c>
      <c r="M60" s="1344">
        <v>44995</v>
      </c>
      <c r="N60" s="1256">
        <f t="shared" si="10"/>
        <v>2.5409000000000001E-2</v>
      </c>
      <c r="O60" s="473"/>
      <c r="P60" s="1347">
        <v>25879</v>
      </c>
      <c r="Q60" s="684">
        <v>34</v>
      </c>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c r="EO60" s="68"/>
      <c r="EP60" s="68"/>
      <c r="EQ60" s="68"/>
      <c r="ER60" s="68"/>
      <c r="ES60" s="68"/>
      <c r="ET60" s="68"/>
      <c r="EU60" s="68"/>
      <c r="EV60" s="68"/>
      <c r="EW60" s="68"/>
      <c r="EX60" s="68"/>
      <c r="EY60" s="68"/>
      <c r="EZ60" s="68"/>
      <c r="FA60" s="68"/>
      <c r="FB60" s="68"/>
      <c r="FC60" s="68"/>
      <c r="FD60" s="68"/>
      <c r="FE60" s="68"/>
      <c r="FF60" s="68"/>
      <c r="FG60" s="68"/>
      <c r="FH60" s="68"/>
      <c r="FI60" s="68"/>
      <c r="FJ60" s="68"/>
      <c r="FK60" s="68"/>
      <c r="FL60" s="68"/>
      <c r="FM60" s="68"/>
      <c r="FN60" s="68"/>
      <c r="FO60" s="68"/>
      <c r="FP60" s="68"/>
      <c r="FQ60" s="68"/>
      <c r="FR60" s="68"/>
      <c r="FS60" s="68"/>
      <c r="FT60" s="68"/>
      <c r="FU60" s="68"/>
      <c r="FV60" s="68"/>
      <c r="FW60" s="68"/>
      <c r="FX60" s="68"/>
      <c r="FY60" s="68"/>
      <c r="FZ60" s="68"/>
      <c r="GA60" s="68"/>
      <c r="GB60" s="68"/>
      <c r="GC60" s="68"/>
      <c r="GD60" s="68"/>
      <c r="GE60" s="68"/>
      <c r="GF60" s="68"/>
      <c r="GG60" s="68"/>
      <c r="GH60" s="68"/>
      <c r="GI60" s="68"/>
      <c r="GJ60" s="68"/>
      <c r="GK60" s="68"/>
      <c r="GL60" s="68"/>
      <c r="GM60" s="68"/>
      <c r="GN60" s="68"/>
      <c r="GO60" s="68"/>
      <c r="GP60" s="68"/>
      <c r="GQ60" s="68"/>
      <c r="GR60" s="68"/>
      <c r="GS60" s="68"/>
      <c r="GT60" s="68"/>
      <c r="GU60" s="68"/>
      <c r="GV60" s="68"/>
      <c r="GW60" s="68"/>
      <c r="GX60" s="68"/>
      <c r="GY60" s="68"/>
      <c r="GZ60" s="68"/>
      <c r="HA60" s="68"/>
      <c r="HB60" s="68"/>
      <c r="HC60" s="68"/>
      <c r="HD60" s="68"/>
      <c r="HE60" s="68"/>
      <c r="HF60" s="68"/>
      <c r="HG60" s="68"/>
      <c r="HH60" s="68"/>
      <c r="HI60" s="68"/>
      <c r="HJ60" s="68"/>
      <c r="HK60" s="68"/>
      <c r="HL60" s="68"/>
      <c r="HM60" s="68"/>
      <c r="HN60" s="68"/>
      <c r="HO60" s="68"/>
      <c r="HP60" s="68"/>
      <c r="HQ60" s="68"/>
      <c r="HR60" s="68"/>
      <c r="HS60" s="68"/>
      <c r="HT60" s="68"/>
      <c r="HU60" s="68"/>
      <c r="HV60" s="68"/>
      <c r="HW60" s="68"/>
      <c r="HX60" s="68"/>
      <c r="HY60" s="68"/>
      <c r="HZ60" s="68"/>
      <c r="IA60" s="68"/>
      <c r="IB60" s="68"/>
      <c r="IC60" s="68"/>
      <c r="ID60" s="68"/>
      <c r="IE60" s="68"/>
      <c r="IF60" s="68"/>
      <c r="IG60" s="68"/>
      <c r="IH60" s="68"/>
      <c r="II60" s="68"/>
      <c r="IJ60" s="68"/>
      <c r="IK60" s="68"/>
      <c r="IL60" s="68"/>
      <c r="IM60" s="68"/>
      <c r="IN60" s="68"/>
      <c r="IO60" s="68"/>
      <c r="IP60" s="68"/>
      <c r="IQ60" s="68"/>
      <c r="IR60" s="68"/>
      <c r="IS60" s="68"/>
    </row>
    <row r="61" spans="1:253">
      <c r="A61" s="423">
        <v>29</v>
      </c>
      <c r="B61" s="1320" t="s">
        <v>2226</v>
      </c>
      <c r="C61" s="478"/>
      <c r="D61" s="478"/>
      <c r="E61" s="478"/>
      <c r="F61" s="478"/>
      <c r="G61" s="478"/>
      <c r="H61" s="560"/>
      <c r="I61" s="73"/>
      <c r="J61" s="417" t="str">
        <f t="shared" si="9"/>
        <v>February</v>
      </c>
      <c r="K61" s="1344">
        <v>279</v>
      </c>
      <c r="L61" s="1344">
        <v>1141763</v>
      </c>
      <c r="M61" s="1344">
        <v>49049</v>
      </c>
      <c r="N61" s="1256">
        <f t="shared" si="10"/>
        <v>2.9013000000000001E-2</v>
      </c>
      <c r="O61" s="473"/>
      <c r="P61" s="1347">
        <v>33126</v>
      </c>
      <c r="Q61" s="684">
        <v>35</v>
      </c>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c r="EO61" s="68"/>
      <c r="EP61" s="68"/>
      <c r="EQ61" s="68"/>
      <c r="ER61" s="68"/>
      <c r="ES61" s="68"/>
      <c r="ET61" s="68"/>
      <c r="EU61" s="68"/>
      <c r="EV61" s="68"/>
      <c r="EW61" s="68"/>
      <c r="EX61" s="68"/>
      <c r="EY61" s="68"/>
      <c r="EZ61" s="68"/>
      <c r="FA61" s="68"/>
      <c r="FB61" s="68"/>
      <c r="FC61" s="68"/>
      <c r="FD61" s="68"/>
      <c r="FE61" s="68"/>
      <c r="FF61" s="68"/>
      <c r="FG61" s="68"/>
      <c r="FH61" s="68"/>
      <c r="FI61" s="68"/>
      <c r="FJ61" s="68"/>
      <c r="FK61" s="68"/>
      <c r="FL61" s="68"/>
      <c r="FM61" s="68"/>
      <c r="FN61" s="68"/>
      <c r="FO61" s="68"/>
      <c r="FP61" s="68"/>
      <c r="FQ61" s="68"/>
      <c r="FR61" s="68"/>
      <c r="FS61" s="68"/>
      <c r="FT61" s="68"/>
      <c r="FU61" s="68"/>
      <c r="FV61" s="68"/>
      <c r="FW61" s="68"/>
      <c r="FX61" s="68"/>
      <c r="FY61" s="68"/>
      <c r="FZ61" s="68"/>
      <c r="GA61" s="68"/>
      <c r="GB61" s="68"/>
      <c r="GC61" s="68"/>
      <c r="GD61" s="68"/>
      <c r="GE61" s="68"/>
      <c r="GF61" s="68"/>
      <c r="GG61" s="68"/>
      <c r="GH61" s="68"/>
      <c r="GI61" s="68"/>
      <c r="GJ61" s="68"/>
      <c r="GK61" s="68"/>
      <c r="GL61" s="68"/>
      <c r="GM61" s="68"/>
      <c r="GN61" s="68"/>
      <c r="GO61" s="68"/>
      <c r="GP61" s="68"/>
      <c r="GQ61" s="68"/>
      <c r="GR61" s="68"/>
      <c r="GS61" s="68"/>
      <c r="GT61" s="68"/>
      <c r="GU61" s="68"/>
      <c r="GV61" s="68"/>
      <c r="GW61" s="68"/>
      <c r="GX61" s="68"/>
      <c r="GY61" s="68"/>
      <c r="GZ61" s="68"/>
      <c r="HA61" s="68"/>
      <c r="HB61" s="68"/>
      <c r="HC61" s="68"/>
      <c r="HD61" s="68"/>
      <c r="HE61" s="68"/>
      <c r="HF61" s="68"/>
      <c r="HG61" s="68"/>
      <c r="HH61" s="68"/>
      <c r="HI61" s="68"/>
      <c r="HJ61" s="68"/>
      <c r="HK61" s="68"/>
      <c r="HL61" s="68"/>
      <c r="HM61" s="68"/>
      <c r="HN61" s="68"/>
      <c r="HO61" s="68"/>
      <c r="HP61" s="68"/>
      <c r="HQ61" s="68"/>
      <c r="HR61" s="68"/>
      <c r="HS61" s="68"/>
      <c r="HT61" s="68"/>
      <c r="HU61" s="68"/>
      <c r="HV61" s="68"/>
      <c r="HW61" s="68"/>
      <c r="HX61" s="68"/>
      <c r="HY61" s="68"/>
      <c r="HZ61" s="68"/>
      <c r="IA61" s="68"/>
      <c r="IB61" s="68"/>
      <c r="IC61" s="68"/>
      <c r="ID61" s="68"/>
      <c r="IE61" s="68"/>
      <c r="IF61" s="68"/>
      <c r="IG61" s="68"/>
      <c r="IH61" s="68"/>
      <c r="II61" s="68"/>
      <c r="IJ61" s="68"/>
      <c r="IK61" s="68"/>
      <c r="IL61" s="68"/>
      <c r="IM61" s="68"/>
      <c r="IN61" s="68"/>
      <c r="IO61" s="68"/>
      <c r="IP61" s="68"/>
      <c r="IQ61" s="68"/>
      <c r="IR61" s="68"/>
      <c r="IS61" s="68"/>
    </row>
    <row r="62" spans="1:253">
      <c r="A62" s="423">
        <v>30</v>
      </c>
      <c r="B62" s="478"/>
      <c r="C62" s="478"/>
      <c r="D62" s="478"/>
      <c r="E62" s="478"/>
      <c r="F62" s="478"/>
      <c r="G62" s="478"/>
      <c r="H62" s="560"/>
      <c r="I62" s="73"/>
      <c r="J62" s="417" t="str">
        <f t="shared" si="9"/>
        <v>March</v>
      </c>
      <c r="K62" s="1344">
        <v>286</v>
      </c>
      <c r="L62" s="1344">
        <v>1001724</v>
      </c>
      <c r="M62" s="1344">
        <v>45342</v>
      </c>
      <c r="N62" s="1256">
        <f t="shared" si="10"/>
        <v>6.0597999999999999E-2</v>
      </c>
      <c r="O62" s="473"/>
      <c r="P62" s="1347">
        <v>60703</v>
      </c>
      <c r="Q62" s="684">
        <v>36</v>
      </c>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c r="EO62" s="68"/>
      <c r="EP62" s="68"/>
      <c r="EQ62" s="68"/>
      <c r="ER62" s="68"/>
      <c r="ES62" s="68"/>
      <c r="ET62" s="68"/>
      <c r="EU62" s="68"/>
      <c r="EV62" s="68"/>
      <c r="EW62" s="68"/>
      <c r="EX62" s="68"/>
      <c r="EY62" s="68"/>
      <c r="EZ62" s="68"/>
      <c r="FA62" s="68"/>
      <c r="FB62" s="68"/>
      <c r="FC62" s="68"/>
      <c r="FD62" s="68"/>
      <c r="FE62" s="68"/>
      <c r="FF62" s="68"/>
      <c r="FG62" s="68"/>
      <c r="FH62" s="68"/>
      <c r="FI62" s="68"/>
      <c r="FJ62" s="68"/>
      <c r="FK62" s="68"/>
      <c r="FL62" s="68"/>
      <c r="FM62" s="68"/>
      <c r="FN62" s="68"/>
      <c r="FO62" s="68"/>
      <c r="FP62" s="68"/>
      <c r="FQ62" s="68"/>
      <c r="FR62" s="68"/>
      <c r="FS62" s="68"/>
      <c r="FT62" s="68"/>
      <c r="FU62" s="68"/>
      <c r="FV62" s="68"/>
      <c r="FW62" s="68"/>
      <c r="FX62" s="68"/>
      <c r="FY62" s="68"/>
      <c r="FZ62" s="68"/>
      <c r="GA62" s="68"/>
      <c r="GB62" s="68"/>
      <c r="GC62" s="68"/>
      <c r="GD62" s="68"/>
      <c r="GE62" s="68"/>
      <c r="GF62" s="68"/>
      <c r="GG62" s="68"/>
      <c r="GH62" s="68"/>
      <c r="GI62" s="68"/>
      <c r="GJ62" s="68"/>
      <c r="GK62" s="68"/>
      <c r="GL62" s="68"/>
      <c r="GM62" s="68"/>
      <c r="GN62" s="68"/>
      <c r="GO62" s="68"/>
      <c r="GP62" s="68"/>
      <c r="GQ62" s="68"/>
      <c r="GR62" s="68"/>
      <c r="GS62" s="68"/>
      <c r="GT62" s="68"/>
      <c r="GU62" s="68"/>
      <c r="GV62" s="68"/>
      <c r="GW62" s="68"/>
      <c r="GX62" s="68"/>
      <c r="GY62" s="68"/>
      <c r="GZ62" s="68"/>
      <c r="HA62" s="68"/>
      <c r="HB62" s="68"/>
      <c r="HC62" s="68"/>
      <c r="HD62" s="68"/>
      <c r="HE62" s="68"/>
      <c r="HF62" s="68"/>
      <c r="HG62" s="68"/>
      <c r="HH62" s="68"/>
      <c r="HI62" s="68"/>
      <c r="HJ62" s="68"/>
      <c r="HK62" s="68"/>
      <c r="HL62" s="68"/>
      <c r="HM62" s="68"/>
      <c r="HN62" s="68"/>
      <c r="HO62" s="68"/>
      <c r="HP62" s="68"/>
      <c r="HQ62" s="68"/>
      <c r="HR62" s="68"/>
      <c r="HS62" s="68"/>
      <c r="HT62" s="68"/>
      <c r="HU62" s="68"/>
      <c r="HV62" s="68"/>
      <c r="HW62" s="68"/>
      <c r="HX62" s="68"/>
      <c r="HY62" s="68"/>
      <c r="HZ62" s="68"/>
      <c r="IA62" s="68"/>
      <c r="IB62" s="68"/>
      <c r="IC62" s="68"/>
      <c r="ID62" s="68"/>
      <c r="IE62" s="68"/>
      <c r="IF62" s="68"/>
      <c r="IG62" s="68"/>
      <c r="IH62" s="68"/>
      <c r="II62" s="68"/>
      <c r="IJ62" s="68"/>
      <c r="IK62" s="68"/>
      <c r="IL62" s="68"/>
      <c r="IM62" s="68"/>
      <c r="IN62" s="68"/>
      <c r="IO62" s="68"/>
      <c r="IP62" s="68"/>
      <c r="IQ62" s="68"/>
      <c r="IR62" s="68"/>
      <c r="IS62" s="68"/>
    </row>
    <row r="63" spans="1:253">
      <c r="A63" s="423">
        <v>31</v>
      </c>
      <c r="B63" s="478"/>
      <c r="C63" s="478"/>
      <c r="D63" s="478"/>
      <c r="E63" s="478"/>
      <c r="F63" s="478"/>
      <c r="G63" s="478"/>
      <c r="H63" s="560"/>
      <c r="I63" s="73"/>
      <c r="J63" s="417" t="str">
        <f t="shared" si="9"/>
        <v>April</v>
      </c>
      <c r="K63" s="1346">
        <v>284</v>
      </c>
      <c r="L63" s="1346">
        <v>953863</v>
      </c>
      <c r="M63" s="1346">
        <v>43531</v>
      </c>
      <c r="N63" s="1256">
        <f t="shared" si="10"/>
        <v>3.9746999999999998E-2</v>
      </c>
      <c r="O63" s="473"/>
      <c r="P63" s="1348">
        <v>37913</v>
      </c>
      <c r="Q63" s="684">
        <v>37</v>
      </c>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c r="EO63" s="68"/>
      <c r="EP63" s="68"/>
      <c r="EQ63" s="68"/>
      <c r="ER63" s="68"/>
      <c r="ES63" s="68"/>
      <c r="ET63" s="68"/>
      <c r="EU63" s="68"/>
      <c r="EV63" s="68"/>
      <c r="EW63" s="68"/>
      <c r="EX63" s="68"/>
      <c r="EY63" s="68"/>
      <c r="EZ63" s="68"/>
      <c r="FA63" s="68"/>
      <c r="FB63" s="68"/>
      <c r="FC63" s="68"/>
      <c r="FD63" s="68"/>
      <c r="FE63" s="68"/>
      <c r="FF63" s="68"/>
      <c r="FG63" s="68"/>
      <c r="FH63" s="68"/>
      <c r="FI63" s="68"/>
      <c r="FJ63" s="68"/>
      <c r="FK63" s="68"/>
      <c r="FL63" s="68"/>
      <c r="FM63" s="68"/>
      <c r="FN63" s="68"/>
      <c r="FO63" s="68"/>
      <c r="FP63" s="68"/>
      <c r="FQ63" s="68"/>
      <c r="FR63" s="68"/>
      <c r="FS63" s="68"/>
      <c r="FT63" s="68"/>
      <c r="FU63" s="68"/>
      <c r="FV63" s="68"/>
      <c r="FW63" s="68"/>
      <c r="FX63" s="68"/>
      <c r="FY63" s="68"/>
      <c r="FZ63" s="68"/>
      <c r="GA63" s="68"/>
      <c r="GB63" s="68"/>
      <c r="GC63" s="68"/>
      <c r="GD63" s="68"/>
      <c r="GE63" s="68"/>
      <c r="GF63" s="68"/>
      <c r="GG63" s="68"/>
      <c r="GH63" s="68"/>
      <c r="GI63" s="68"/>
      <c r="GJ63" s="68"/>
      <c r="GK63" s="68"/>
      <c r="GL63" s="68"/>
      <c r="GM63" s="68"/>
      <c r="GN63" s="68"/>
      <c r="GO63" s="68"/>
      <c r="GP63" s="68"/>
      <c r="GQ63" s="68"/>
      <c r="GR63" s="68"/>
      <c r="GS63" s="68"/>
      <c r="GT63" s="68"/>
      <c r="GU63" s="68"/>
      <c r="GV63" s="68"/>
      <c r="GW63" s="68"/>
      <c r="GX63" s="68"/>
      <c r="GY63" s="68"/>
      <c r="GZ63" s="68"/>
      <c r="HA63" s="68"/>
      <c r="HB63" s="68"/>
      <c r="HC63" s="68"/>
      <c r="HD63" s="68"/>
      <c r="HE63" s="68"/>
      <c r="HF63" s="68"/>
      <c r="HG63" s="68"/>
      <c r="HH63" s="68"/>
      <c r="HI63" s="68"/>
      <c r="HJ63" s="68"/>
      <c r="HK63" s="68"/>
      <c r="HL63" s="68"/>
      <c r="HM63" s="68"/>
      <c r="HN63" s="68"/>
      <c r="HO63" s="68"/>
      <c r="HP63" s="68"/>
      <c r="HQ63" s="68"/>
      <c r="HR63" s="68"/>
      <c r="HS63" s="68"/>
      <c r="HT63" s="68"/>
      <c r="HU63" s="68"/>
      <c r="HV63" s="68"/>
      <c r="HW63" s="68"/>
      <c r="HX63" s="68"/>
      <c r="HY63" s="68"/>
      <c r="HZ63" s="68"/>
      <c r="IA63" s="68"/>
      <c r="IB63" s="68"/>
      <c r="IC63" s="68"/>
      <c r="ID63" s="68"/>
      <c r="IE63" s="68"/>
      <c r="IF63" s="68"/>
      <c r="IG63" s="68"/>
      <c r="IH63" s="68"/>
      <c r="II63" s="68"/>
      <c r="IJ63" s="68"/>
      <c r="IK63" s="68"/>
      <c r="IL63" s="68"/>
      <c r="IM63" s="68"/>
      <c r="IN63" s="68"/>
      <c r="IO63" s="68"/>
      <c r="IP63" s="68"/>
      <c r="IQ63" s="68"/>
      <c r="IR63" s="68"/>
      <c r="IS63" s="68"/>
    </row>
    <row r="64" spans="1:253">
      <c r="A64" s="423">
        <v>32</v>
      </c>
      <c r="B64" s="478"/>
      <c r="C64" s="478"/>
      <c r="D64" s="478"/>
      <c r="E64" s="478"/>
      <c r="F64" s="478"/>
      <c r="G64" s="478"/>
      <c r="H64" s="560"/>
      <c r="I64" s="73"/>
      <c r="J64" s="417" t="str">
        <f t="shared" si="9"/>
        <v>May</v>
      </c>
      <c r="K64" s="1344">
        <v>292</v>
      </c>
      <c r="L64" s="1344">
        <v>722249</v>
      </c>
      <c r="M64" s="1344">
        <v>37208</v>
      </c>
      <c r="N64" s="1256">
        <f t="shared" si="10"/>
        <v>3.6353000000000003E-2</v>
      </c>
      <c r="O64" s="469"/>
      <c r="P64" s="1347">
        <v>26256</v>
      </c>
      <c r="Q64" s="684">
        <v>38</v>
      </c>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c r="EO64" s="68"/>
      <c r="EP64" s="68"/>
      <c r="EQ64" s="68"/>
      <c r="ER64" s="68"/>
      <c r="ES64" s="68"/>
      <c r="ET64" s="68"/>
      <c r="EU64" s="68"/>
      <c r="EV64" s="68"/>
      <c r="EW64" s="68"/>
      <c r="EX64" s="68"/>
      <c r="EY64" s="68"/>
      <c r="EZ64" s="68"/>
      <c r="FA64" s="68"/>
      <c r="FB64" s="68"/>
      <c r="FC64" s="68"/>
      <c r="FD64" s="68"/>
      <c r="FE64" s="68"/>
      <c r="FF64" s="68"/>
      <c r="FG64" s="68"/>
      <c r="FH64" s="68"/>
      <c r="FI64" s="68"/>
      <c r="FJ64" s="68"/>
      <c r="FK64" s="68"/>
      <c r="FL64" s="68"/>
      <c r="FM64" s="68"/>
      <c r="FN64" s="68"/>
      <c r="FO64" s="68"/>
      <c r="FP64" s="68"/>
      <c r="FQ64" s="68"/>
      <c r="FR64" s="68"/>
      <c r="FS64" s="68"/>
      <c r="FT64" s="68"/>
      <c r="FU64" s="68"/>
      <c r="FV64" s="68"/>
      <c r="FW64" s="68"/>
      <c r="FX64" s="68"/>
      <c r="FY64" s="68"/>
      <c r="FZ64" s="68"/>
      <c r="GA64" s="68"/>
      <c r="GB64" s="68"/>
      <c r="GC64" s="68"/>
      <c r="GD64" s="68"/>
      <c r="GE64" s="68"/>
      <c r="GF64" s="68"/>
      <c r="GG64" s="68"/>
      <c r="GH64" s="68"/>
      <c r="GI64" s="68"/>
      <c r="GJ64" s="68"/>
      <c r="GK64" s="68"/>
      <c r="GL64" s="68"/>
      <c r="GM64" s="68"/>
      <c r="GN64" s="68"/>
      <c r="GO64" s="68"/>
      <c r="GP64" s="68"/>
      <c r="GQ64" s="68"/>
      <c r="GR64" s="68"/>
      <c r="GS64" s="68"/>
      <c r="GT64" s="68"/>
      <c r="GU64" s="68"/>
      <c r="GV64" s="68"/>
      <c r="GW64" s="68"/>
      <c r="GX64" s="68"/>
      <c r="GY64" s="68"/>
      <c r="GZ64" s="68"/>
      <c r="HA64" s="68"/>
      <c r="HB64" s="68"/>
      <c r="HC64" s="68"/>
      <c r="HD64" s="68"/>
      <c r="HE64" s="68"/>
      <c r="HF64" s="68"/>
      <c r="HG64" s="68"/>
      <c r="HH64" s="68"/>
      <c r="HI64" s="68"/>
      <c r="HJ64" s="68"/>
      <c r="HK64" s="68"/>
      <c r="HL64" s="68"/>
      <c r="HM64" s="68"/>
      <c r="HN64" s="68"/>
      <c r="HO64" s="68"/>
      <c r="HP64" s="68"/>
      <c r="HQ64" s="68"/>
      <c r="HR64" s="68"/>
      <c r="HS64" s="68"/>
      <c r="HT64" s="68"/>
      <c r="HU64" s="68"/>
      <c r="HV64" s="68"/>
      <c r="HW64" s="68"/>
      <c r="HX64" s="68"/>
      <c r="HY64" s="68"/>
      <c r="HZ64" s="68"/>
      <c r="IA64" s="68"/>
      <c r="IB64" s="68"/>
      <c r="IC64" s="68"/>
      <c r="ID64" s="68"/>
      <c r="IE64" s="68"/>
      <c r="IF64" s="68"/>
      <c r="IG64" s="68"/>
      <c r="IH64" s="68"/>
      <c r="II64" s="68"/>
      <c r="IJ64" s="68"/>
      <c r="IK64" s="68"/>
      <c r="IL64" s="68"/>
      <c r="IM64" s="68"/>
      <c r="IN64" s="68"/>
      <c r="IO64" s="68"/>
      <c r="IP64" s="68"/>
      <c r="IQ64" s="68"/>
      <c r="IR64" s="68"/>
      <c r="IS64" s="68"/>
    </row>
    <row r="65" spans="1:253">
      <c r="A65" s="423">
        <v>33</v>
      </c>
      <c r="B65" s="478"/>
      <c r="C65" s="478"/>
      <c r="D65" s="478"/>
      <c r="E65" s="478"/>
      <c r="F65" s="478"/>
      <c r="G65" s="478"/>
      <c r="H65" s="560"/>
      <c r="I65" s="73"/>
      <c r="J65" s="698" t="s">
        <v>1141</v>
      </c>
      <c r="K65" s="394">
        <f>SUM(K53:K64)</f>
        <v>3484</v>
      </c>
      <c r="L65" s="394">
        <f>SUM(L53:L64)</f>
        <v>9689916</v>
      </c>
      <c r="M65" s="390">
        <f>SUM(M53:M64)</f>
        <v>466359</v>
      </c>
      <c r="N65" s="394"/>
      <c r="O65" s="394">
        <f>SUM(O53:O64)</f>
        <v>0</v>
      </c>
      <c r="P65" s="390">
        <f>SUM(P53:P64)</f>
        <v>248897</v>
      </c>
      <c r="Q65" s="691">
        <v>39</v>
      </c>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c r="EO65" s="68"/>
      <c r="EP65" s="68"/>
      <c r="EQ65" s="68"/>
      <c r="ER65" s="68"/>
      <c r="ES65" s="68"/>
      <c r="ET65" s="68"/>
      <c r="EU65" s="68"/>
      <c r="EV65" s="68"/>
      <c r="EW65" s="68"/>
      <c r="EX65" s="68"/>
      <c r="EY65" s="68"/>
      <c r="EZ65" s="68"/>
      <c r="FA65" s="68"/>
      <c r="FB65" s="68"/>
      <c r="FC65" s="68"/>
      <c r="FD65" s="68"/>
      <c r="FE65" s="68"/>
      <c r="FF65" s="68"/>
      <c r="FG65" s="68"/>
      <c r="FH65" s="68"/>
      <c r="FI65" s="68"/>
      <c r="FJ65" s="68"/>
      <c r="FK65" s="68"/>
      <c r="FL65" s="68"/>
      <c r="FM65" s="68"/>
      <c r="FN65" s="68"/>
      <c r="FO65" s="68"/>
      <c r="FP65" s="68"/>
      <c r="FQ65" s="68"/>
      <c r="FR65" s="68"/>
      <c r="FS65" s="68"/>
      <c r="FT65" s="68"/>
      <c r="FU65" s="68"/>
      <c r="FV65" s="68"/>
      <c r="FW65" s="68"/>
      <c r="FX65" s="68"/>
      <c r="FY65" s="68"/>
      <c r="FZ65" s="68"/>
      <c r="GA65" s="68"/>
      <c r="GB65" s="68"/>
      <c r="GC65" s="68"/>
      <c r="GD65" s="68"/>
      <c r="GE65" s="68"/>
      <c r="GF65" s="68"/>
      <c r="GG65" s="68"/>
      <c r="GH65" s="68"/>
      <c r="GI65" s="68"/>
      <c r="GJ65" s="68"/>
      <c r="GK65" s="68"/>
      <c r="GL65" s="68"/>
      <c r="GM65" s="68"/>
      <c r="GN65" s="68"/>
      <c r="GO65" s="68"/>
      <c r="GP65" s="68"/>
      <c r="GQ65" s="68"/>
      <c r="GR65" s="68"/>
      <c r="GS65" s="68"/>
      <c r="GT65" s="68"/>
      <c r="GU65" s="68"/>
      <c r="GV65" s="68"/>
      <c r="GW65" s="68"/>
      <c r="GX65" s="68"/>
      <c r="GY65" s="68"/>
      <c r="GZ65" s="68"/>
      <c r="HA65" s="68"/>
      <c r="HB65" s="68"/>
      <c r="HC65" s="68"/>
      <c r="HD65" s="68"/>
      <c r="HE65" s="68"/>
      <c r="HF65" s="68"/>
      <c r="HG65" s="68"/>
      <c r="HH65" s="68"/>
      <c r="HI65" s="68"/>
      <c r="HJ65" s="68"/>
      <c r="HK65" s="68"/>
      <c r="HL65" s="68"/>
      <c r="HM65" s="68"/>
      <c r="HN65" s="68"/>
      <c r="HO65" s="68"/>
      <c r="HP65" s="68"/>
      <c r="HQ65" s="68"/>
      <c r="HR65" s="68"/>
      <c r="HS65" s="68"/>
      <c r="HT65" s="68"/>
      <c r="HU65" s="68"/>
      <c r="HV65" s="68"/>
      <c r="HW65" s="68"/>
      <c r="HX65" s="68"/>
      <c r="HY65" s="68"/>
      <c r="HZ65" s="68"/>
      <c r="IA65" s="68"/>
      <c r="IB65" s="68"/>
      <c r="IC65" s="68"/>
      <c r="ID65" s="68"/>
      <c r="IE65" s="68"/>
      <c r="IF65" s="68"/>
      <c r="IG65" s="68"/>
      <c r="IH65" s="68"/>
      <c r="II65" s="68"/>
      <c r="IJ65" s="68"/>
      <c r="IK65" s="68"/>
      <c r="IL65" s="68"/>
      <c r="IM65" s="68"/>
      <c r="IN65" s="68"/>
      <c r="IO65" s="68"/>
      <c r="IP65" s="68"/>
      <c r="IQ65" s="68"/>
      <c r="IR65" s="68"/>
      <c r="IS65" s="68"/>
    </row>
    <row r="66" spans="1:253">
      <c r="A66" s="423">
        <v>34</v>
      </c>
      <c r="B66" s="478"/>
      <c r="C66" s="478"/>
      <c r="D66" s="478"/>
      <c r="E66" s="478"/>
      <c r="F66" s="478"/>
      <c r="G66" s="478"/>
      <c r="H66" s="560"/>
      <c r="I66" s="73"/>
      <c r="J66" s="716" t="s">
        <v>562</v>
      </c>
      <c r="K66" s="474"/>
      <c r="L66" s="474"/>
      <c r="M66" s="474"/>
      <c r="N66" s="474"/>
      <c r="O66" s="717"/>
      <c r="P66" s="717"/>
      <c r="Q66" s="425"/>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c r="EO66" s="68"/>
      <c r="EP66" s="68"/>
      <c r="EQ66" s="68"/>
      <c r="ER66" s="68"/>
      <c r="ES66" s="68"/>
      <c r="ET66" s="68"/>
      <c r="EU66" s="68"/>
      <c r="EV66" s="68"/>
      <c r="EW66" s="68"/>
      <c r="EX66" s="68"/>
      <c r="EY66" s="68"/>
      <c r="EZ66" s="68"/>
      <c r="FA66" s="68"/>
      <c r="FB66" s="68"/>
      <c r="FC66" s="68"/>
      <c r="FD66" s="68"/>
      <c r="FE66" s="68"/>
      <c r="FF66" s="68"/>
      <c r="FG66" s="68"/>
      <c r="FH66" s="68"/>
      <c r="FI66" s="68"/>
      <c r="FJ66" s="68"/>
      <c r="FK66" s="68"/>
      <c r="FL66" s="68"/>
      <c r="FM66" s="68"/>
      <c r="FN66" s="68"/>
      <c r="FO66" s="68"/>
      <c r="FP66" s="68"/>
      <c r="FQ66" s="68"/>
      <c r="FR66" s="68"/>
      <c r="FS66" s="68"/>
      <c r="FT66" s="68"/>
      <c r="FU66" s="68"/>
      <c r="FV66" s="68"/>
      <c r="FW66" s="68"/>
      <c r="FX66" s="68"/>
      <c r="FY66" s="68"/>
      <c r="FZ66" s="68"/>
      <c r="GA66" s="68"/>
      <c r="GB66" s="68"/>
      <c r="GC66" s="68"/>
      <c r="GD66" s="68"/>
      <c r="GE66" s="68"/>
      <c r="GF66" s="68"/>
      <c r="GG66" s="68"/>
      <c r="GH66" s="68"/>
      <c r="GI66" s="68"/>
      <c r="GJ66" s="68"/>
      <c r="GK66" s="68"/>
      <c r="GL66" s="68"/>
      <c r="GM66" s="68"/>
      <c r="GN66" s="68"/>
      <c r="GO66" s="68"/>
      <c r="GP66" s="68"/>
      <c r="GQ66" s="68"/>
      <c r="GR66" s="68"/>
      <c r="GS66" s="68"/>
      <c r="GT66" s="68"/>
      <c r="GU66" s="68"/>
      <c r="GV66" s="68"/>
      <c r="GW66" s="68"/>
      <c r="GX66" s="68"/>
      <c r="GY66" s="68"/>
      <c r="GZ66" s="68"/>
      <c r="HA66" s="68"/>
      <c r="HB66" s="68"/>
      <c r="HC66" s="68"/>
      <c r="HD66" s="68"/>
      <c r="HE66" s="68"/>
      <c r="HF66" s="68"/>
      <c r="HG66" s="68"/>
      <c r="HH66" s="68"/>
      <c r="HI66" s="68"/>
      <c r="HJ66" s="68"/>
      <c r="HK66" s="68"/>
      <c r="HL66" s="68"/>
      <c r="HM66" s="68"/>
      <c r="HN66" s="68"/>
      <c r="HO66" s="68"/>
      <c r="HP66" s="68"/>
      <c r="HQ66" s="68"/>
      <c r="HR66" s="68"/>
      <c r="HS66" s="68"/>
      <c r="HT66" s="68"/>
      <c r="HU66" s="68"/>
      <c r="HV66" s="68"/>
      <c r="HW66" s="68"/>
      <c r="HX66" s="68"/>
      <c r="HY66" s="68"/>
      <c r="HZ66" s="68"/>
      <c r="IA66" s="68"/>
      <c r="IB66" s="68"/>
      <c r="IC66" s="68"/>
      <c r="ID66" s="68"/>
      <c r="IE66" s="68"/>
      <c r="IF66" s="68"/>
      <c r="IG66" s="68"/>
      <c r="IH66" s="68"/>
      <c r="II66" s="68"/>
      <c r="IJ66" s="68"/>
      <c r="IK66" s="68"/>
      <c r="IL66" s="68"/>
      <c r="IM66" s="68"/>
      <c r="IN66" s="68"/>
      <c r="IO66" s="68"/>
      <c r="IP66" s="68"/>
      <c r="IQ66" s="68"/>
      <c r="IR66" s="68"/>
      <c r="IS66" s="68"/>
    </row>
    <row r="67" spans="1:253">
      <c r="A67" s="423">
        <v>35</v>
      </c>
      <c r="B67" s="478"/>
      <c r="C67" s="478"/>
      <c r="D67" s="478"/>
      <c r="E67" s="478"/>
      <c r="F67" s="478"/>
      <c r="G67" s="478"/>
      <c r="H67" s="560"/>
      <c r="I67" s="73"/>
      <c r="J67" s="716"/>
      <c r="K67" s="954" t="s">
        <v>2126</v>
      </c>
      <c r="L67" s="474"/>
      <c r="M67" s="474"/>
      <c r="N67" s="474"/>
      <c r="O67" s="717"/>
      <c r="P67" s="717"/>
      <c r="Q67" s="425"/>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c r="EO67" s="68"/>
      <c r="EP67" s="68"/>
      <c r="EQ67" s="68"/>
      <c r="ER67" s="68"/>
      <c r="ES67" s="68"/>
      <c r="ET67" s="68"/>
      <c r="EU67" s="68"/>
      <c r="EV67" s="68"/>
      <c r="EW67" s="68"/>
      <c r="EX67" s="68"/>
      <c r="EY67" s="68"/>
      <c r="EZ67" s="68"/>
      <c r="FA67" s="68"/>
      <c r="FB67" s="68"/>
      <c r="FC67" s="68"/>
      <c r="FD67" s="68"/>
      <c r="FE67" s="68"/>
      <c r="FF67" s="68"/>
      <c r="FG67" s="68"/>
      <c r="FH67" s="68"/>
      <c r="FI67" s="68"/>
      <c r="FJ67" s="68"/>
      <c r="FK67" s="68"/>
      <c r="FL67" s="68"/>
      <c r="FM67" s="68"/>
      <c r="FN67" s="68"/>
      <c r="FO67" s="68"/>
      <c r="FP67" s="68"/>
      <c r="FQ67" s="68"/>
      <c r="FR67" s="68"/>
      <c r="FS67" s="68"/>
      <c r="FT67" s="68"/>
      <c r="FU67" s="68"/>
      <c r="FV67" s="68"/>
      <c r="FW67" s="68"/>
      <c r="FX67" s="68"/>
      <c r="FY67" s="68"/>
      <c r="FZ67" s="68"/>
      <c r="GA67" s="68"/>
      <c r="GB67" s="68"/>
      <c r="GC67" s="68"/>
      <c r="GD67" s="68"/>
      <c r="GE67" s="68"/>
      <c r="GF67" s="68"/>
      <c r="GG67" s="68"/>
      <c r="GH67" s="68"/>
      <c r="GI67" s="68"/>
      <c r="GJ67" s="68"/>
      <c r="GK67" s="68"/>
      <c r="GL67" s="68"/>
      <c r="GM67" s="68"/>
      <c r="GN67" s="68"/>
      <c r="GO67" s="68"/>
      <c r="GP67" s="68"/>
      <c r="GQ67" s="68"/>
      <c r="GR67" s="68"/>
      <c r="GS67" s="68"/>
      <c r="GT67" s="68"/>
      <c r="GU67" s="68"/>
      <c r="GV67" s="68"/>
      <c r="GW67" s="68"/>
      <c r="GX67" s="68"/>
      <c r="GY67" s="68"/>
      <c r="GZ67" s="68"/>
      <c r="HA67" s="68"/>
      <c r="HB67" s="68"/>
      <c r="HC67" s="68"/>
      <c r="HD67" s="68"/>
      <c r="HE67" s="68"/>
      <c r="HF67" s="68"/>
      <c r="HG67" s="68"/>
      <c r="HH67" s="68"/>
      <c r="HI67" s="68"/>
      <c r="HJ67" s="68"/>
      <c r="HK67" s="68"/>
      <c r="HL67" s="68"/>
      <c r="HM67" s="68"/>
      <c r="HN67" s="68"/>
      <c r="HO67" s="68"/>
      <c r="HP67" s="68"/>
      <c r="HQ67" s="68"/>
      <c r="HR67" s="68"/>
      <c r="HS67" s="68"/>
      <c r="HT67" s="68"/>
      <c r="HU67" s="68"/>
      <c r="HV67" s="68"/>
      <c r="HW67" s="68"/>
      <c r="HX67" s="68"/>
      <c r="HY67" s="68"/>
      <c r="HZ67" s="68"/>
      <c r="IA67" s="68"/>
      <c r="IB67" s="68"/>
      <c r="IC67" s="68"/>
      <c r="ID67" s="68"/>
      <c r="IE67" s="68"/>
      <c r="IF67" s="68"/>
      <c r="IG67" s="68"/>
      <c r="IH67" s="68"/>
      <c r="II67" s="68"/>
      <c r="IJ67" s="68"/>
      <c r="IK67" s="68"/>
      <c r="IL67" s="68"/>
      <c r="IM67" s="68"/>
      <c r="IN67" s="68"/>
      <c r="IO67" s="68"/>
      <c r="IP67" s="68"/>
      <c r="IQ67" s="68"/>
      <c r="IR67" s="68"/>
      <c r="IS67" s="68"/>
    </row>
    <row r="68" spans="1:253">
      <c r="A68" s="423">
        <v>36</v>
      </c>
      <c r="B68" s="478"/>
      <c r="C68" s="478"/>
      <c r="D68" s="478"/>
      <c r="E68" s="478"/>
      <c r="F68" s="478"/>
      <c r="G68" s="478"/>
      <c r="H68" s="560"/>
      <c r="I68" s="73"/>
      <c r="J68" s="716"/>
      <c r="K68" s="474"/>
      <c r="L68" s="474"/>
      <c r="M68" s="474"/>
      <c r="N68" s="474"/>
      <c r="O68" s="717"/>
      <c r="P68" s="717"/>
      <c r="Q68" s="425"/>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c r="EO68" s="68"/>
      <c r="EP68" s="68"/>
      <c r="EQ68" s="68"/>
      <c r="ER68" s="68"/>
      <c r="ES68" s="68"/>
      <c r="ET68" s="68"/>
      <c r="EU68" s="68"/>
      <c r="EV68" s="68"/>
      <c r="EW68" s="68"/>
      <c r="EX68" s="68"/>
      <c r="EY68" s="68"/>
      <c r="EZ68" s="68"/>
      <c r="FA68" s="68"/>
      <c r="FB68" s="68"/>
      <c r="FC68" s="68"/>
      <c r="FD68" s="68"/>
      <c r="FE68" s="68"/>
      <c r="FF68" s="68"/>
      <c r="FG68" s="68"/>
      <c r="FH68" s="68"/>
      <c r="FI68" s="68"/>
      <c r="FJ68" s="68"/>
      <c r="FK68" s="68"/>
      <c r="FL68" s="68"/>
      <c r="FM68" s="68"/>
      <c r="FN68" s="68"/>
      <c r="FO68" s="68"/>
      <c r="FP68" s="68"/>
      <c r="FQ68" s="68"/>
      <c r="FR68" s="68"/>
      <c r="FS68" s="68"/>
      <c r="FT68" s="68"/>
      <c r="FU68" s="68"/>
      <c r="FV68" s="68"/>
      <c r="FW68" s="68"/>
      <c r="FX68" s="68"/>
      <c r="FY68" s="68"/>
      <c r="FZ68" s="68"/>
      <c r="GA68" s="68"/>
      <c r="GB68" s="68"/>
      <c r="GC68" s="68"/>
      <c r="GD68" s="68"/>
      <c r="GE68" s="68"/>
      <c r="GF68" s="68"/>
      <c r="GG68" s="68"/>
      <c r="GH68" s="68"/>
      <c r="GI68" s="68"/>
      <c r="GJ68" s="68"/>
      <c r="GK68" s="68"/>
      <c r="GL68" s="68"/>
      <c r="GM68" s="68"/>
      <c r="GN68" s="68"/>
      <c r="GO68" s="68"/>
      <c r="GP68" s="68"/>
      <c r="GQ68" s="68"/>
      <c r="GR68" s="68"/>
      <c r="GS68" s="68"/>
      <c r="GT68" s="68"/>
      <c r="GU68" s="68"/>
      <c r="GV68" s="68"/>
      <c r="GW68" s="68"/>
      <c r="GX68" s="68"/>
      <c r="GY68" s="68"/>
      <c r="GZ68" s="68"/>
      <c r="HA68" s="68"/>
      <c r="HB68" s="68"/>
      <c r="HC68" s="68"/>
      <c r="HD68" s="68"/>
      <c r="HE68" s="68"/>
      <c r="HF68" s="68"/>
      <c r="HG68" s="68"/>
      <c r="HH68" s="68"/>
      <c r="HI68" s="68"/>
      <c r="HJ68" s="68"/>
      <c r="HK68" s="68"/>
      <c r="HL68" s="68"/>
      <c r="HM68" s="68"/>
      <c r="HN68" s="68"/>
      <c r="HO68" s="68"/>
      <c r="HP68" s="68"/>
      <c r="HQ68" s="68"/>
      <c r="HR68" s="68"/>
      <c r="HS68" s="68"/>
      <c r="HT68" s="68"/>
      <c r="HU68" s="68"/>
      <c r="HV68" s="68"/>
      <c r="HW68" s="68"/>
      <c r="HX68" s="68"/>
      <c r="HY68" s="68"/>
      <c r="HZ68" s="68"/>
      <c r="IA68" s="68"/>
      <c r="IB68" s="68"/>
      <c r="IC68" s="68"/>
      <c r="ID68" s="68"/>
      <c r="IE68" s="68"/>
      <c r="IF68" s="68"/>
      <c r="IG68" s="68"/>
      <c r="IH68" s="68"/>
      <c r="II68" s="68"/>
      <c r="IJ68" s="68"/>
      <c r="IK68" s="68"/>
      <c r="IL68" s="68"/>
      <c r="IM68" s="68"/>
      <c r="IN68" s="68"/>
      <c r="IO68" s="68"/>
      <c r="IP68" s="68"/>
      <c r="IQ68" s="68"/>
      <c r="IR68" s="68"/>
      <c r="IS68" s="68"/>
    </row>
    <row r="69" spans="1:253">
      <c r="A69" s="423">
        <v>37</v>
      </c>
      <c r="B69" s="478"/>
      <c r="C69" s="478"/>
      <c r="D69" s="478"/>
      <c r="E69" s="478"/>
      <c r="F69" s="478"/>
      <c r="G69" s="478"/>
      <c r="H69" s="560"/>
      <c r="I69" s="73"/>
      <c r="J69" s="716"/>
      <c r="K69" s="474"/>
      <c r="L69" s="474"/>
      <c r="M69" s="474"/>
      <c r="N69" s="474"/>
      <c r="O69" s="717"/>
      <c r="P69" s="717"/>
      <c r="Q69" s="425"/>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c r="EO69" s="68"/>
      <c r="EP69" s="68"/>
      <c r="EQ69" s="68"/>
      <c r="ER69" s="68"/>
      <c r="ES69" s="68"/>
      <c r="ET69" s="68"/>
      <c r="EU69" s="68"/>
      <c r="EV69" s="68"/>
      <c r="EW69" s="68"/>
      <c r="EX69" s="68"/>
      <c r="EY69" s="68"/>
      <c r="EZ69" s="68"/>
      <c r="FA69" s="68"/>
      <c r="FB69" s="68"/>
      <c r="FC69" s="68"/>
      <c r="FD69" s="68"/>
      <c r="FE69" s="68"/>
      <c r="FF69" s="68"/>
      <c r="FG69" s="68"/>
      <c r="FH69" s="68"/>
      <c r="FI69" s="68"/>
      <c r="FJ69" s="68"/>
      <c r="FK69" s="68"/>
      <c r="FL69" s="68"/>
      <c r="FM69" s="68"/>
      <c r="FN69" s="68"/>
      <c r="FO69" s="68"/>
      <c r="FP69" s="68"/>
      <c r="FQ69" s="68"/>
      <c r="FR69" s="68"/>
      <c r="FS69" s="68"/>
      <c r="FT69" s="68"/>
      <c r="FU69" s="68"/>
      <c r="FV69" s="68"/>
      <c r="FW69" s="68"/>
      <c r="FX69" s="68"/>
      <c r="FY69" s="68"/>
      <c r="FZ69" s="68"/>
      <c r="GA69" s="68"/>
      <c r="GB69" s="68"/>
      <c r="GC69" s="68"/>
      <c r="GD69" s="68"/>
      <c r="GE69" s="68"/>
      <c r="GF69" s="68"/>
      <c r="GG69" s="68"/>
      <c r="GH69" s="68"/>
      <c r="GI69" s="68"/>
      <c r="GJ69" s="68"/>
      <c r="GK69" s="68"/>
      <c r="GL69" s="68"/>
      <c r="GM69" s="68"/>
      <c r="GN69" s="68"/>
      <c r="GO69" s="68"/>
      <c r="GP69" s="68"/>
      <c r="GQ69" s="68"/>
      <c r="GR69" s="68"/>
      <c r="GS69" s="68"/>
      <c r="GT69" s="68"/>
      <c r="GU69" s="68"/>
      <c r="GV69" s="68"/>
      <c r="GW69" s="68"/>
      <c r="GX69" s="68"/>
      <c r="GY69" s="68"/>
      <c r="GZ69" s="68"/>
      <c r="HA69" s="68"/>
      <c r="HB69" s="68"/>
      <c r="HC69" s="68"/>
      <c r="HD69" s="68"/>
      <c r="HE69" s="68"/>
      <c r="HF69" s="68"/>
      <c r="HG69" s="68"/>
      <c r="HH69" s="68"/>
      <c r="HI69" s="68"/>
      <c r="HJ69" s="68"/>
      <c r="HK69" s="68"/>
      <c r="HL69" s="68"/>
      <c r="HM69" s="68"/>
      <c r="HN69" s="68"/>
      <c r="HO69" s="68"/>
      <c r="HP69" s="68"/>
      <c r="HQ69" s="68"/>
      <c r="HR69" s="68"/>
      <c r="HS69" s="68"/>
      <c r="HT69" s="68"/>
      <c r="HU69" s="68"/>
      <c r="HV69" s="68"/>
      <c r="HW69" s="68"/>
      <c r="HX69" s="68"/>
      <c r="HY69" s="68"/>
      <c r="HZ69" s="68"/>
      <c r="IA69" s="68"/>
      <c r="IB69" s="68"/>
      <c r="IC69" s="68"/>
      <c r="ID69" s="68"/>
      <c r="IE69" s="68"/>
      <c r="IF69" s="68"/>
      <c r="IG69" s="68"/>
      <c r="IH69" s="68"/>
      <c r="II69" s="68"/>
      <c r="IJ69" s="68"/>
      <c r="IK69" s="68"/>
      <c r="IL69" s="68"/>
      <c r="IM69" s="68"/>
      <c r="IN69" s="68"/>
      <c r="IO69" s="68"/>
      <c r="IP69" s="68"/>
      <c r="IQ69" s="68"/>
      <c r="IR69" s="68"/>
      <c r="IS69" s="68"/>
    </row>
    <row r="70" spans="1:253" ht="15.75" thickBot="1">
      <c r="A70" s="442">
        <v>38</v>
      </c>
      <c r="B70" s="480"/>
      <c r="C70" s="727"/>
      <c r="D70" s="727"/>
      <c r="E70" s="727"/>
      <c r="F70" s="727"/>
      <c r="G70" s="728"/>
      <c r="H70" s="729"/>
      <c r="I70" s="73"/>
      <c r="J70" s="730"/>
      <c r="K70" s="727"/>
      <c r="L70" s="727"/>
      <c r="M70" s="731"/>
      <c r="N70" s="727"/>
      <c r="O70" s="727"/>
      <c r="P70" s="727"/>
      <c r="Q70" s="732"/>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c r="EO70" s="68"/>
      <c r="EP70" s="68"/>
      <c r="EQ70" s="68"/>
      <c r="ER70" s="68"/>
      <c r="ES70" s="68"/>
      <c r="ET70" s="68"/>
      <c r="EU70" s="68"/>
      <c r="EV70" s="68"/>
      <c r="EW70" s="68"/>
      <c r="EX70" s="68"/>
      <c r="EY70" s="68"/>
      <c r="EZ70" s="68"/>
      <c r="FA70" s="68"/>
      <c r="FB70" s="68"/>
      <c r="FC70" s="68"/>
      <c r="FD70" s="68"/>
      <c r="FE70" s="68"/>
      <c r="FF70" s="68"/>
      <c r="FG70" s="68"/>
      <c r="FH70" s="68"/>
      <c r="FI70" s="68"/>
      <c r="FJ70" s="68"/>
      <c r="FK70" s="68"/>
      <c r="FL70" s="68"/>
      <c r="FM70" s="68"/>
      <c r="FN70" s="68"/>
      <c r="FO70" s="68"/>
      <c r="FP70" s="68"/>
      <c r="FQ70" s="68"/>
      <c r="FR70" s="68"/>
      <c r="FS70" s="68"/>
      <c r="FT70" s="68"/>
      <c r="FU70" s="68"/>
      <c r="FV70" s="68"/>
      <c r="FW70" s="68"/>
      <c r="FX70" s="68"/>
      <c r="FY70" s="68"/>
      <c r="FZ70" s="68"/>
      <c r="GA70" s="68"/>
      <c r="GB70" s="68"/>
      <c r="GC70" s="68"/>
      <c r="GD70" s="68"/>
      <c r="GE70" s="68"/>
      <c r="GF70" s="68"/>
      <c r="GG70" s="68"/>
      <c r="GH70" s="68"/>
      <c r="GI70" s="68"/>
      <c r="GJ70" s="68"/>
      <c r="GK70" s="68"/>
      <c r="GL70" s="68"/>
      <c r="GM70" s="68"/>
      <c r="GN70" s="68"/>
      <c r="GO70" s="68"/>
      <c r="GP70" s="68"/>
      <c r="GQ70" s="68"/>
      <c r="GR70" s="68"/>
      <c r="GS70" s="68"/>
      <c r="GT70" s="68"/>
      <c r="GU70" s="68"/>
      <c r="GV70" s="68"/>
      <c r="GW70" s="68"/>
      <c r="GX70" s="68"/>
      <c r="GY70" s="68"/>
      <c r="GZ70" s="68"/>
      <c r="HA70" s="68"/>
      <c r="HB70" s="68"/>
      <c r="HC70" s="68"/>
      <c r="HD70" s="68"/>
      <c r="HE70" s="68"/>
      <c r="HF70" s="68"/>
      <c r="HG70" s="68"/>
      <c r="HH70" s="68"/>
      <c r="HI70" s="68"/>
      <c r="HJ70" s="68"/>
      <c r="HK70" s="68"/>
      <c r="HL70" s="68"/>
      <c r="HM70" s="68"/>
      <c r="HN70" s="68"/>
      <c r="HO70" s="68"/>
      <c r="HP70" s="68"/>
      <c r="HQ70" s="68"/>
      <c r="HR70" s="68"/>
      <c r="HS70" s="68"/>
      <c r="HT70" s="68"/>
      <c r="HU70" s="68"/>
      <c r="HV70" s="68"/>
      <c r="HW70" s="68"/>
      <c r="HX70" s="68"/>
      <c r="HY70" s="68"/>
      <c r="HZ70" s="68"/>
      <c r="IA70" s="68"/>
      <c r="IB70" s="68"/>
      <c r="IC70" s="68"/>
      <c r="ID70" s="68"/>
      <c r="IE70" s="68"/>
      <c r="IF70" s="68"/>
      <c r="IG70" s="68"/>
      <c r="IH70" s="68"/>
      <c r="II70" s="68"/>
      <c r="IJ70" s="68"/>
      <c r="IK70" s="68"/>
      <c r="IL70" s="68"/>
      <c r="IM70" s="68"/>
      <c r="IN70" s="68"/>
      <c r="IO70" s="68"/>
      <c r="IP70" s="68"/>
      <c r="IQ70" s="68"/>
      <c r="IR70" s="68"/>
      <c r="IS70" s="68"/>
    </row>
    <row r="71" spans="1:253">
      <c r="A71" s="733" t="s">
        <v>1168</v>
      </c>
      <c r="B71" s="8"/>
      <c r="C71" s="8"/>
      <c r="D71" s="8"/>
      <c r="E71" s="8"/>
      <c r="F71" s="8"/>
      <c r="G71" s="733" t="s">
        <v>677</v>
      </c>
      <c r="H71" s="733" t="s">
        <v>677</v>
      </c>
      <c r="I71" s="8"/>
      <c r="J71" s="83" t="s">
        <v>1168</v>
      </c>
      <c r="K71" s="8"/>
      <c r="L71" s="8"/>
      <c r="M71" s="8"/>
      <c r="N71" s="733"/>
      <c r="O71" s="733"/>
    </row>
    <row r="72" spans="1:253">
      <c r="A72" s="2" t="s">
        <v>1169</v>
      </c>
      <c r="B72" s="2"/>
      <c r="C72" s="2"/>
      <c r="D72" s="2"/>
      <c r="E72" s="2"/>
      <c r="F72" s="2"/>
      <c r="G72" s="2"/>
      <c r="H72" s="2"/>
      <c r="I72" s="8"/>
      <c r="J72" s="2" t="s">
        <v>1170</v>
      </c>
      <c r="K72" s="2"/>
      <c r="L72" s="2"/>
      <c r="M72" s="2"/>
      <c r="N72" s="2"/>
      <c r="O72" s="2"/>
      <c r="P72" s="2"/>
      <c r="Q72" s="2"/>
    </row>
    <row r="74" spans="1:253" ht="15.75" thickBot="1">
      <c r="B74" t="str">
        <f>'Read Me First'!D50</f>
        <v>Town of Massena Electric Department</v>
      </c>
      <c r="F74" t="str">
        <f>'Read Me First'!C52</f>
        <v>Year Ending December 31, 2014</v>
      </c>
      <c r="K74" t="str">
        <f>'Read Me First'!D50</f>
        <v>Town of Massena Electric Department</v>
      </c>
      <c r="O74" t="str">
        <f>'Read Me First'!C52</f>
        <v>Year Ending December 31, 2014</v>
      </c>
    </row>
    <row r="75" spans="1:253">
      <c r="A75" s="57"/>
      <c r="B75" s="58"/>
      <c r="C75" s="58"/>
      <c r="D75" s="663"/>
      <c r="E75" s="663"/>
      <c r="F75" s="664"/>
      <c r="G75" s="664"/>
      <c r="H75" s="665"/>
      <c r="I75" s="8"/>
      <c r="J75" s="57"/>
      <c r="K75" s="58"/>
      <c r="L75" s="663"/>
      <c r="M75" s="663"/>
      <c r="N75" s="664"/>
      <c r="O75" s="664"/>
      <c r="P75" s="58"/>
      <c r="Q75" s="59"/>
    </row>
    <row r="76" spans="1:253" ht="15.75">
      <c r="A76" s="412" t="s">
        <v>565</v>
      </c>
      <c r="B76" s="2"/>
      <c r="C76" s="2"/>
      <c r="D76" s="2"/>
      <c r="E76" s="2"/>
      <c r="F76" s="2"/>
      <c r="G76" s="2"/>
      <c r="H76" s="63"/>
      <c r="I76" s="8"/>
      <c r="J76" s="412" t="s">
        <v>565</v>
      </c>
      <c r="K76" s="2"/>
      <c r="L76" s="2"/>
      <c r="M76" s="2"/>
      <c r="N76" s="2"/>
      <c r="O76" s="2"/>
      <c r="P76" s="8"/>
      <c r="Q76" s="61"/>
    </row>
    <row r="77" spans="1:253" ht="15.75" thickBot="1">
      <c r="A77" s="666"/>
      <c r="B77" s="435" t="s">
        <v>677</v>
      </c>
      <c r="C77" s="435"/>
      <c r="D77" s="428"/>
      <c r="E77" s="428"/>
      <c r="F77" s="223"/>
      <c r="G77" s="435"/>
      <c r="H77" s="416"/>
      <c r="I77" s="8"/>
      <c r="J77" s="666"/>
      <c r="K77" s="435"/>
      <c r="L77" s="428"/>
      <c r="M77" s="428"/>
      <c r="N77" s="223"/>
      <c r="O77" s="435"/>
      <c r="P77" s="435"/>
      <c r="Q77" s="61"/>
    </row>
    <row r="78" spans="1:253" ht="15.75" thickTop="1">
      <c r="A78" s="734"/>
      <c r="B78" s="735" t="s">
        <v>567</v>
      </c>
      <c r="C78" s="1265" t="s">
        <v>2113</v>
      </c>
      <c r="D78" s="415"/>
      <c r="E78" s="415" t="s">
        <v>568</v>
      </c>
      <c r="F78" s="415"/>
      <c r="G78" s="432">
        <v>4</v>
      </c>
      <c r="H78" s="736"/>
      <c r="I78" s="8"/>
      <c r="J78" s="673" t="s">
        <v>567</v>
      </c>
      <c r="K78" s="432" t="s">
        <v>2127</v>
      </c>
      <c r="L78" s="415"/>
      <c r="M78" s="415" t="s">
        <v>568</v>
      </c>
      <c r="N78" s="415"/>
      <c r="O78" s="432" t="s">
        <v>2128</v>
      </c>
      <c r="P78" s="674"/>
      <c r="Q78" s="675"/>
    </row>
    <row r="79" spans="1:253">
      <c r="A79" s="72"/>
      <c r="B79" s="681" t="s">
        <v>677</v>
      </c>
      <c r="C79" s="679" t="s">
        <v>677</v>
      </c>
      <c r="D79" s="680" t="s">
        <v>677</v>
      </c>
      <c r="E79" s="680" t="s">
        <v>677</v>
      </c>
      <c r="F79" s="679" t="s">
        <v>677</v>
      </c>
      <c r="G79" s="681" t="s">
        <v>570</v>
      </c>
      <c r="H79" s="713" t="s">
        <v>677</v>
      </c>
      <c r="I79" s="8"/>
      <c r="J79" s="436" t="s">
        <v>677</v>
      </c>
      <c r="K79" s="679" t="s">
        <v>677</v>
      </c>
      <c r="L79" s="680" t="s">
        <v>677</v>
      </c>
      <c r="M79" s="680" t="s">
        <v>677</v>
      </c>
      <c r="N79" s="679" t="s">
        <v>677</v>
      </c>
      <c r="O79" s="681" t="s">
        <v>570</v>
      </c>
      <c r="P79" s="680" t="s">
        <v>677</v>
      </c>
      <c r="Q79" s="682"/>
    </row>
    <row r="80" spans="1:253">
      <c r="A80" s="436" t="s">
        <v>1551</v>
      </c>
      <c r="B80" s="681" t="s">
        <v>572</v>
      </c>
      <c r="C80" s="679" t="s">
        <v>573</v>
      </c>
      <c r="D80" s="681" t="s">
        <v>1121</v>
      </c>
      <c r="E80" s="680" t="s">
        <v>1122</v>
      </c>
      <c r="F80" s="679" t="s">
        <v>1123</v>
      </c>
      <c r="G80" s="681" t="s">
        <v>1124</v>
      </c>
      <c r="H80" s="684" t="s">
        <v>534</v>
      </c>
      <c r="I80" s="8"/>
      <c r="J80" s="436" t="s">
        <v>572</v>
      </c>
      <c r="K80" s="679" t="s">
        <v>573</v>
      </c>
      <c r="L80" s="681" t="s">
        <v>1121</v>
      </c>
      <c r="M80" s="680" t="s">
        <v>1122</v>
      </c>
      <c r="N80" s="679" t="s">
        <v>1123</v>
      </c>
      <c r="O80" s="681" t="s">
        <v>1124</v>
      </c>
      <c r="P80" s="681" t="s">
        <v>534</v>
      </c>
      <c r="Q80" s="684" t="s">
        <v>1551</v>
      </c>
    </row>
    <row r="81" spans="1:17">
      <c r="A81" s="436" t="s">
        <v>1554</v>
      </c>
      <c r="B81" s="681"/>
      <c r="C81" s="679" t="s">
        <v>1125</v>
      </c>
      <c r="D81" s="680"/>
      <c r="E81" s="681" t="s">
        <v>1126</v>
      </c>
      <c r="F81" s="679" t="s">
        <v>1127</v>
      </c>
      <c r="G81" s="681" t="s">
        <v>1128</v>
      </c>
      <c r="H81" s="713" t="s">
        <v>1126</v>
      </c>
      <c r="I81" s="8"/>
      <c r="J81" s="436"/>
      <c r="K81" s="679" t="s">
        <v>1125</v>
      </c>
      <c r="L81" s="680"/>
      <c r="M81" s="681" t="s">
        <v>1126</v>
      </c>
      <c r="N81" s="679" t="s">
        <v>1127</v>
      </c>
      <c r="O81" s="681" t="s">
        <v>1128</v>
      </c>
      <c r="P81" s="680" t="s">
        <v>1126</v>
      </c>
      <c r="Q81" s="684" t="s">
        <v>1554</v>
      </c>
    </row>
    <row r="82" spans="1:17">
      <c r="A82" s="737"/>
      <c r="B82" s="689" t="s">
        <v>742</v>
      </c>
      <c r="C82" s="688" t="s">
        <v>743</v>
      </c>
      <c r="D82" s="689" t="s">
        <v>744</v>
      </c>
      <c r="E82" s="689" t="s">
        <v>745</v>
      </c>
      <c r="F82" s="688" t="s">
        <v>746</v>
      </c>
      <c r="G82" s="689" t="s">
        <v>1224</v>
      </c>
      <c r="H82" s="714" t="s">
        <v>1225</v>
      </c>
      <c r="I82" s="8"/>
      <c r="J82" s="687" t="s">
        <v>742</v>
      </c>
      <c r="K82" s="688" t="s">
        <v>743</v>
      </c>
      <c r="L82" s="689" t="s">
        <v>744</v>
      </c>
      <c r="M82" s="689" t="s">
        <v>745</v>
      </c>
      <c r="N82" s="688" t="s">
        <v>746</v>
      </c>
      <c r="O82" s="689" t="s">
        <v>1224</v>
      </c>
      <c r="P82" s="690" t="s">
        <v>1225</v>
      </c>
      <c r="Q82" s="691"/>
    </row>
    <row r="83" spans="1:17">
      <c r="A83" s="738">
        <v>1</v>
      </c>
      <c r="B83" s="739" t="str">
        <f t="shared" ref="B83:B94" si="11">B33</f>
        <v>June</v>
      </c>
      <c r="C83" s="1324">
        <v>174</v>
      </c>
      <c r="D83" s="1324">
        <v>5701355</v>
      </c>
      <c r="E83" s="693">
        <v>191190</v>
      </c>
      <c r="F83" s="1321">
        <f>F33</f>
        <v>1.7781999999999999E-2</v>
      </c>
      <c r="G83" s="581" t="s">
        <v>2114</v>
      </c>
      <c r="H83" s="754">
        <v>101381</v>
      </c>
      <c r="I83" s="8"/>
      <c r="J83" s="667" t="str">
        <f t="shared" ref="J83:J94" si="12">B33</f>
        <v>June</v>
      </c>
      <c r="K83" s="1350">
        <v>5</v>
      </c>
      <c r="L83" s="1350">
        <v>26145</v>
      </c>
      <c r="M83" s="695">
        <v>1813</v>
      </c>
      <c r="N83" s="1256">
        <f t="shared" ref="N83:N94" si="13">F33</f>
        <v>1.7781999999999999E-2</v>
      </c>
      <c r="O83" s="692" t="s">
        <v>2114</v>
      </c>
      <c r="P83" s="695">
        <v>465</v>
      </c>
      <c r="Q83" s="696">
        <v>1</v>
      </c>
    </row>
    <row r="84" spans="1:17">
      <c r="A84" s="436">
        <v>2</v>
      </c>
      <c r="B84" s="694" t="str">
        <f t="shared" si="11"/>
        <v>July</v>
      </c>
      <c r="C84" s="1323">
        <v>175</v>
      </c>
      <c r="D84" s="1323">
        <v>5145545</v>
      </c>
      <c r="E84" s="1323">
        <v>185708</v>
      </c>
      <c r="F84" s="1329">
        <f t="shared" ref="F84:F94" si="14">F34</f>
        <v>1.1048000000000001E-2</v>
      </c>
      <c r="G84" s="581" t="s">
        <v>2115</v>
      </c>
      <c r="H84" s="1377">
        <v>56848</v>
      </c>
      <c r="I84" s="8"/>
      <c r="J84" s="417" t="str">
        <f t="shared" si="12"/>
        <v>July</v>
      </c>
      <c r="K84" s="1349">
        <v>5</v>
      </c>
      <c r="L84" s="1349">
        <v>26145</v>
      </c>
      <c r="M84" s="1349">
        <v>1802</v>
      </c>
      <c r="N84" s="1256">
        <f t="shared" si="13"/>
        <v>1.1048000000000001E-2</v>
      </c>
      <c r="O84" s="473" t="s">
        <v>2115</v>
      </c>
      <c r="P84" s="1352">
        <v>289</v>
      </c>
      <c r="Q84" s="684">
        <v>2</v>
      </c>
    </row>
    <row r="85" spans="1:17">
      <c r="A85" s="436">
        <v>3</v>
      </c>
      <c r="B85" s="694" t="str">
        <f t="shared" si="11"/>
        <v>August</v>
      </c>
      <c r="C85" s="1323">
        <v>175</v>
      </c>
      <c r="D85" s="1323">
        <v>5800126</v>
      </c>
      <c r="E85" s="1323">
        <v>196486</v>
      </c>
      <c r="F85" s="1329">
        <f t="shared" si="14"/>
        <v>1.5151E-2</v>
      </c>
      <c r="G85" s="581"/>
      <c r="H85" s="1377">
        <v>87878</v>
      </c>
      <c r="I85" s="8"/>
      <c r="J85" s="417" t="str">
        <f t="shared" si="12"/>
        <v>August</v>
      </c>
      <c r="K85" s="1349">
        <v>5</v>
      </c>
      <c r="L85" s="1349">
        <v>26145</v>
      </c>
      <c r="M85" s="1349">
        <v>1803</v>
      </c>
      <c r="N85" s="1256">
        <f t="shared" si="13"/>
        <v>1.5151E-2</v>
      </c>
      <c r="O85" s="473"/>
      <c r="P85" s="1352">
        <v>396</v>
      </c>
      <c r="Q85" s="684">
        <v>3</v>
      </c>
    </row>
    <row r="86" spans="1:17">
      <c r="A86" s="436">
        <v>4</v>
      </c>
      <c r="B86" s="694" t="str">
        <f t="shared" si="11"/>
        <v>September</v>
      </c>
      <c r="C86" s="1323">
        <v>173</v>
      </c>
      <c r="D86" s="1323">
        <v>5797175</v>
      </c>
      <c r="E86" s="1323">
        <v>194265</v>
      </c>
      <c r="F86" s="1329">
        <f t="shared" si="14"/>
        <v>1.4291999999999999E-2</v>
      </c>
      <c r="G86" s="581"/>
      <c r="H86" s="1377">
        <v>82853</v>
      </c>
      <c r="I86" s="8"/>
      <c r="J86" s="417" t="str">
        <f t="shared" si="12"/>
        <v>September</v>
      </c>
      <c r="K86" s="1349">
        <v>5</v>
      </c>
      <c r="L86" s="1349">
        <v>26145</v>
      </c>
      <c r="M86" s="1349">
        <v>1803</v>
      </c>
      <c r="N86" s="1256">
        <f t="shared" si="13"/>
        <v>1.4291999999999999E-2</v>
      </c>
      <c r="O86" s="473"/>
      <c r="P86" s="1352">
        <v>374</v>
      </c>
      <c r="Q86" s="684">
        <v>4</v>
      </c>
    </row>
    <row r="87" spans="1:17">
      <c r="A87" s="436">
        <v>5</v>
      </c>
      <c r="B87" s="694" t="str">
        <f t="shared" si="11"/>
        <v xml:space="preserve">October </v>
      </c>
      <c r="C87" s="1323">
        <v>174</v>
      </c>
      <c r="D87" s="1323">
        <v>5213979</v>
      </c>
      <c r="E87" s="1323">
        <v>184800</v>
      </c>
      <c r="F87" s="1329">
        <f t="shared" si="14"/>
        <v>1.1594999999999999E-2</v>
      </c>
      <c r="G87" s="581"/>
      <c r="H87" s="1377">
        <v>60456</v>
      </c>
      <c r="I87" s="8"/>
      <c r="J87" s="417" t="str">
        <f t="shared" si="12"/>
        <v xml:space="preserve">October </v>
      </c>
      <c r="K87" s="1349">
        <v>5</v>
      </c>
      <c r="L87" s="1349">
        <v>26145</v>
      </c>
      <c r="M87" s="1349">
        <v>1802</v>
      </c>
      <c r="N87" s="1256">
        <f t="shared" si="13"/>
        <v>1.1594999999999999E-2</v>
      </c>
      <c r="O87" s="473"/>
      <c r="P87" s="1352">
        <v>303</v>
      </c>
      <c r="Q87" s="684">
        <v>5</v>
      </c>
    </row>
    <row r="88" spans="1:17">
      <c r="A88" s="436">
        <v>6</v>
      </c>
      <c r="B88" s="694" t="str">
        <f t="shared" si="11"/>
        <v>November</v>
      </c>
      <c r="C88" s="1323">
        <v>170</v>
      </c>
      <c r="D88" s="1323">
        <v>5657096</v>
      </c>
      <c r="E88" s="1323">
        <v>190222</v>
      </c>
      <c r="F88" s="1329">
        <f t="shared" si="14"/>
        <v>1.2418999999999999E-2</v>
      </c>
      <c r="G88" s="581"/>
      <c r="H88" s="1377">
        <v>70255</v>
      </c>
      <c r="I88" s="8"/>
      <c r="J88" s="417" t="str">
        <f t="shared" si="12"/>
        <v>November</v>
      </c>
      <c r="K88" s="1349">
        <v>5</v>
      </c>
      <c r="L88" s="1349">
        <v>26145</v>
      </c>
      <c r="M88" s="1349">
        <v>1802</v>
      </c>
      <c r="N88" s="1256">
        <f t="shared" si="13"/>
        <v>1.2418999999999999E-2</v>
      </c>
      <c r="O88" s="473"/>
      <c r="P88" s="1352">
        <v>325</v>
      </c>
      <c r="Q88" s="684">
        <v>6</v>
      </c>
    </row>
    <row r="89" spans="1:17">
      <c r="A89" s="436">
        <v>7</v>
      </c>
      <c r="B89" s="694" t="str">
        <f t="shared" si="11"/>
        <v xml:space="preserve">December </v>
      </c>
      <c r="C89" s="1323">
        <v>165</v>
      </c>
      <c r="D89" s="1323">
        <v>5840860</v>
      </c>
      <c r="E89" s="1323">
        <v>191691</v>
      </c>
      <c r="F89" s="1329">
        <f t="shared" si="14"/>
        <v>1.1834000000000001E-2</v>
      </c>
      <c r="G89" s="581"/>
      <c r="H89" s="1377">
        <v>69121</v>
      </c>
      <c r="I89" s="8"/>
      <c r="J89" s="417" t="str">
        <f t="shared" si="12"/>
        <v xml:space="preserve">December </v>
      </c>
      <c r="K89" s="1349">
        <v>5</v>
      </c>
      <c r="L89" s="1349">
        <v>26145</v>
      </c>
      <c r="M89" s="1349">
        <v>1802</v>
      </c>
      <c r="N89" s="1256">
        <f t="shared" si="13"/>
        <v>1.1834000000000001E-2</v>
      </c>
      <c r="O89" s="473"/>
      <c r="P89" s="1352">
        <v>309</v>
      </c>
      <c r="Q89" s="684">
        <v>7</v>
      </c>
    </row>
    <row r="90" spans="1:17">
      <c r="A90" s="436">
        <v>8</v>
      </c>
      <c r="B90" s="694" t="str">
        <f t="shared" si="11"/>
        <v>January</v>
      </c>
      <c r="C90" s="1323">
        <v>166</v>
      </c>
      <c r="D90" s="1323">
        <v>5680995</v>
      </c>
      <c r="E90" s="1323">
        <v>195074</v>
      </c>
      <c r="F90" s="1329">
        <f t="shared" si="14"/>
        <v>2.5409000000000001E-2</v>
      </c>
      <c r="G90" s="581"/>
      <c r="H90" s="1377">
        <v>144348</v>
      </c>
      <c r="I90" s="8"/>
      <c r="J90" s="417" t="str">
        <f t="shared" si="12"/>
        <v>January</v>
      </c>
      <c r="K90" s="1349">
        <v>5</v>
      </c>
      <c r="L90" s="1349">
        <v>26145</v>
      </c>
      <c r="M90" s="1349">
        <v>1816</v>
      </c>
      <c r="N90" s="1256">
        <f t="shared" si="13"/>
        <v>2.5409000000000001E-2</v>
      </c>
      <c r="O90" s="473"/>
      <c r="P90" s="1352">
        <v>664</v>
      </c>
      <c r="Q90" s="684">
        <v>8</v>
      </c>
    </row>
    <row r="91" spans="1:17">
      <c r="A91" s="436">
        <v>9</v>
      </c>
      <c r="B91" s="694" t="str">
        <f t="shared" si="11"/>
        <v>February</v>
      </c>
      <c r="C91" s="1323">
        <v>165</v>
      </c>
      <c r="D91" s="1323">
        <v>6376088</v>
      </c>
      <c r="E91" s="1323">
        <v>206688</v>
      </c>
      <c r="F91" s="1329">
        <f t="shared" si="14"/>
        <v>2.9013000000000001E-2</v>
      </c>
      <c r="G91" s="581"/>
      <c r="H91" s="1377">
        <v>184990</v>
      </c>
      <c r="I91" s="8"/>
      <c r="J91" s="417" t="str">
        <f t="shared" si="12"/>
        <v>February</v>
      </c>
      <c r="K91" s="1349">
        <v>5</v>
      </c>
      <c r="L91" s="1349">
        <v>26145</v>
      </c>
      <c r="M91" s="1349">
        <v>1817</v>
      </c>
      <c r="N91" s="1256">
        <f t="shared" si="13"/>
        <v>2.9013000000000001E-2</v>
      </c>
      <c r="O91" s="473"/>
      <c r="P91" s="1352">
        <v>759</v>
      </c>
      <c r="Q91" s="684">
        <v>9</v>
      </c>
    </row>
    <row r="92" spans="1:17">
      <c r="A92" s="436">
        <v>10</v>
      </c>
      <c r="B92" s="694" t="str">
        <f t="shared" si="11"/>
        <v>March</v>
      </c>
      <c r="C92" s="1323">
        <v>167</v>
      </c>
      <c r="D92" s="1323">
        <v>5606164</v>
      </c>
      <c r="E92" s="1323">
        <v>196543</v>
      </c>
      <c r="F92" s="1329">
        <f t="shared" si="14"/>
        <v>6.0597999999999999E-2</v>
      </c>
      <c r="G92" s="581"/>
      <c r="H92" s="1377">
        <v>339722</v>
      </c>
      <c r="I92" s="8"/>
      <c r="J92" s="417" t="str">
        <f t="shared" si="12"/>
        <v>March</v>
      </c>
      <c r="K92" s="1349">
        <v>5</v>
      </c>
      <c r="L92" s="1349">
        <v>26145</v>
      </c>
      <c r="M92" s="1349">
        <v>1829</v>
      </c>
      <c r="N92" s="1256">
        <f t="shared" si="13"/>
        <v>6.0597999999999999E-2</v>
      </c>
      <c r="O92" s="473"/>
      <c r="P92" s="1352">
        <v>1584</v>
      </c>
      <c r="Q92" s="684">
        <v>10</v>
      </c>
    </row>
    <row r="93" spans="1:17">
      <c r="A93" s="436">
        <v>11</v>
      </c>
      <c r="B93" s="694" t="str">
        <f t="shared" si="11"/>
        <v>April</v>
      </c>
      <c r="C93" s="1325">
        <v>168</v>
      </c>
      <c r="D93" s="1325">
        <v>5909415</v>
      </c>
      <c r="E93" s="1325">
        <v>197459</v>
      </c>
      <c r="F93" s="1329">
        <f t="shared" si="14"/>
        <v>3.9746999999999998E-2</v>
      </c>
      <c r="G93" s="581"/>
      <c r="H93" s="1378">
        <v>234882</v>
      </c>
      <c r="I93" s="8"/>
      <c r="J93" s="417" t="str">
        <f t="shared" si="12"/>
        <v>April</v>
      </c>
      <c r="K93" s="1351">
        <v>5</v>
      </c>
      <c r="L93" s="1351">
        <v>26145</v>
      </c>
      <c r="M93" s="1351">
        <v>1821</v>
      </c>
      <c r="N93" s="1256">
        <f t="shared" si="13"/>
        <v>3.9746999999999998E-2</v>
      </c>
      <c r="O93" s="473"/>
      <c r="P93" s="1353">
        <v>1039</v>
      </c>
      <c r="Q93" s="684">
        <v>11</v>
      </c>
    </row>
    <row r="94" spans="1:17">
      <c r="A94" s="436">
        <v>12</v>
      </c>
      <c r="B94" s="694" t="str">
        <f t="shared" si="11"/>
        <v>May</v>
      </c>
      <c r="C94" s="1323">
        <v>173</v>
      </c>
      <c r="D94" s="1323">
        <v>4940558</v>
      </c>
      <c r="E94" s="1323">
        <v>179058</v>
      </c>
      <c r="F94" s="1330">
        <f t="shared" si="14"/>
        <v>3.6353000000000003E-2</v>
      </c>
      <c r="G94" s="581"/>
      <c r="H94" s="1377">
        <v>179604</v>
      </c>
      <c r="I94" s="8"/>
      <c r="J94" s="417" t="str">
        <f t="shared" si="12"/>
        <v>May</v>
      </c>
      <c r="K94" s="1349">
        <v>5</v>
      </c>
      <c r="L94" s="1349">
        <v>26145</v>
      </c>
      <c r="M94" s="1349">
        <v>1820</v>
      </c>
      <c r="N94" s="1256">
        <f t="shared" si="13"/>
        <v>3.6353000000000003E-2</v>
      </c>
      <c r="O94" s="469"/>
      <c r="P94" s="1352">
        <v>950</v>
      </c>
      <c r="Q94" s="684">
        <v>12</v>
      </c>
    </row>
    <row r="95" spans="1:17">
      <c r="A95" s="436">
        <v>13</v>
      </c>
      <c r="B95" s="718" t="s">
        <v>1141</v>
      </c>
      <c r="C95" s="394">
        <f>SUM(C83:C94)</f>
        <v>2045</v>
      </c>
      <c r="D95" s="394">
        <f>SUM(D83:D94)</f>
        <v>67669356</v>
      </c>
      <c r="E95" s="390">
        <f>SUM(E83:E94)</f>
        <v>2309184</v>
      </c>
      <c r="F95" s="394" t="s">
        <v>677</v>
      </c>
      <c r="G95" s="394">
        <f>SUM(G83:G94)</f>
        <v>0</v>
      </c>
      <c r="H95" s="1374">
        <f>SUM(H83:H94)</f>
        <v>1612338</v>
      </c>
      <c r="I95" s="8"/>
      <c r="J95" s="698" t="s">
        <v>1141</v>
      </c>
      <c r="K95" s="394">
        <f>SUM(K83:K94)</f>
        <v>60</v>
      </c>
      <c r="L95" s="394">
        <f>SUM(L83:L94)</f>
        <v>313740</v>
      </c>
      <c r="M95" s="390">
        <f>SUM(M83:M94)</f>
        <v>21730</v>
      </c>
      <c r="N95" s="394" t="s">
        <v>677</v>
      </c>
      <c r="O95" s="394">
        <f>SUM(O83:O94)</f>
        <v>0</v>
      </c>
      <c r="P95" s="390">
        <f>SUM(P83:P94)</f>
        <v>7457</v>
      </c>
      <c r="Q95" s="691">
        <v>13</v>
      </c>
    </row>
    <row r="96" spans="1:17">
      <c r="A96" s="436"/>
      <c r="B96" s="740" t="s">
        <v>562</v>
      </c>
      <c r="C96" s="700"/>
      <c r="D96" s="478"/>
      <c r="E96" s="478"/>
      <c r="F96" s="478"/>
      <c r="G96" s="478"/>
      <c r="H96" s="741"/>
      <c r="I96" s="8"/>
      <c r="J96" s="699" t="s">
        <v>562</v>
      </c>
      <c r="K96" s="700"/>
      <c r="L96" s="478"/>
      <c r="M96" s="478"/>
      <c r="N96" s="478"/>
      <c r="O96" s="478"/>
      <c r="P96" s="678"/>
      <c r="Q96" s="74"/>
    </row>
    <row r="97" spans="1:17">
      <c r="A97" s="436"/>
      <c r="B97" s="740"/>
      <c r="C97" s="700" t="s">
        <v>2116</v>
      </c>
      <c r="D97" s="478"/>
      <c r="E97" s="478"/>
      <c r="F97" s="478"/>
      <c r="G97" s="478"/>
      <c r="H97" s="741"/>
      <c r="I97" s="8"/>
      <c r="J97" s="699"/>
      <c r="K97" s="1284" t="s">
        <v>2129</v>
      </c>
      <c r="L97" s="478"/>
      <c r="M97" s="478"/>
      <c r="N97" s="478"/>
      <c r="O97" s="478"/>
      <c r="P97" s="678"/>
      <c r="Q97" s="74"/>
    </row>
    <row r="98" spans="1:17" ht="15.75" thickBot="1">
      <c r="A98" s="436"/>
      <c r="B98" s="740"/>
      <c r="C98" s="700"/>
      <c r="D98" s="478"/>
      <c r="E98" s="478"/>
      <c r="F98" s="478"/>
      <c r="G98" s="478"/>
      <c r="H98" s="741"/>
      <c r="I98" s="8"/>
      <c r="J98" s="699"/>
      <c r="K98" s="700"/>
      <c r="L98" s="478"/>
      <c r="M98" s="478"/>
      <c r="N98" s="478"/>
      <c r="O98" s="478"/>
      <c r="P98" s="678"/>
      <c r="Q98" s="74"/>
    </row>
    <row r="99" spans="1:17" ht="15.75" thickTop="1">
      <c r="A99" s="72"/>
      <c r="B99" s="742" t="s">
        <v>567</v>
      </c>
      <c r="C99" s="1265" t="s">
        <v>2117</v>
      </c>
      <c r="D99" s="705"/>
      <c r="E99" s="705" t="s">
        <v>568</v>
      </c>
      <c r="F99" s="705"/>
      <c r="G99" s="1265">
        <v>6</v>
      </c>
      <c r="H99" s="1375"/>
      <c r="I99" s="8"/>
      <c r="J99" s="704" t="s">
        <v>567</v>
      </c>
      <c r="K99" s="1265" t="s">
        <v>2130</v>
      </c>
      <c r="L99" s="705"/>
      <c r="M99" s="705" t="s">
        <v>568</v>
      </c>
      <c r="N99" s="705"/>
      <c r="O99" s="1265"/>
      <c r="P99" s="706"/>
      <c r="Q99" s="707"/>
    </row>
    <row r="100" spans="1:17">
      <c r="A100" s="72"/>
      <c r="B100" s="681" t="s">
        <v>677</v>
      </c>
      <c r="C100" s="679" t="s">
        <v>677</v>
      </c>
      <c r="D100" s="680" t="s">
        <v>677</v>
      </c>
      <c r="E100" s="680" t="s">
        <v>677</v>
      </c>
      <c r="F100" s="679" t="s">
        <v>677</v>
      </c>
      <c r="G100" s="681" t="s">
        <v>570</v>
      </c>
      <c r="H100" s="1370" t="s">
        <v>677</v>
      </c>
      <c r="I100" s="8"/>
      <c r="J100" s="436" t="s">
        <v>677</v>
      </c>
      <c r="K100" s="679" t="s">
        <v>677</v>
      </c>
      <c r="L100" s="680" t="s">
        <v>677</v>
      </c>
      <c r="M100" s="680" t="s">
        <v>677</v>
      </c>
      <c r="N100" s="679" t="s">
        <v>677</v>
      </c>
      <c r="O100" s="681" t="s">
        <v>570</v>
      </c>
      <c r="P100" s="680" t="s">
        <v>677</v>
      </c>
      <c r="Q100" s="682"/>
    </row>
    <row r="101" spans="1:17">
      <c r="A101" s="436" t="s">
        <v>1551</v>
      </c>
      <c r="B101" s="681" t="s">
        <v>572</v>
      </c>
      <c r="C101" s="679" t="s">
        <v>573</v>
      </c>
      <c r="D101" s="681" t="s">
        <v>1121</v>
      </c>
      <c r="E101" s="680" t="s">
        <v>1122</v>
      </c>
      <c r="F101" s="679" t="s">
        <v>1123</v>
      </c>
      <c r="G101" s="681" t="s">
        <v>1124</v>
      </c>
      <c r="H101" s="1369" t="s">
        <v>534</v>
      </c>
      <c r="I101" s="8"/>
      <c r="J101" s="436" t="s">
        <v>572</v>
      </c>
      <c r="K101" s="679" t="s">
        <v>573</v>
      </c>
      <c r="L101" s="681" t="s">
        <v>1121</v>
      </c>
      <c r="M101" s="680" t="s">
        <v>1122</v>
      </c>
      <c r="N101" s="679" t="s">
        <v>1123</v>
      </c>
      <c r="O101" s="681" t="s">
        <v>1124</v>
      </c>
      <c r="P101" s="681" t="s">
        <v>534</v>
      </c>
      <c r="Q101" s="684" t="s">
        <v>1551</v>
      </c>
    </row>
    <row r="102" spans="1:17">
      <c r="A102" s="436" t="s">
        <v>1554</v>
      </c>
      <c r="B102" s="681"/>
      <c r="C102" s="679" t="s">
        <v>1125</v>
      </c>
      <c r="D102" s="680"/>
      <c r="E102" s="681" t="s">
        <v>1126</v>
      </c>
      <c r="F102" s="679" t="s">
        <v>1127</v>
      </c>
      <c r="G102" s="681" t="s">
        <v>1128</v>
      </c>
      <c r="H102" s="1370" t="s">
        <v>1126</v>
      </c>
      <c r="I102" s="8"/>
      <c r="J102" s="436"/>
      <c r="K102" s="679" t="s">
        <v>1125</v>
      </c>
      <c r="L102" s="680"/>
      <c r="M102" s="681" t="s">
        <v>1126</v>
      </c>
      <c r="N102" s="679" t="s">
        <v>1127</v>
      </c>
      <c r="O102" s="681" t="s">
        <v>1128</v>
      </c>
      <c r="P102" s="680" t="s">
        <v>1126</v>
      </c>
      <c r="Q102" s="684" t="s">
        <v>1554</v>
      </c>
    </row>
    <row r="103" spans="1:17">
      <c r="A103" s="436" t="s">
        <v>677</v>
      </c>
      <c r="B103" s="689" t="s">
        <v>742</v>
      </c>
      <c r="C103" s="688" t="s">
        <v>743</v>
      </c>
      <c r="D103" s="689" t="s">
        <v>744</v>
      </c>
      <c r="E103" s="689" t="s">
        <v>745</v>
      </c>
      <c r="F103" s="688" t="s">
        <v>746</v>
      </c>
      <c r="G103" s="689" t="s">
        <v>1224</v>
      </c>
      <c r="H103" s="1371" t="s">
        <v>1225</v>
      </c>
      <c r="I103" s="8"/>
      <c r="J103" s="687" t="s">
        <v>742</v>
      </c>
      <c r="K103" s="688" t="s">
        <v>743</v>
      </c>
      <c r="L103" s="689" t="s">
        <v>744</v>
      </c>
      <c r="M103" s="689" t="s">
        <v>745</v>
      </c>
      <c r="N103" s="688" t="s">
        <v>746</v>
      </c>
      <c r="O103" s="689" t="s">
        <v>1224</v>
      </c>
      <c r="P103" s="690" t="s">
        <v>1225</v>
      </c>
      <c r="Q103" s="691"/>
    </row>
    <row r="104" spans="1:17">
      <c r="A104" s="738">
        <v>14</v>
      </c>
      <c r="B104" s="739" t="str">
        <f t="shared" ref="B104:B115" si="15">B33</f>
        <v>June</v>
      </c>
      <c r="C104" s="1327">
        <v>353</v>
      </c>
      <c r="D104" s="1327">
        <v>43163</v>
      </c>
      <c r="E104" s="693">
        <v>7475</v>
      </c>
      <c r="F104" s="1332">
        <f>F33</f>
        <v>1.7781999999999999E-2</v>
      </c>
      <c r="G104" s="581" t="s">
        <v>2114</v>
      </c>
      <c r="H104" s="479">
        <v>768</v>
      </c>
      <c r="I104" s="8"/>
      <c r="J104" s="667" t="str">
        <f t="shared" ref="J104:J115" si="16">B33</f>
        <v>June</v>
      </c>
      <c r="K104" s="1355">
        <v>33</v>
      </c>
      <c r="L104" s="1355">
        <v>610910</v>
      </c>
      <c r="M104" s="744">
        <v>22350</v>
      </c>
      <c r="N104" s="1253">
        <f t="shared" ref="N104:N115" si="17">F33</f>
        <v>1.7781999999999999E-2</v>
      </c>
      <c r="O104" s="581" t="s">
        <v>2114</v>
      </c>
      <c r="P104" s="744">
        <v>10863</v>
      </c>
      <c r="Q104" s="696">
        <v>14</v>
      </c>
    </row>
    <row r="105" spans="1:17">
      <c r="A105" s="436">
        <v>15</v>
      </c>
      <c r="B105" s="694" t="str">
        <f t="shared" si="15"/>
        <v>July</v>
      </c>
      <c r="C105" s="1326">
        <v>352</v>
      </c>
      <c r="D105" s="1326">
        <v>46468</v>
      </c>
      <c r="E105" s="1326">
        <v>7466</v>
      </c>
      <c r="F105" s="1332">
        <f t="shared" ref="F105:F115" si="18">F34</f>
        <v>1.1048000000000001E-2</v>
      </c>
      <c r="G105" s="581" t="s">
        <v>2115</v>
      </c>
      <c r="H105" s="1377">
        <v>513</v>
      </c>
      <c r="I105" s="8"/>
      <c r="J105" s="417" t="str">
        <f t="shared" si="16"/>
        <v>July</v>
      </c>
      <c r="K105" s="1354">
        <v>33</v>
      </c>
      <c r="L105" s="1354">
        <v>631435</v>
      </c>
      <c r="M105" s="1354">
        <v>22277</v>
      </c>
      <c r="N105" s="1254">
        <f t="shared" si="17"/>
        <v>1.1048000000000001E-2</v>
      </c>
      <c r="O105" s="581" t="s">
        <v>2115</v>
      </c>
      <c r="P105" s="1357">
        <v>6976</v>
      </c>
      <c r="Q105" s="684">
        <v>15</v>
      </c>
    </row>
    <row r="106" spans="1:17">
      <c r="A106" s="436">
        <v>16</v>
      </c>
      <c r="B106" s="694" t="str">
        <f t="shared" si="15"/>
        <v>August</v>
      </c>
      <c r="C106" s="1326">
        <v>352</v>
      </c>
      <c r="D106" s="1326">
        <v>52681</v>
      </c>
      <c r="E106" s="1326">
        <v>7466</v>
      </c>
      <c r="F106" s="1332">
        <f t="shared" si="18"/>
        <v>1.5151E-2</v>
      </c>
      <c r="G106" s="581"/>
      <c r="H106" s="1377">
        <v>798</v>
      </c>
      <c r="I106" s="8"/>
      <c r="J106" s="417" t="str">
        <f t="shared" si="16"/>
        <v>August</v>
      </c>
      <c r="K106" s="1354">
        <v>33</v>
      </c>
      <c r="L106" s="1354">
        <v>670088</v>
      </c>
      <c r="M106" s="1354">
        <v>22766</v>
      </c>
      <c r="N106" s="1254">
        <f t="shared" si="17"/>
        <v>1.5151E-2</v>
      </c>
      <c r="O106" s="581"/>
      <c r="P106" s="1357">
        <v>10152</v>
      </c>
      <c r="Q106" s="684">
        <v>16</v>
      </c>
    </row>
    <row r="107" spans="1:17">
      <c r="A107" s="436">
        <v>17</v>
      </c>
      <c r="B107" s="694" t="str">
        <f t="shared" si="15"/>
        <v>September</v>
      </c>
      <c r="C107" s="1326">
        <v>353</v>
      </c>
      <c r="D107" s="1326">
        <v>58507</v>
      </c>
      <c r="E107" s="1326">
        <v>7469</v>
      </c>
      <c r="F107" s="1332">
        <f t="shared" si="18"/>
        <v>1.4291999999999999E-2</v>
      </c>
      <c r="G107" s="581"/>
      <c r="H107" s="1377">
        <v>836</v>
      </c>
      <c r="I107" s="8"/>
      <c r="J107" s="417" t="str">
        <f t="shared" si="16"/>
        <v>September</v>
      </c>
      <c r="K107" s="1354">
        <v>33</v>
      </c>
      <c r="L107" s="1354">
        <v>651016</v>
      </c>
      <c r="M107" s="1354">
        <v>22449</v>
      </c>
      <c r="N107" s="1254">
        <f t="shared" si="17"/>
        <v>1.4291999999999999E-2</v>
      </c>
      <c r="O107" s="581"/>
      <c r="P107" s="1357">
        <v>9304</v>
      </c>
      <c r="Q107" s="684">
        <v>17</v>
      </c>
    </row>
    <row r="108" spans="1:17">
      <c r="A108" s="436">
        <v>18</v>
      </c>
      <c r="B108" s="694" t="str">
        <f t="shared" si="15"/>
        <v xml:space="preserve">October </v>
      </c>
      <c r="C108" s="1326">
        <v>353</v>
      </c>
      <c r="D108" s="1326">
        <v>69429</v>
      </c>
      <c r="E108" s="1326">
        <v>7519</v>
      </c>
      <c r="F108" s="1332">
        <f t="shared" si="18"/>
        <v>1.1594999999999999E-2</v>
      </c>
      <c r="G108" s="581"/>
      <c r="H108" s="1377">
        <v>805</v>
      </c>
      <c r="I108" s="8"/>
      <c r="J108" s="417" t="str">
        <f t="shared" si="16"/>
        <v xml:space="preserve">October </v>
      </c>
      <c r="K108" s="1354">
        <v>33</v>
      </c>
      <c r="L108" s="1354">
        <v>562467</v>
      </c>
      <c r="M108" s="1354">
        <v>20530</v>
      </c>
      <c r="N108" s="1254">
        <f t="shared" si="17"/>
        <v>1.1594999999999999E-2</v>
      </c>
      <c r="O108" s="581"/>
      <c r="P108" s="1357">
        <v>6522</v>
      </c>
      <c r="Q108" s="684">
        <v>18</v>
      </c>
    </row>
    <row r="109" spans="1:17">
      <c r="A109" s="436">
        <v>19</v>
      </c>
      <c r="B109" s="694" t="str">
        <f t="shared" si="15"/>
        <v>November</v>
      </c>
      <c r="C109" s="1326">
        <v>356</v>
      </c>
      <c r="D109" s="1326">
        <v>74528</v>
      </c>
      <c r="E109" s="1326">
        <v>7552</v>
      </c>
      <c r="F109" s="1332">
        <f t="shared" si="18"/>
        <v>1.2418999999999999E-2</v>
      </c>
      <c r="G109" s="581"/>
      <c r="H109" s="1377">
        <v>926</v>
      </c>
      <c r="I109" s="8"/>
      <c r="J109" s="417" t="str">
        <f t="shared" si="16"/>
        <v>November</v>
      </c>
      <c r="K109" s="1354">
        <v>33</v>
      </c>
      <c r="L109" s="1354">
        <v>545708</v>
      </c>
      <c r="M109" s="1354">
        <v>19954</v>
      </c>
      <c r="N109" s="1254">
        <f t="shared" si="17"/>
        <v>1.2418999999999999E-2</v>
      </c>
      <c r="O109" s="581"/>
      <c r="P109" s="1357">
        <v>6777</v>
      </c>
      <c r="Q109" s="684">
        <v>19</v>
      </c>
    </row>
    <row r="110" spans="1:17">
      <c r="A110" s="436">
        <v>20</v>
      </c>
      <c r="B110" s="694" t="str">
        <f t="shared" si="15"/>
        <v xml:space="preserve">December </v>
      </c>
      <c r="C110" s="1326">
        <v>356</v>
      </c>
      <c r="D110" s="1326">
        <v>81349</v>
      </c>
      <c r="E110" s="1326">
        <v>7586</v>
      </c>
      <c r="F110" s="1332">
        <f t="shared" si="18"/>
        <v>1.1834000000000001E-2</v>
      </c>
      <c r="G110" s="581"/>
      <c r="H110" s="1377">
        <v>962</v>
      </c>
      <c r="I110" s="8"/>
      <c r="J110" s="417" t="str">
        <f t="shared" si="16"/>
        <v xml:space="preserve">December </v>
      </c>
      <c r="K110" s="1354">
        <v>33</v>
      </c>
      <c r="L110" s="1354">
        <v>493901</v>
      </c>
      <c r="M110" s="1354">
        <v>18612</v>
      </c>
      <c r="N110" s="1254">
        <f t="shared" si="17"/>
        <v>1.1834000000000001E-2</v>
      </c>
      <c r="O110" s="581"/>
      <c r="P110" s="1357">
        <v>5845</v>
      </c>
      <c r="Q110" s="684">
        <v>20</v>
      </c>
    </row>
    <row r="111" spans="1:17">
      <c r="A111" s="436">
        <v>21</v>
      </c>
      <c r="B111" s="694" t="str">
        <f t="shared" si="15"/>
        <v>January</v>
      </c>
      <c r="C111" s="1326">
        <v>352</v>
      </c>
      <c r="D111" s="1326">
        <v>77022</v>
      </c>
      <c r="E111" s="1326">
        <v>7411</v>
      </c>
      <c r="F111" s="1332">
        <f t="shared" si="18"/>
        <v>2.5409000000000001E-2</v>
      </c>
      <c r="G111" s="581"/>
      <c r="H111" s="1377">
        <v>1957</v>
      </c>
      <c r="I111" s="8"/>
      <c r="J111" s="417" t="str">
        <f t="shared" si="16"/>
        <v>January</v>
      </c>
      <c r="K111" s="1354">
        <v>33</v>
      </c>
      <c r="L111" s="1354">
        <v>586222</v>
      </c>
      <c r="M111" s="1354">
        <v>20879</v>
      </c>
      <c r="N111" s="1254">
        <f t="shared" si="17"/>
        <v>2.5409000000000001E-2</v>
      </c>
      <c r="O111" s="581"/>
      <c r="P111" s="1357">
        <v>14895</v>
      </c>
      <c r="Q111" s="684">
        <v>21</v>
      </c>
    </row>
    <row r="112" spans="1:17">
      <c r="A112" s="436">
        <v>22</v>
      </c>
      <c r="B112" s="694" t="str">
        <f t="shared" si="15"/>
        <v>February</v>
      </c>
      <c r="C112" s="1326">
        <v>354</v>
      </c>
      <c r="D112" s="1326">
        <v>65076</v>
      </c>
      <c r="E112" s="1326">
        <v>7517</v>
      </c>
      <c r="F112" s="1332">
        <f t="shared" si="18"/>
        <v>2.9013000000000001E-2</v>
      </c>
      <c r="G112" s="581"/>
      <c r="H112" s="1377">
        <v>1889</v>
      </c>
      <c r="I112" s="8"/>
      <c r="J112" s="417" t="str">
        <f t="shared" si="16"/>
        <v>February</v>
      </c>
      <c r="K112" s="1354">
        <v>33</v>
      </c>
      <c r="L112" s="1354">
        <v>636050</v>
      </c>
      <c r="M112" s="1354">
        <v>21840</v>
      </c>
      <c r="N112" s="1254">
        <f t="shared" si="17"/>
        <v>2.9013000000000001E-2</v>
      </c>
      <c r="O112" s="581"/>
      <c r="P112" s="1357">
        <v>18454</v>
      </c>
      <c r="Q112" s="684">
        <v>22</v>
      </c>
    </row>
    <row r="113" spans="1:17">
      <c r="A113" s="436">
        <v>23</v>
      </c>
      <c r="B113" s="694" t="str">
        <f t="shared" si="15"/>
        <v>March</v>
      </c>
      <c r="C113" s="1326">
        <v>354</v>
      </c>
      <c r="D113" s="1326">
        <v>64034</v>
      </c>
      <c r="E113" s="1326">
        <v>7541</v>
      </c>
      <c r="F113" s="1332">
        <f t="shared" si="18"/>
        <v>6.0597999999999999E-2</v>
      </c>
      <c r="G113" s="581"/>
      <c r="H113" s="1377">
        <v>3880</v>
      </c>
      <c r="I113" s="8"/>
      <c r="J113" s="417" t="str">
        <f t="shared" si="16"/>
        <v>March</v>
      </c>
      <c r="K113" s="1354">
        <v>33</v>
      </c>
      <c r="L113" s="1354">
        <v>535934</v>
      </c>
      <c r="M113" s="1354">
        <v>20114</v>
      </c>
      <c r="N113" s="1254">
        <f t="shared" si="17"/>
        <v>6.0597999999999999E-2</v>
      </c>
      <c r="O113" s="581"/>
      <c r="P113" s="1357">
        <v>32477</v>
      </c>
      <c r="Q113" s="684">
        <v>23</v>
      </c>
    </row>
    <row r="114" spans="1:17">
      <c r="A114" s="436">
        <v>24</v>
      </c>
      <c r="B114" s="694" t="str">
        <f t="shared" si="15"/>
        <v>April</v>
      </c>
      <c r="C114" s="1328">
        <v>353</v>
      </c>
      <c r="D114" s="1328">
        <v>53539</v>
      </c>
      <c r="E114" s="1328">
        <v>7476</v>
      </c>
      <c r="F114" s="1332">
        <f t="shared" si="18"/>
        <v>3.9746999999999998E-2</v>
      </c>
      <c r="G114" s="581"/>
      <c r="H114" s="1378">
        <v>2128</v>
      </c>
      <c r="I114" s="8"/>
      <c r="J114" s="417" t="str">
        <f t="shared" si="16"/>
        <v>April</v>
      </c>
      <c r="K114" s="1356">
        <v>33</v>
      </c>
      <c r="L114" s="1356">
        <v>538002</v>
      </c>
      <c r="M114" s="1356">
        <v>20045</v>
      </c>
      <c r="N114" s="1254">
        <f t="shared" si="17"/>
        <v>3.9746999999999998E-2</v>
      </c>
      <c r="O114" s="581"/>
      <c r="P114" s="1358">
        <v>21383</v>
      </c>
      <c r="Q114" s="684">
        <v>24</v>
      </c>
    </row>
    <row r="115" spans="1:17">
      <c r="A115" s="436">
        <v>25</v>
      </c>
      <c r="B115" s="694" t="str">
        <f t="shared" si="15"/>
        <v>May</v>
      </c>
      <c r="C115" s="1326">
        <v>352</v>
      </c>
      <c r="D115" s="1326">
        <v>48157</v>
      </c>
      <c r="E115" s="1326">
        <v>7460</v>
      </c>
      <c r="F115" s="1332">
        <f t="shared" si="18"/>
        <v>3.6353000000000003E-2</v>
      </c>
      <c r="G115" s="581"/>
      <c r="H115" s="1377">
        <v>1750</v>
      </c>
      <c r="I115" s="8"/>
      <c r="J115" s="417" t="str">
        <f t="shared" si="16"/>
        <v>May</v>
      </c>
      <c r="K115" s="1354">
        <v>33</v>
      </c>
      <c r="L115" s="1354">
        <v>516022</v>
      </c>
      <c r="M115" s="1354">
        <v>19465</v>
      </c>
      <c r="N115" s="1255">
        <f t="shared" si="17"/>
        <v>3.6353000000000003E-2</v>
      </c>
      <c r="O115" s="581"/>
      <c r="P115" s="1357">
        <v>18758</v>
      </c>
      <c r="Q115" s="684">
        <v>25</v>
      </c>
    </row>
    <row r="116" spans="1:17">
      <c r="A116" s="436">
        <v>26</v>
      </c>
      <c r="B116" s="718" t="s">
        <v>1141</v>
      </c>
      <c r="C116" s="394">
        <f>SUM(C104:C115)</f>
        <v>4240</v>
      </c>
      <c r="D116" s="394">
        <f>SUM(D104:D115)</f>
        <v>733953</v>
      </c>
      <c r="E116" s="390">
        <f>SUM(E104:E115)</f>
        <v>89938</v>
      </c>
      <c r="F116" s="394" t="s">
        <v>677</v>
      </c>
      <c r="G116" s="394">
        <f>SUM(G104:G115)</f>
        <v>0</v>
      </c>
      <c r="H116" s="1374">
        <f>SUM(H104:H115)</f>
        <v>17212</v>
      </c>
      <c r="I116" s="8"/>
      <c r="J116" s="698" t="s">
        <v>1141</v>
      </c>
      <c r="K116" s="394">
        <f>SUM(K104:K115)</f>
        <v>396</v>
      </c>
      <c r="L116" s="394">
        <f>SUM(L104:L115)</f>
        <v>6977755</v>
      </c>
      <c r="M116" s="390">
        <f>SUM(M104:M115)</f>
        <v>251281</v>
      </c>
      <c r="N116" s="394"/>
      <c r="O116" s="394">
        <f>SUM(O104:O115)</f>
        <v>0</v>
      </c>
      <c r="P116" s="390">
        <f>SUM(P104:P115)</f>
        <v>162406</v>
      </c>
      <c r="Q116" s="691">
        <v>26</v>
      </c>
    </row>
    <row r="117" spans="1:17">
      <c r="A117" s="436" t="s">
        <v>677</v>
      </c>
      <c r="B117" s="743" t="s">
        <v>562</v>
      </c>
      <c r="C117" s="474"/>
      <c r="D117" s="474"/>
      <c r="E117" s="474"/>
      <c r="F117" s="474"/>
      <c r="G117" s="717"/>
      <c r="H117" s="745"/>
      <c r="I117" s="285"/>
      <c r="J117" s="716" t="s">
        <v>562</v>
      </c>
      <c r="K117" s="474"/>
      <c r="L117" s="474"/>
      <c r="M117" s="474"/>
      <c r="N117" s="474"/>
      <c r="O117" s="717"/>
      <c r="P117" s="717"/>
      <c r="Q117" s="746"/>
    </row>
    <row r="118" spans="1:17">
      <c r="A118" s="436"/>
      <c r="B118" s="743"/>
      <c r="C118" s="474" t="s">
        <v>2118</v>
      </c>
      <c r="D118" s="474"/>
      <c r="E118" s="474"/>
      <c r="F118" s="474"/>
      <c r="G118" s="717"/>
      <c r="H118" s="745"/>
      <c r="I118" s="285"/>
      <c r="J118" s="1285" t="s">
        <v>2131</v>
      </c>
      <c r="K118" s="1359">
        <v>12</v>
      </c>
      <c r="L118" s="1359">
        <v>133714</v>
      </c>
      <c r="M118" s="1359">
        <v>17396</v>
      </c>
      <c r="N118" s="383"/>
      <c r="O118" s="383"/>
      <c r="P118" s="1361">
        <v>3137</v>
      </c>
      <c r="Q118" s="746"/>
    </row>
    <row r="119" spans="1:17">
      <c r="A119" s="436"/>
      <c r="B119" s="743"/>
      <c r="C119" s="474"/>
      <c r="D119" s="474"/>
      <c r="E119" s="472"/>
      <c r="F119" s="474"/>
      <c r="G119" s="474"/>
      <c r="H119" s="721"/>
      <c r="I119" s="285"/>
      <c r="J119" s="1285" t="s">
        <v>2132</v>
      </c>
      <c r="K119" s="1360">
        <v>384</v>
      </c>
      <c r="L119" s="1359">
        <v>6844041</v>
      </c>
      <c r="M119" s="1359">
        <v>233885</v>
      </c>
      <c r="N119" s="383"/>
      <c r="O119" s="383"/>
      <c r="P119" s="1361">
        <v>159269</v>
      </c>
      <c r="Q119" s="746"/>
    </row>
    <row r="120" spans="1:17" ht="15.75" thickBot="1">
      <c r="A120" s="436"/>
      <c r="B120" s="747"/>
      <c r="C120" s="474"/>
      <c r="D120" s="474"/>
      <c r="E120" s="474"/>
      <c r="F120" s="717"/>
      <c r="G120" s="478"/>
      <c r="H120" s="746"/>
      <c r="I120" s="285"/>
      <c r="J120" s="1286" t="s">
        <v>314</v>
      </c>
      <c r="K120" s="1287">
        <f>IF((SUM(K118:K119)=K116),(SUM(K118:K119)),("ERROR"))</f>
        <v>396</v>
      </c>
      <c r="L120" s="1287">
        <f>IF((SUM(L118:L119)=L116),(SUM(L118:L119)),("ERROR"))</f>
        <v>6977755</v>
      </c>
      <c r="M120" s="1287">
        <f>IF((SUM(M118:M119)=M116),(SUM(M118:M119)),("ERROR"))</f>
        <v>251281</v>
      </c>
      <c r="N120" s="1287"/>
      <c r="O120" s="1287"/>
      <c r="P120" s="1287">
        <f>IF((SUM(P118:P119)=P116),(SUM(P118:P119)),("ERROR"))</f>
        <v>162406</v>
      </c>
      <c r="Q120" s="741"/>
    </row>
    <row r="121" spans="1:17" ht="15.75" thickTop="1">
      <c r="A121" s="436"/>
      <c r="B121" s="742" t="s">
        <v>567</v>
      </c>
      <c r="C121" s="1265" t="s">
        <v>2119</v>
      </c>
      <c r="D121" s="705"/>
      <c r="E121" s="705" t="s">
        <v>568</v>
      </c>
      <c r="F121" s="705"/>
      <c r="G121" s="1265">
        <v>7</v>
      </c>
      <c r="H121" s="1375"/>
      <c r="I121" s="8"/>
      <c r="J121" s="704" t="s">
        <v>567</v>
      </c>
      <c r="K121" s="1265"/>
      <c r="L121" s="705"/>
      <c r="M121" s="705" t="s">
        <v>568</v>
      </c>
      <c r="N121" s="705"/>
      <c r="O121" s="1265"/>
      <c r="P121" s="706"/>
      <c r="Q121" s="707"/>
    </row>
    <row r="122" spans="1:17">
      <c r="A122" s="436"/>
      <c r="B122" s="681" t="s">
        <v>677</v>
      </c>
      <c r="C122" s="679" t="s">
        <v>677</v>
      </c>
      <c r="D122" s="680" t="s">
        <v>677</v>
      </c>
      <c r="E122" s="680" t="s">
        <v>677</v>
      </c>
      <c r="F122" s="679" t="s">
        <v>677</v>
      </c>
      <c r="G122" s="681" t="s">
        <v>570</v>
      </c>
      <c r="H122" s="1370" t="s">
        <v>677</v>
      </c>
      <c r="I122" s="8"/>
      <c r="J122" s="436" t="s">
        <v>677</v>
      </c>
      <c r="K122" s="679" t="s">
        <v>677</v>
      </c>
      <c r="L122" s="680" t="s">
        <v>677</v>
      </c>
      <c r="M122" s="680" t="s">
        <v>677</v>
      </c>
      <c r="N122" s="679" t="s">
        <v>677</v>
      </c>
      <c r="O122" s="681" t="s">
        <v>570</v>
      </c>
      <c r="P122" s="680" t="s">
        <v>677</v>
      </c>
      <c r="Q122" s="682"/>
    </row>
    <row r="123" spans="1:17">
      <c r="A123" s="436" t="s">
        <v>1551</v>
      </c>
      <c r="B123" s="681" t="s">
        <v>572</v>
      </c>
      <c r="C123" s="679" t="s">
        <v>573</v>
      </c>
      <c r="D123" s="681" t="s">
        <v>1121</v>
      </c>
      <c r="E123" s="680" t="s">
        <v>1122</v>
      </c>
      <c r="F123" s="679" t="s">
        <v>1123</v>
      </c>
      <c r="G123" s="681" t="s">
        <v>1124</v>
      </c>
      <c r="H123" s="1369" t="s">
        <v>534</v>
      </c>
      <c r="I123" s="8"/>
      <c r="J123" s="436" t="s">
        <v>572</v>
      </c>
      <c r="K123" s="679" t="s">
        <v>573</v>
      </c>
      <c r="L123" s="681" t="s">
        <v>1121</v>
      </c>
      <c r="M123" s="680" t="s">
        <v>1122</v>
      </c>
      <c r="N123" s="679" t="s">
        <v>1123</v>
      </c>
      <c r="O123" s="681" t="s">
        <v>1124</v>
      </c>
      <c r="P123" s="681" t="s">
        <v>534</v>
      </c>
      <c r="Q123" s="684" t="s">
        <v>1551</v>
      </c>
    </row>
    <row r="124" spans="1:17">
      <c r="A124" s="436" t="s">
        <v>1554</v>
      </c>
      <c r="B124" s="681"/>
      <c r="C124" s="679" t="s">
        <v>1125</v>
      </c>
      <c r="D124" s="680"/>
      <c r="E124" s="681" t="s">
        <v>1126</v>
      </c>
      <c r="F124" s="679" t="s">
        <v>1127</v>
      </c>
      <c r="G124" s="681" t="s">
        <v>1128</v>
      </c>
      <c r="H124" s="1370" t="s">
        <v>1126</v>
      </c>
      <c r="I124" s="8"/>
      <c r="J124" s="436"/>
      <c r="K124" s="679" t="s">
        <v>1125</v>
      </c>
      <c r="L124" s="680"/>
      <c r="M124" s="681" t="s">
        <v>1126</v>
      </c>
      <c r="N124" s="679" t="s">
        <v>1127</v>
      </c>
      <c r="O124" s="681" t="s">
        <v>1128</v>
      </c>
      <c r="P124" s="680" t="s">
        <v>1126</v>
      </c>
      <c r="Q124" s="684" t="s">
        <v>1554</v>
      </c>
    </row>
    <row r="125" spans="1:17">
      <c r="A125" s="436"/>
      <c r="B125" s="689" t="s">
        <v>742</v>
      </c>
      <c r="C125" s="688" t="s">
        <v>743</v>
      </c>
      <c r="D125" s="689" t="s">
        <v>744</v>
      </c>
      <c r="E125" s="689" t="s">
        <v>745</v>
      </c>
      <c r="F125" s="688" t="s">
        <v>746</v>
      </c>
      <c r="G125" s="689" t="s">
        <v>1224</v>
      </c>
      <c r="H125" s="1371" t="s">
        <v>1225</v>
      </c>
      <c r="I125" s="8"/>
      <c r="J125" s="687" t="s">
        <v>742</v>
      </c>
      <c r="K125" s="688" t="s">
        <v>743</v>
      </c>
      <c r="L125" s="689" t="s">
        <v>744</v>
      </c>
      <c r="M125" s="689" t="s">
        <v>745</v>
      </c>
      <c r="N125" s="688" t="s">
        <v>746</v>
      </c>
      <c r="O125" s="689" t="s">
        <v>1224</v>
      </c>
      <c r="P125" s="690" t="s">
        <v>1225</v>
      </c>
      <c r="Q125" s="691"/>
    </row>
    <row r="126" spans="1:17">
      <c r="A126" s="738">
        <v>27</v>
      </c>
      <c r="B126" s="739" t="str">
        <f t="shared" ref="B126:B137" si="19">B33</f>
        <v>June</v>
      </c>
      <c r="C126" s="1334">
        <v>20</v>
      </c>
      <c r="D126" s="1334">
        <v>59978</v>
      </c>
      <c r="E126" s="693">
        <v>11872</v>
      </c>
      <c r="F126" s="1257">
        <f t="shared" ref="F126:F137" si="20">F33</f>
        <v>1.7781999999999999E-2</v>
      </c>
      <c r="G126" s="581" t="s">
        <v>2114</v>
      </c>
      <c r="H126" s="479">
        <v>1067</v>
      </c>
      <c r="I126" s="8"/>
      <c r="J126" s="667" t="str">
        <f t="shared" ref="J126:J137" si="21">B33</f>
        <v>June</v>
      </c>
      <c r="K126" s="692"/>
      <c r="L126" s="692"/>
      <c r="M126" s="693"/>
      <c r="N126" s="1256">
        <f t="shared" ref="N126:N137" si="22">F33</f>
        <v>1.7781999999999999E-2</v>
      </c>
      <c r="O126" s="692"/>
      <c r="P126" s="695"/>
      <c r="Q126" s="696">
        <v>27</v>
      </c>
    </row>
    <row r="127" spans="1:17">
      <c r="A127" s="436">
        <v>28</v>
      </c>
      <c r="B127" s="694" t="str">
        <f t="shared" si="19"/>
        <v>July</v>
      </c>
      <c r="C127" s="1333">
        <v>20</v>
      </c>
      <c r="D127" s="1333">
        <v>64471</v>
      </c>
      <c r="E127" s="1333">
        <v>11813</v>
      </c>
      <c r="F127" s="1257">
        <f t="shared" si="20"/>
        <v>1.1048000000000001E-2</v>
      </c>
      <c r="G127" s="581" t="s">
        <v>2115</v>
      </c>
      <c r="H127" s="1377">
        <v>712</v>
      </c>
      <c r="I127" s="8"/>
      <c r="J127" s="417" t="str">
        <f t="shared" si="21"/>
        <v>July</v>
      </c>
      <c r="K127" s="473"/>
      <c r="L127" s="473"/>
      <c r="M127" s="473"/>
      <c r="N127" s="1256">
        <f t="shared" si="22"/>
        <v>1.1048000000000001E-2</v>
      </c>
      <c r="O127" s="473"/>
      <c r="P127" s="581"/>
      <c r="Q127" s="684">
        <v>28</v>
      </c>
    </row>
    <row r="128" spans="1:17">
      <c r="A128" s="436">
        <v>29</v>
      </c>
      <c r="B128" s="694" t="str">
        <f t="shared" si="19"/>
        <v>August</v>
      </c>
      <c r="C128" s="1333">
        <v>20</v>
      </c>
      <c r="D128" s="1333">
        <v>72541</v>
      </c>
      <c r="E128" s="1333">
        <v>11825</v>
      </c>
      <c r="F128" s="1257">
        <f t="shared" si="20"/>
        <v>1.5151E-2</v>
      </c>
      <c r="G128" s="581"/>
      <c r="H128" s="1377">
        <v>1099</v>
      </c>
      <c r="I128" s="8"/>
      <c r="J128" s="417" t="str">
        <f t="shared" si="21"/>
        <v>August</v>
      </c>
      <c r="K128" s="473"/>
      <c r="L128" s="473"/>
      <c r="M128" s="473"/>
      <c r="N128" s="1256">
        <f t="shared" si="22"/>
        <v>1.5151E-2</v>
      </c>
      <c r="O128" s="473"/>
      <c r="P128" s="581"/>
      <c r="Q128" s="684">
        <v>29</v>
      </c>
    </row>
    <row r="129" spans="1:17">
      <c r="A129" s="436">
        <v>30</v>
      </c>
      <c r="B129" s="694" t="str">
        <f t="shared" si="19"/>
        <v>September</v>
      </c>
      <c r="C129" s="1333">
        <v>20</v>
      </c>
      <c r="D129" s="1333">
        <v>80136</v>
      </c>
      <c r="E129" s="1333">
        <v>11819</v>
      </c>
      <c r="F129" s="1257">
        <f t="shared" si="20"/>
        <v>1.4291999999999999E-2</v>
      </c>
      <c r="G129" s="581"/>
      <c r="H129" s="1377">
        <v>1145</v>
      </c>
      <c r="I129" s="8"/>
      <c r="J129" s="417" t="str">
        <f t="shared" si="21"/>
        <v>September</v>
      </c>
      <c r="K129" s="473"/>
      <c r="L129" s="473"/>
      <c r="M129" s="473"/>
      <c r="N129" s="1256">
        <f t="shared" si="22"/>
        <v>1.4291999999999999E-2</v>
      </c>
      <c r="O129" s="473"/>
      <c r="P129" s="581"/>
      <c r="Q129" s="684">
        <v>30</v>
      </c>
    </row>
    <row r="130" spans="1:17">
      <c r="A130" s="436">
        <v>31</v>
      </c>
      <c r="B130" s="694" t="str">
        <f t="shared" si="19"/>
        <v xml:space="preserve">October </v>
      </c>
      <c r="C130" s="1333">
        <v>20</v>
      </c>
      <c r="D130" s="1333">
        <v>92904</v>
      </c>
      <c r="E130" s="1333">
        <v>11817</v>
      </c>
      <c r="F130" s="1257">
        <f t="shared" si="20"/>
        <v>1.1594999999999999E-2</v>
      </c>
      <c r="G130" s="581"/>
      <c r="H130" s="1377">
        <v>1077</v>
      </c>
      <c r="I130" s="8"/>
      <c r="J130" s="417" t="str">
        <f t="shared" si="21"/>
        <v xml:space="preserve">October </v>
      </c>
      <c r="K130" s="473"/>
      <c r="L130" s="473"/>
      <c r="M130" s="473"/>
      <c r="N130" s="1256">
        <f t="shared" si="22"/>
        <v>1.1594999999999999E-2</v>
      </c>
      <c r="O130" s="473"/>
      <c r="P130" s="581"/>
      <c r="Q130" s="684">
        <v>31</v>
      </c>
    </row>
    <row r="131" spans="1:17">
      <c r="A131" s="436">
        <v>32</v>
      </c>
      <c r="B131" s="694" t="str">
        <f t="shared" si="19"/>
        <v>November</v>
      </c>
      <c r="C131" s="1333">
        <v>20</v>
      </c>
      <c r="D131" s="1333">
        <v>99159</v>
      </c>
      <c r="E131" s="1333">
        <v>11822</v>
      </c>
      <c r="F131" s="1257">
        <f t="shared" si="20"/>
        <v>1.2418999999999999E-2</v>
      </c>
      <c r="G131" s="581"/>
      <c r="H131" s="1377">
        <v>1231</v>
      </c>
      <c r="I131" s="8"/>
      <c r="J131" s="417" t="str">
        <f t="shared" si="21"/>
        <v>November</v>
      </c>
      <c r="K131" s="473"/>
      <c r="L131" s="473"/>
      <c r="M131" s="473"/>
      <c r="N131" s="1256">
        <f t="shared" si="22"/>
        <v>1.2418999999999999E-2</v>
      </c>
      <c r="O131" s="473"/>
      <c r="P131" s="581"/>
      <c r="Q131" s="684">
        <v>32</v>
      </c>
    </row>
    <row r="132" spans="1:17">
      <c r="A132" s="436">
        <v>33</v>
      </c>
      <c r="B132" s="694" t="str">
        <f t="shared" si="19"/>
        <v xml:space="preserve">December </v>
      </c>
      <c r="C132" s="1333">
        <v>20</v>
      </c>
      <c r="D132" s="1333">
        <v>107912</v>
      </c>
      <c r="E132" s="1333">
        <v>11812</v>
      </c>
      <c r="F132" s="1257">
        <f t="shared" si="20"/>
        <v>1.1834000000000001E-2</v>
      </c>
      <c r="G132" s="581"/>
      <c r="H132" s="1377">
        <v>1277</v>
      </c>
      <c r="I132" s="8"/>
      <c r="J132" s="417" t="str">
        <f t="shared" si="21"/>
        <v xml:space="preserve">December </v>
      </c>
      <c r="K132" s="473"/>
      <c r="L132" s="473"/>
      <c r="M132" s="473"/>
      <c r="N132" s="1256">
        <f t="shared" si="22"/>
        <v>1.1834000000000001E-2</v>
      </c>
      <c r="O132" s="473"/>
      <c r="P132" s="581"/>
      <c r="Q132" s="684">
        <v>33</v>
      </c>
    </row>
    <row r="133" spans="1:17">
      <c r="A133" s="436">
        <v>34</v>
      </c>
      <c r="B133" s="694" t="str">
        <f t="shared" si="19"/>
        <v>January</v>
      </c>
      <c r="C133" s="1333">
        <v>20</v>
      </c>
      <c r="D133" s="1333">
        <v>104980</v>
      </c>
      <c r="E133" s="1333">
        <v>11889</v>
      </c>
      <c r="F133" s="1257">
        <f t="shared" si="20"/>
        <v>2.5409000000000001E-2</v>
      </c>
      <c r="G133" s="581"/>
      <c r="H133" s="1377">
        <v>2667</v>
      </c>
      <c r="I133" s="8"/>
      <c r="J133" s="417" t="str">
        <f t="shared" si="21"/>
        <v>January</v>
      </c>
      <c r="K133" s="473"/>
      <c r="L133" s="473"/>
      <c r="M133" s="473"/>
      <c r="N133" s="1256">
        <f t="shared" si="22"/>
        <v>2.5409000000000001E-2</v>
      </c>
      <c r="O133" s="473"/>
      <c r="P133" s="581"/>
      <c r="Q133" s="684">
        <v>34</v>
      </c>
    </row>
    <row r="134" spans="1:17">
      <c r="A134" s="436">
        <v>35</v>
      </c>
      <c r="B134" s="694" t="str">
        <f t="shared" si="19"/>
        <v>February</v>
      </c>
      <c r="C134" s="1333">
        <v>20</v>
      </c>
      <c r="D134" s="1333">
        <v>87897</v>
      </c>
      <c r="E134" s="1333">
        <v>11891</v>
      </c>
      <c r="F134" s="1257">
        <f t="shared" si="20"/>
        <v>2.9013000000000001E-2</v>
      </c>
      <c r="G134" s="581"/>
      <c r="H134" s="1377">
        <v>2550</v>
      </c>
      <c r="I134" s="8"/>
      <c r="J134" s="417" t="str">
        <f t="shared" si="21"/>
        <v>February</v>
      </c>
      <c r="K134" s="473"/>
      <c r="L134" s="473"/>
      <c r="M134" s="473"/>
      <c r="N134" s="1256">
        <f t="shared" si="22"/>
        <v>2.9013000000000001E-2</v>
      </c>
      <c r="O134" s="473"/>
      <c r="P134" s="581"/>
      <c r="Q134" s="684">
        <v>35</v>
      </c>
    </row>
    <row r="135" spans="1:17">
      <c r="A135" s="436">
        <v>36</v>
      </c>
      <c r="B135" s="694" t="str">
        <f t="shared" si="19"/>
        <v>March</v>
      </c>
      <c r="C135" s="1333">
        <v>20</v>
      </c>
      <c r="D135" s="1333">
        <v>86168</v>
      </c>
      <c r="E135" s="1333">
        <v>11922</v>
      </c>
      <c r="F135" s="1257">
        <f t="shared" si="20"/>
        <v>6.0597999999999999E-2</v>
      </c>
      <c r="G135" s="581"/>
      <c r="H135" s="1377">
        <v>5222</v>
      </c>
      <c r="I135" s="8"/>
      <c r="J135" s="417" t="str">
        <f t="shared" si="21"/>
        <v>March</v>
      </c>
      <c r="K135" s="473"/>
      <c r="L135" s="473"/>
      <c r="M135" s="473"/>
      <c r="N135" s="1256">
        <f t="shared" si="22"/>
        <v>6.0597999999999999E-2</v>
      </c>
      <c r="O135" s="473"/>
      <c r="P135" s="581"/>
      <c r="Q135" s="684">
        <v>36</v>
      </c>
    </row>
    <row r="136" spans="1:17">
      <c r="A136" s="436">
        <v>37</v>
      </c>
      <c r="B136" s="694" t="str">
        <f t="shared" si="19"/>
        <v>April</v>
      </c>
      <c r="C136" s="1335">
        <v>20</v>
      </c>
      <c r="D136" s="1335">
        <v>73661</v>
      </c>
      <c r="E136" s="1335">
        <v>11892</v>
      </c>
      <c r="F136" s="1257">
        <f t="shared" si="20"/>
        <v>3.9746999999999998E-2</v>
      </c>
      <c r="G136" s="581"/>
      <c r="H136" s="1378">
        <v>2928</v>
      </c>
      <c r="I136" s="8"/>
      <c r="J136" s="417" t="str">
        <f t="shared" si="21"/>
        <v>April</v>
      </c>
      <c r="K136" s="473"/>
      <c r="L136" s="473"/>
      <c r="M136" s="473"/>
      <c r="N136" s="1256">
        <f t="shared" si="22"/>
        <v>3.9746999999999998E-2</v>
      </c>
      <c r="O136" s="473"/>
      <c r="P136" s="581"/>
      <c r="Q136" s="684">
        <v>37</v>
      </c>
    </row>
    <row r="137" spans="1:17">
      <c r="A137" s="436">
        <v>38</v>
      </c>
      <c r="B137" s="694" t="str">
        <f t="shared" si="19"/>
        <v>May</v>
      </c>
      <c r="C137" s="1333">
        <v>20</v>
      </c>
      <c r="D137" s="1333">
        <v>66211</v>
      </c>
      <c r="E137" s="1333">
        <v>11886</v>
      </c>
      <c r="F137" s="1257">
        <f t="shared" si="20"/>
        <v>3.6353000000000003E-2</v>
      </c>
      <c r="G137" s="581"/>
      <c r="H137" s="1377">
        <v>2407</v>
      </c>
      <c r="I137" s="8"/>
      <c r="J137" s="417" t="str">
        <f t="shared" si="21"/>
        <v>May</v>
      </c>
      <c r="K137" s="473"/>
      <c r="L137" s="473"/>
      <c r="M137" s="473"/>
      <c r="N137" s="1256">
        <f t="shared" si="22"/>
        <v>3.6353000000000003E-2</v>
      </c>
      <c r="O137" s="469"/>
      <c r="P137" s="388"/>
      <c r="Q137" s="684">
        <v>38</v>
      </c>
    </row>
    <row r="138" spans="1:17">
      <c r="A138" s="436">
        <v>39</v>
      </c>
      <c r="B138" s="718" t="s">
        <v>1141</v>
      </c>
      <c r="C138" s="394">
        <f>SUM(C126:C137)</f>
        <v>240</v>
      </c>
      <c r="D138" s="394">
        <f>SUM(D126:D137)</f>
        <v>996018</v>
      </c>
      <c r="E138" s="390">
        <f>SUM(E126:E137)</f>
        <v>142260</v>
      </c>
      <c r="F138" s="394" t="s">
        <v>677</v>
      </c>
      <c r="G138" s="394">
        <f>SUM(G126:G137)</f>
        <v>0</v>
      </c>
      <c r="H138" s="1374">
        <f>SUM(H126:H137)</f>
        <v>23382</v>
      </c>
      <c r="I138" s="8"/>
      <c r="J138" s="698" t="s">
        <v>1141</v>
      </c>
      <c r="K138" s="394">
        <f>SUM(K126:K137)</f>
        <v>0</v>
      </c>
      <c r="L138" s="394">
        <f>SUM(L126:L137)</f>
        <v>0</v>
      </c>
      <c r="M138" s="390">
        <f>SUM(M126:M137)</f>
        <v>0</v>
      </c>
      <c r="N138" s="394"/>
      <c r="O138" s="394">
        <f>SUM(O126:O137)</f>
        <v>0</v>
      </c>
      <c r="P138" s="390">
        <f>SUM(P126:P137)</f>
        <v>0</v>
      </c>
      <c r="Q138" s="691">
        <v>39</v>
      </c>
    </row>
    <row r="139" spans="1:17">
      <c r="A139" s="60"/>
      <c r="B139" s="743" t="s">
        <v>562</v>
      </c>
      <c r="C139" s="474"/>
      <c r="D139" s="474"/>
      <c r="E139" s="474"/>
      <c r="F139" s="474"/>
      <c r="G139" s="717"/>
      <c r="H139" s="745"/>
      <c r="I139" s="8"/>
      <c r="J139" s="716" t="s">
        <v>562</v>
      </c>
      <c r="K139" s="474"/>
      <c r="L139" s="474"/>
      <c r="M139" s="474"/>
      <c r="N139" s="474"/>
      <c r="O139" s="717"/>
      <c r="P139" s="717"/>
      <c r="Q139" s="425"/>
    </row>
    <row r="140" spans="1:17">
      <c r="A140" s="60"/>
      <c r="B140" s="743"/>
      <c r="C140" s="474" t="s">
        <v>2120</v>
      </c>
      <c r="D140" s="474"/>
      <c r="E140" s="474"/>
      <c r="F140" s="474"/>
      <c r="G140" s="717"/>
      <c r="H140" s="745"/>
      <c r="I140" s="8"/>
      <c r="J140" s="716"/>
      <c r="K140" s="474"/>
      <c r="L140" s="474"/>
      <c r="M140" s="474"/>
      <c r="N140" s="474"/>
      <c r="O140" s="717"/>
      <c r="P140" s="717"/>
      <c r="Q140" s="425"/>
    </row>
    <row r="141" spans="1:17">
      <c r="A141" s="60"/>
      <c r="B141" s="743"/>
      <c r="C141" s="474"/>
      <c r="D141" s="474"/>
      <c r="E141" s="474"/>
      <c r="F141" s="474"/>
      <c r="G141" s="717"/>
      <c r="H141" s="745"/>
      <c r="I141" s="8"/>
      <c r="J141" s="716"/>
      <c r="K141" s="474"/>
      <c r="L141" s="474"/>
      <c r="M141" s="474"/>
      <c r="N141" s="474"/>
      <c r="O141" s="717"/>
      <c r="P141" s="717"/>
      <c r="Q141" s="425"/>
    </row>
    <row r="142" spans="1:17" ht="15.75" thickBot="1">
      <c r="A142" s="748"/>
      <c r="B142" s="749"/>
      <c r="C142" s="727"/>
      <c r="D142" s="727"/>
      <c r="E142" s="727"/>
      <c r="F142" s="727"/>
      <c r="G142" s="728"/>
      <c r="H142" s="1372"/>
      <c r="I142" s="8"/>
      <c r="J142" s="716"/>
      <c r="K142" s="474"/>
      <c r="L142" s="474"/>
      <c r="M142" s="474"/>
      <c r="N142" s="474"/>
      <c r="O142" s="717"/>
      <c r="P142" s="717"/>
      <c r="Q142" s="425"/>
    </row>
    <row r="143" spans="1:17" ht="15.75" thickBot="1">
      <c r="A143" s="8"/>
      <c r="B143" s="73"/>
      <c r="C143" s="445"/>
      <c r="D143" s="445"/>
      <c r="E143" s="445"/>
      <c r="F143" s="445"/>
      <c r="G143" s="750"/>
      <c r="H143" s="1379" t="s">
        <v>1168</v>
      </c>
      <c r="I143" s="8"/>
      <c r="J143" s="730"/>
      <c r="K143" s="727"/>
      <c r="L143" s="727"/>
      <c r="M143" s="731"/>
      <c r="N143" s="727"/>
      <c r="O143" s="727"/>
      <c r="P143" s="727"/>
      <c r="Q143" s="732"/>
    </row>
    <row r="144" spans="1:17">
      <c r="A144" s="2" t="s">
        <v>1171</v>
      </c>
      <c r="B144" s="76"/>
      <c r="C144" s="751"/>
      <c r="D144" s="751"/>
      <c r="E144" s="751"/>
      <c r="F144" s="751"/>
      <c r="G144" s="752"/>
      <c r="H144" s="1380"/>
      <c r="I144" s="8"/>
      <c r="J144" s="83" t="s">
        <v>1168</v>
      </c>
      <c r="K144" s="8"/>
      <c r="L144" s="8"/>
      <c r="M144" s="8"/>
      <c r="N144" s="733"/>
      <c r="O144" s="733"/>
    </row>
    <row r="145" spans="1:17">
      <c r="A145" s="8"/>
      <c r="B145" s="73"/>
      <c r="C145" s="445"/>
      <c r="D145" s="445"/>
      <c r="E145" s="445"/>
      <c r="F145" s="445"/>
      <c r="G145" s="750"/>
      <c r="H145" s="1376"/>
      <c r="I145" s="8"/>
      <c r="J145" s="2" t="s">
        <v>1172</v>
      </c>
      <c r="K145" s="2"/>
      <c r="L145" s="2"/>
      <c r="M145" s="2"/>
      <c r="N145" s="2"/>
      <c r="O145" s="2"/>
      <c r="P145" s="2"/>
      <c r="Q145" s="2"/>
    </row>
    <row r="146" spans="1:17">
      <c r="A146" s="8"/>
      <c r="B146" s="73"/>
      <c r="C146" s="445"/>
      <c r="D146" s="445"/>
      <c r="E146" s="445"/>
      <c r="F146" s="445"/>
      <c r="G146" s="750"/>
      <c r="H146" s="1376"/>
    </row>
    <row r="147" spans="1:17">
      <c r="H147" s="194"/>
    </row>
    <row r="148" spans="1:17" ht="15.75" thickBot="1">
      <c r="H148" s="194"/>
    </row>
    <row r="149" spans="1:17">
      <c r="A149" s="57"/>
      <c r="B149" s="58"/>
      <c r="C149" s="58"/>
      <c r="D149" s="663"/>
      <c r="E149" s="663"/>
      <c r="F149" s="664"/>
      <c r="G149" s="664"/>
      <c r="H149" s="1366"/>
      <c r="I149" s="8"/>
      <c r="J149" s="57"/>
      <c r="K149" s="58"/>
      <c r="L149" s="663"/>
      <c r="M149" s="663"/>
      <c r="N149" s="664"/>
      <c r="O149" s="664"/>
      <c r="P149" s="58"/>
      <c r="Q149" s="59"/>
    </row>
    <row r="150" spans="1:17" ht="15.75">
      <c r="A150" s="412" t="s">
        <v>565</v>
      </c>
      <c r="B150" s="2"/>
      <c r="C150" s="2"/>
      <c r="D150" s="2"/>
      <c r="E150" s="2"/>
      <c r="F150" s="2"/>
      <c r="G150" s="2"/>
      <c r="H150" s="1367"/>
      <c r="I150" s="8"/>
      <c r="J150" s="412" t="s">
        <v>565</v>
      </c>
      <c r="K150" s="2"/>
      <c r="L150" s="2"/>
      <c r="M150" s="2"/>
      <c r="N150" s="2"/>
      <c r="O150" s="2"/>
      <c r="P150" s="8"/>
      <c r="Q150" s="61"/>
    </row>
    <row r="151" spans="1:17">
      <c r="A151" s="666"/>
      <c r="B151" s="435"/>
      <c r="C151" s="435"/>
      <c r="D151" s="428"/>
      <c r="E151" s="428"/>
      <c r="F151" s="223"/>
      <c r="G151" s="435"/>
      <c r="H151" s="1368"/>
      <c r="I151" s="8"/>
      <c r="J151" s="666"/>
      <c r="K151" s="435"/>
      <c r="L151" s="428"/>
      <c r="M151" s="428"/>
      <c r="N151" s="223"/>
      <c r="O151" s="435"/>
      <c r="P151" s="435"/>
      <c r="Q151" s="61"/>
    </row>
    <row r="152" spans="1:17">
      <c r="A152" s="734"/>
      <c r="B152" s="735" t="s">
        <v>567</v>
      </c>
      <c r="C152" s="432"/>
      <c r="D152" s="415"/>
      <c r="E152" s="415" t="s">
        <v>568</v>
      </c>
      <c r="F152" s="415"/>
      <c r="G152" s="432"/>
      <c r="H152" s="1373"/>
      <c r="I152" s="8"/>
      <c r="J152" s="673" t="s">
        <v>567</v>
      </c>
      <c r="K152" s="432"/>
      <c r="L152" s="415"/>
      <c r="M152" s="415" t="s">
        <v>568</v>
      </c>
      <c r="N152" s="415"/>
      <c r="O152" s="432"/>
      <c r="P152" s="674"/>
      <c r="Q152" s="675"/>
    </row>
    <row r="153" spans="1:17">
      <c r="A153" s="72"/>
      <c r="B153" s="681" t="s">
        <v>677</v>
      </c>
      <c r="C153" s="679" t="s">
        <v>677</v>
      </c>
      <c r="D153" s="680" t="s">
        <v>677</v>
      </c>
      <c r="E153" s="680" t="s">
        <v>677</v>
      </c>
      <c r="F153" s="679" t="s">
        <v>677</v>
      </c>
      <c r="G153" s="681" t="s">
        <v>570</v>
      </c>
      <c r="H153" s="1370" t="s">
        <v>677</v>
      </c>
      <c r="I153" s="8"/>
      <c r="J153" s="436" t="s">
        <v>677</v>
      </c>
      <c r="K153" s="679" t="s">
        <v>677</v>
      </c>
      <c r="L153" s="680" t="s">
        <v>677</v>
      </c>
      <c r="M153" s="680" t="s">
        <v>677</v>
      </c>
      <c r="N153" s="679" t="s">
        <v>677</v>
      </c>
      <c r="O153" s="681" t="s">
        <v>570</v>
      </c>
      <c r="P153" s="680" t="s">
        <v>677</v>
      </c>
      <c r="Q153" s="682"/>
    </row>
    <row r="154" spans="1:17">
      <c r="A154" s="436" t="s">
        <v>1551</v>
      </c>
      <c r="B154" s="681" t="s">
        <v>572</v>
      </c>
      <c r="C154" s="679" t="s">
        <v>573</v>
      </c>
      <c r="D154" s="681" t="s">
        <v>1121</v>
      </c>
      <c r="E154" s="680" t="s">
        <v>1122</v>
      </c>
      <c r="F154" s="679" t="s">
        <v>1123</v>
      </c>
      <c r="G154" s="681" t="s">
        <v>1124</v>
      </c>
      <c r="H154" s="1369" t="s">
        <v>534</v>
      </c>
      <c r="I154" s="8"/>
      <c r="J154" s="436" t="s">
        <v>572</v>
      </c>
      <c r="K154" s="679" t="s">
        <v>573</v>
      </c>
      <c r="L154" s="681" t="s">
        <v>1121</v>
      </c>
      <c r="M154" s="680" t="s">
        <v>1122</v>
      </c>
      <c r="N154" s="679" t="s">
        <v>1123</v>
      </c>
      <c r="O154" s="681" t="s">
        <v>1124</v>
      </c>
      <c r="P154" s="681" t="s">
        <v>534</v>
      </c>
      <c r="Q154" s="684" t="s">
        <v>1551</v>
      </c>
    </row>
    <row r="155" spans="1:17">
      <c r="A155" s="436" t="s">
        <v>1554</v>
      </c>
      <c r="B155" s="681"/>
      <c r="C155" s="679" t="s">
        <v>1125</v>
      </c>
      <c r="D155" s="680"/>
      <c r="E155" s="681" t="s">
        <v>1126</v>
      </c>
      <c r="F155" s="679" t="s">
        <v>1127</v>
      </c>
      <c r="G155" s="681" t="s">
        <v>1128</v>
      </c>
      <c r="H155" s="1370" t="s">
        <v>1126</v>
      </c>
      <c r="I155" s="8"/>
      <c r="J155" s="436"/>
      <c r="K155" s="679" t="s">
        <v>1125</v>
      </c>
      <c r="L155" s="680"/>
      <c r="M155" s="681" t="s">
        <v>1126</v>
      </c>
      <c r="N155" s="679" t="s">
        <v>1127</v>
      </c>
      <c r="O155" s="681" t="s">
        <v>1128</v>
      </c>
      <c r="P155" s="680" t="s">
        <v>1126</v>
      </c>
      <c r="Q155" s="684" t="s">
        <v>1554</v>
      </c>
    </row>
    <row r="156" spans="1:17">
      <c r="A156" s="737"/>
      <c r="B156" s="689" t="s">
        <v>742</v>
      </c>
      <c r="C156" s="688" t="s">
        <v>743</v>
      </c>
      <c r="D156" s="689" t="s">
        <v>744</v>
      </c>
      <c r="E156" s="689" t="s">
        <v>745</v>
      </c>
      <c r="F156" s="688" t="s">
        <v>746</v>
      </c>
      <c r="G156" s="689" t="s">
        <v>1224</v>
      </c>
      <c r="H156" s="1371" t="s">
        <v>1225</v>
      </c>
      <c r="I156" s="8"/>
      <c r="J156" s="687" t="s">
        <v>742</v>
      </c>
      <c r="K156" s="688" t="s">
        <v>743</v>
      </c>
      <c r="L156" s="689" t="s">
        <v>744</v>
      </c>
      <c r="M156" s="689" t="s">
        <v>745</v>
      </c>
      <c r="N156" s="688" t="s">
        <v>746</v>
      </c>
      <c r="O156" s="689" t="s">
        <v>1224</v>
      </c>
      <c r="P156" s="690" t="s">
        <v>1225</v>
      </c>
      <c r="Q156" s="691"/>
    </row>
    <row r="157" spans="1:17">
      <c r="A157" s="738">
        <v>1</v>
      </c>
      <c r="B157" s="739" t="str">
        <f t="shared" ref="B157:B168" si="23">B33</f>
        <v>June</v>
      </c>
      <c r="C157" s="715"/>
      <c r="D157" s="715"/>
      <c r="E157" s="753"/>
      <c r="F157" s="1256">
        <f t="shared" ref="F157:F168" si="24">F33</f>
        <v>1.7781999999999999E-2</v>
      </c>
      <c r="G157" s="692"/>
      <c r="H157" s="479"/>
      <c r="I157" s="8"/>
      <c r="J157" s="667" t="str">
        <f t="shared" ref="J157:J168" si="25">B33</f>
        <v>June</v>
      </c>
      <c r="K157" s="692"/>
      <c r="L157" s="692"/>
      <c r="M157" s="693"/>
      <c r="N157" s="1253">
        <f t="shared" ref="N157:N168" si="26">F33</f>
        <v>1.7781999999999999E-2</v>
      </c>
      <c r="O157" s="581"/>
      <c r="P157" s="744"/>
      <c r="Q157" s="696">
        <v>1</v>
      </c>
    </row>
    <row r="158" spans="1:17">
      <c r="A158" s="436">
        <v>2</v>
      </c>
      <c r="B158" s="694" t="str">
        <f t="shared" si="23"/>
        <v>July</v>
      </c>
      <c r="C158" s="649"/>
      <c r="D158" s="649"/>
      <c r="E158" s="649"/>
      <c r="F158" s="1256">
        <f t="shared" si="24"/>
        <v>1.1048000000000001E-2</v>
      </c>
      <c r="G158" s="473"/>
      <c r="H158" s="721"/>
      <c r="I158" s="8"/>
      <c r="J158" s="417" t="str">
        <f t="shared" si="25"/>
        <v>July</v>
      </c>
      <c r="K158" s="473"/>
      <c r="L158" s="473"/>
      <c r="M158" s="473"/>
      <c r="N158" s="1254">
        <f t="shared" si="26"/>
        <v>1.1048000000000001E-2</v>
      </c>
      <c r="O158" s="581"/>
      <c r="P158" s="581"/>
      <c r="Q158" s="684">
        <v>2</v>
      </c>
    </row>
    <row r="159" spans="1:17">
      <c r="A159" s="436">
        <v>3</v>
      </c>
      <c r="B159" s="694" t="str">
        <f t="shared" si="23"/>
        <v>August</v>
      </c>
      <c r="C159" s="649"/>
      <c r="D159" s="649"/>
      <c r="E159" s="649"/>
      <c r="F159" s="1256">
        <f t="shared" si="24"/>
        <v>1.5151E-2</v>
      </c>
      <c r="G159" s="473"/>
      <c r="H159" s="721"/>
      <c r="I159" s="8"/>
      <c r="J159" s="417" t="str">
        <f t="shared" si="25"/>
        <v>August</v>
      </c>
      <c r="K159" s="473"/>
      <c r="L159" s="473"/>
      <c r="M159" s="473"/>
      <c r="N159" s="1254">
        <f t="shared" si="26"/>
        <v>1.5151E-2</v>
      </c>
      <c r="O159" s="581"/>
      <c r="P159" s="581"/>
      <c r="Q159" s="684">
        <v>3</v>
      </c>
    </row>
    <row r="160" spans="1:17">
      <c r="A160" s="436">
        <v>4</v>
      </c>
      <c r="B160" s="694" t="str">
        <f t="shared" si="23"/>
        <v>September</v>
      </c>
      <c r="C160" s="649"/>
      <c r="D160" s="649"/>
      <c r="E160" s="649"/>
      <c r="F160" s="1256">
        <f t="shared" si="24"/>
        <v>1.4291999999999999E-2</v>
      </c>
      <c r="G160" s="473"/>
      <c r="H160" s="721"/>
      <c r="I160" s="8"/>
      <c r="J160" s="417" t="str">
        <f t="shared" si="25"/>
        <v>September</v>
      </c>
      <c r="K160" s="473"/>
      <c r="L160" s="473"/>
      <c r="M160" s="473"/>
      <c r="N160" s="1254">
        <f t="shared" si="26"/>
        <v>1.4291999999999999E-2</v>
      </c>
      <c r="O160" s="581"/>
      <c r="P160" s="581"/>
      <c r="Q160" s="684">
        <v>4</v>
      </c>
    </row>
    <row r="161" spans="1:17">
      <c r="A161" s="436">
        <v>5</v>
      </c>
      <c r="B161" s="694" t="str">
        <f t="shared" si="23"/>
        <v xml:space="preserve">October </v>
      </c>
      <c r="C161" s="649"/>
      <c r="D161" s="649"/>
      <c r="E161" s="649"/>
      <c r="F161" s="1256">
        <f t="shared" si="24"/>
        <v>1.1594999999999999E-2</v>
      </c>
      <c r="G161" s="473"/>
      <c r="H161" s="721"/>
      <c r="I161" s="8"/>
      <c r="J161" s="417" t="str">
        <f t="shared" si="25"/>
        <v xml:space="preserve">October </v>
      </c>
      <c r="K161" s="473"/>
      <c r="L161" s="473"/>
      <c r="M161" s="473"/>
      <c r="N161" s="1254">
        <f t="shared" si="26"/>
        <v>1.1594999999999999E-2</v>
      </c>
      <c r="O161" s="581"/>
      <c r="P161" s="581"/>
      <c r="Q161" s="684">
        <v>5</v>
      </c>
    </row>
    <row r="162" spans="1:17">
      <c r="A162" s="436">
        <v>6</v>
      </c>
      <c r="B162" s="694" t="str">
        <f t="shared" si="23"/>
        <v>November</v>
      </c>
      <c r="C162" s="649"/>
      <c r="D162" s="649"/>
      <c r="E162" s="649"/>
      <c r="F162" s="1256">
        <f t="shared" si="24"/>
        <v>1.2418999999999999E-2</v>
      </c>
      <c r="G162" s="473"/>
      <c r="H162" s="721"/>
      <c r="I162" s="8"/>
      <c r="J162" s="417" t="str">
        <f t="shared" si="25"/>
        <v>November</v>
      </c>
      <c r="K162" s="473"/>
      <c r="L162" s="473"/>
      <c r="M162" s="473"/>
      <c r="N162" s="1254">
        <f t="shared" si="26"/>
        <v>1.2418999999999999E-2</v>
      </c>
      <c r="O162" s="581"/>
      <c r="P162" s="581"/>
      <c r="Q162" s="684">
        <v>6</v>
      </c>
    </row>
    <row r="163" spans="1:17">
      <c r="A163" s="436">
        <v>7</v>
      </c>
      <c r="B163" s="694" t="str">
        <f t="shared" si="23"/>
        <v xml:space="preserve">December </v>
      </c>
      <c r="C163" s="649"/>
      <c r="D163" s="649"/>
      <c r="E163" s="649"/>
      <c r="F163" s="1256">
        <f t="shared" si="24"/>
        <v>1.1834000000000001E-2</v>
      </c>
      <c r="G163" s="473"/>
      <c r="H163" s="721"/>
      <c r="I163" s="8"/>
      <c r="J163" s="417" t="str">
        <f t="shared" si="25"/>
        <v xml:space="preserve">December </v>
      </c>
      <c r="K163" s="473"/>
      <c r="L163" s="473"/>
      <c r="M163" s="473"/>
      <c r="N163" s="1254">
        <f t="shared" si="26"/>
        <v>1.1834000000000001E-2</v>
      </c>
      <c r="O163" s="581"/>
      <c r="P163" s="581"/>
      <c r="Q163" s="684">
        <v>7</v>
      </c>
    </row>
    <row r="164" spans="1:17">
      <c r="A164" s="436">
        <v>8</v>
      </c>
      <c r="B164" s="694" t="str">
        <f t="shared" si="23"/>
        <v>January</v>
      </c>
      <c r="C164" s="649"/>
      <c r="D164" s="649"/>
      <c r="E164" s="649"/>
      <c r="F164" s="1256">
        <f t="shared" si="24"/>
        <v>2.5409000000000001E-2</v>
      </c>
      <c r="G164" s="473"/>
      <c r="H164" s="721"/>
      <c r="I164" s="8"/>
      <c r="J164" s="417" t="str">
        <f t="shared" si="25"/>
        <v>January</v>
      </c>
      <c r="K164" s="473"/>
      <c r="L164" s="473"/>
      <c r="M164" s="473"/>
      <c r="N164" s="1254">
        <f t="shared" si="26"/>
        <v>2.5409000000000001E-2</v>
      </c>
      <c r="O164" s="581"/>
      <c r="P164" s="581"/>
      <c r="Q164" s="684">
        <v>8</v>
      </c>
    </row>
    <row r="165" spans="1:17">
      <c r="A165" s="436">
        <v>9</v>
      </c>
      <c r="B165" s="694" t="str">
        <f t="shared" si="23"/>
        <v>February</v>
      </c>
      <c r="C165" s="649"/>
      <c r="D165" s="649"/>
      <c r="E165" s="649"/>
      <c r="F165" s="1256">
        <f t="shared" si="24"/>
        <v>2.9013000000000001E-2</v>
      </c>
      <c r="G165" s="473"/>
      <c r="H165" s="721"/>
      <c r="I165" s="8"/>
      <c r="J165" s="417" t="str">
        <f t="shared" si="25"/>
        <v>February</v>
      </c>
      <c r="K165" s="473"/>
      <c r="L165" s="473"/>
      <c r="M165" s="473"/>
      <c r="N165" s="1254">
        <f t="shared" si="26"/>
        <v>2.9013000000000001E-2</v>
      </c>
      <c r="O165" s="581"/>
      <c r="P165" s="581"/>
      <c r="Q165" s="684">
        <v>9</v>
      </c>
    </row>
    <row r="166" spans="1:17">
      <c r="A166" s="436">
        <v>10</v>
      </c>
      <c r="B166" s="694" t="str">
        <f t="shared" si="23"/>
        <v>March</v>
      </c>
      <c r="C166" s="649"/>
      <c r="D166" s="649"/>
      <c r="E166" s="649"/>
      <c r="F166" s="1256">
        <f t="shared" si="24"/>
        <v>6.0597999999999999E-2</v>
      </c>
      <c r="G166" s="473"/>
      <c r="H166" s="721"/>
      <c r="I166" s="8"/>
      <c r="J166" s="417" t="str">
        <f t="shared" si="25"/>
        <v>March</v>
      </c>
      <c r="K166" s="473"/>
      <c r="L166" s="473"/>
      <c r="M166" s="473"/>
      <c r="N166" s="1254">
        <f t="shared" si="26"/>
        <v>6.0597999999999999E-2</v>
      </c>
      <c r="O166" s="581"/>
      <c r="P166" s="581"/>
      <c r="Q166" s="684">
        <v>10</v>
      </c>
    </row>
    <row r="167" spans="1:17">
      <c r="A167" s="436">
        <v>11</v>
      </c>
      <c r="B167" s="694" t="str">
        <f t="shared" si="23"/>
        <v>April</v>
      </c>
      <c r="C167" s="649"/>
      <c r="D167" s="649"/>
      <c r="E167" s="649"/>
      <c r="F167" s="1256">
        <f t="shared" si="24"/>
        <v>3.9746999999999998E-2</v>
      </c>
      <c r="G167" s="473"/>
      <c r="H167" s="721"/>
      <c r="I167" s="8"/>
      <c r="J167" s="417" t="str">
        <f t="shared" si="25"/>
        <v>April</v>
      </c>
      <c r="K167" s="473"/>
      <c r="L167" s="473"/>
      <c r="M167" s="473"/>
      <c r="N167" s="1254">
        <f t="shared" si="26"/>
        <v>3.9746999999999998E-2</v>
      </c>
      <c r="O167" s="581"/>
      <c r="P167" s="581"/>
      <c r="Q167" s="684">
        <v>11</v>
      </c>
    </row>
    <row r="168" spans="1:17">
      <c r="A168" s="436">
        <v>12</v>
      </c>
      <c r="B168" s="694" t="str">
        <f t="shared" si="23"/>
        <v>May</v>
      </c>
      <c r="C168" s="649"/>
      <c r="D168" s="649"/>
      <c r="E168" s="649"/>
      <c r="F168" s="1256">
        <f t="shared" si="24"/>
        <v>3.6353000000000003E-2</v>
      </c>
      <c r="G168" s="469"/>
      <c r="H168" s="721"/>
      <c r="I168" s="8"/>
      <c r="J168" s="417" t="str">
        <f t="shared" si="25"/>
        <v>May</v>
      </c>
      <c r="K168" s="473"/>
      <c r="L168" s="473"/>
      <c r="M168" s="473"/>
      <c r="N168" s="1255">
        <f t="shared" si="26"/>
        <v>3.6353000000000003E-2</v>
      </c>
      <c r="O168" s="581"/>
      <c r="P168" s="581"/>
      <c r="Q168" s="684">
        <v>12</v>
      </c>
    </row>
    <row r="169" spans="1:17">
      <c r="A169" s="436">
        <v>13</v>
      </c>
      <c r="B169" s="718" t="s">
        <v>1141</v>
      </c>
      <c r="C169" s="394">
        <f>SUM(C157:C168)</f>
        <v>0</v>
      </c>
      <c r="D169" s="394">
        <f>SUM(D157:D168)</f>
        <v>0</v>
      </c>
      <c r="E169" s="390">
        <f>SUM(E157:E168)</f>
        <v>0</v>
      </c>
      <c r="F169" s="394" t="s">
        <v>677</v>
      </c>
      <c r="G169" s="394">
        <f>SUM(G157:G168)</f>
        <v>0</v>
      </c>
      <c r="H169" s="1374">
        <f>SUM(H157:H168)</f>
        <v>0</v>
      </c>
      <c r="I169" s="8"/>
      <c r="J169" s="698" t="s">
        <v>1141</v>
      </c>
      <c r="K169" s="394">
        <f>SUM(K157:K168)</f>
        <v>0</v>
      </c>
      <c r="L169" s="394">
        <f>SUM(L157:L168)</f>
        <v>0</v>
      </c>
      <c r="M169" s="390">
        <f>SUM(M157:M168)</f>
        <v>0</v>
      </c>
      <c r="N169" s="394" t="s">
        <v>677</v>
      </c>
      <c r="O169" s="394">
        <f>SUM(O157:O168)</f>
        <v>0</v>
      </c>
      <c r="P169" s="390">
        <f>SUM(P157:P168)</f>
        <v>0</v>
      </c>
      <c r="Q169" s="691">
        <v>13</v>
      </c>
    </row>
    <row r="170" spans="1:17">
      <c r="A170" s="436"/>
      <c r="B170" s="740" t="s">
        <v>562</v>
      </c>
      <c r="C170" s="700"/>
      <c r="D170" s="478"/>
      <c r="E170" s="478"/>
      <c r="F170" s="478"/>
      <c r="G170" s="478"/>
      <c r="H170" s="741"/>
      <c r="I170" s="8"/>
      <c r="J170" s="699" t="s">
        <v>562</v>
      </c>
      <c r="K170" s="700"/>
      <c r="L170" s="478"/>
      <c r="M170" s="478"/>
      <c r="N170" s="478"/>
      <c r="O170" s="478"/>
      <c r="P170" s="678"/>
      <c r="Q170" s="74"/>
    </row>
    <row r="171" spans="1:17">
      <c r="A171" s="436"/>
      <c r="B171" s="740"/>
      <c r="C171" s="700"/>
      <c r="D171" s="478"/>
      <c r="E171" s="478"/>
      <c r="F171" s="478"/>
      <c r="G171" s="478"/>
      <c r="H171" s="741"/>
      <c r="I171" s="8"/>
      <c r="J171" s="699"/>
      <c r="K171" s="700"/>
      <c r="L171" s="478"/>
      <c r="M171" s="478"/>
      <c r="N171" s="478"/>
      <c r="O171" s="478"/>
      <c r="P171" s="678"/>
      <c r="Q171" s="74"/>
    </row>
    <row r="172" spans="1:17" ht="15.75" thickBot="1">
      <c r="A172" s="436"/>
      <c r="B172" s="740"/>
      <c r="C172" s="700"/>
      <c r="D172" s="478"/>
      <c r="E172" s="478"/>
      <c r="F172" s="478"/>
      <c r="G172" s="478"/>
      <c r="H172" s="741"/>
      <c r="I172" s="8"/>
      <c r="J172" s="699"/>
      <c r="K172" s="700"/>
      <c r="L172" s="478"/>
      <c r="M172" s="478"/>
      <c r="N172" s="478"/>
      <c r="O172" s="478"/>
      <c r="P172" s="678"/>
      <c r="Q172" s="74"/>
    </row>
    <row r="173" spans="1:17" ht="15.75" thickTop="1">
      <c r="A173" s="72"/>
      <c r="B173" s="742" t="s">
        <v>567</v>
      </c>
      <c r="C173" s="1265"/>
      <c r="D173" s="705"/>
      <c r="E173" s="705" t="s">
        <v>568</v>
      </c>
      <c r="F173" s="705"/>
      <c r="G173" s="1265"/>
      <c r="H173" s="1375"/>
      <c r="I173" s="8"/>
      <c r="J173" s="704" t="s">
        <v>567</v>
      </c>
      <c r="K173" s="1265"/>
      <c r="L173" s="705"/>
      <c r="M173" s="705" t="s">
        <v>568</v>
      </c>
      <c r="N173" s="705"/>
      <c r="O173" s="1265"/>
      <c r="P173" s="706"/>
      <c r="Q173" s="707"/>
    </row>
    <row r="174" spans="1:17">
      <c r="A174" s="72"/>
      <c r="B174" s="681" t="s">
        <v>677</v>
      </c>
      <c r="C174" s="679" t="s">
        <v>677</v>
      </c>
      <c r="D174" s="680" t="s">
        <v>677</v>
      </c>
      <c r="E174" s="680" t="s">
        <v>677</v>
      </c>
      <c r="F174" s="679" t="s">
        <v>677</v>
      </c>
      <c r="G174" s="681" t="s">
        <v>570</v>
      </c>
      <c r="H174" s="1370" t="s">
        <v>677</v>
      </c>
      <c r="I174" s="8"/>
      <c r="J174" s="436" t="s">
        <v>677</v>
      </c>
      <c r="K174" s="679" t="s">
        <v>677</v>
      </c>
      <c r="L174" s="680" t="s">
        <v>677</v>
      </c>
      <c r="M174" s="680" t="s">
        <v>677</v>
      </c>
      <c r="N174" s="679" t="s">
        <v>677</v>
      </c>
      <c r="O174" s="681" t="s">
        <v>570</v>
      </c>
      <c r="P174" s="680" t="s">
        <v>677</v>
      </c>
      <c r="Q174" s="682"/>
    </row>
    <row r="175" spans="1:17">
      <c r="A175" s="436" t="s">
        <v>1551</v>
      </c>
      <c r="B175" s="681" t="s">
        <v>572</v>
      </c>
      <c r="C175" s="679" t="s">
        <v>573</v>
      </c>
      <c r="D175" s="681" t="s">
        <v>1121</v>
      </c>
      <c r="E175" s="680" t="s">
        <v>1122</v>
      </c>
      <c r="F175" s="679" t="s">
        <v>1123</v>
      </c>
      <c r="G175" s="681" t="s">
        <v>1124</v>
      </c>
      <c r="H175" s="1369" t="s">
        <v>534</v>
      </c>
      <c r="I175" s="8"/>
      <c r="J175" s="436" t="s">
        <v>572</v>
      </c>
      <c r="K175" s="679" t="s">
        <v>573</v>
      </c>
      <c r="L175" s="681" t="s">
        <v>1121</v>
      </c>
      <c r="M175" s="680" t="s">
        <v>1122</v>
      </c>
      <c r="N175" s="679" t="s">
        <v>1123</v>
      </c>
      <c r="O175" s="681" t="s">
        <v>1124</v>
      </c>
      <c r="P175" s="681" t="s">
        <v>534</v>
      </c>
      <c r="Q175" s="684" t="s">
        <v>1551</v>
      </c>
    </row>
    <row r="176" spans="1:17">
      <c r="A176" s="436" t="s">
        <v>1554</v>
      </c>
      <c r="B176" s="681"/>
      <c r="C176" s="679" t="s">
        <v>1125</v>
      </c>
      <c r="D176" s="680"/>
      <c r="E176" s="681" t="s">
        <v>1126</v>
      </c>
      <c r="F176" s="679" t="s">
        <v>1127</v>
      </c>
      <c r="G176" s="681" t="s">
        <v>1128</v>
      </c>
      <c r="H176" s="1370" t="s">
        <v>1126</v>
      </c>
      <c r="I176" s="8"/>
      <c r="J176" s="436"/>
      <c r="K176" s="679" t="s">
        <v>1125</v>
      </c>
      <c r="L176" s="680"/>
      <c r="M176" s="681" t="s">
        <v>1126</v>
      </c>
      <c r="N176" s="679" t="s">
        <v>1127</v>
      </c>
      <c r="O176" s="681" t="s">
        <v>1128</v>
      </c>
      <c r="P176" s="680" t="s">
        <v>1126</v>
      </c>
      <c r="Q176" s="684" t="s">
        <v>1554</v>
      </c>
    </row>
    <row r="177" spans="1:17">
      <c r="A177" s="436" t="s">
        <v>677</v>
      </c>
      <c r="B177" s="689" t="s">
        <v>742</v>
      </c>
      <c r="C177" s="688" t="s">
        <v>743</v>
      </c>
      <c r="D177" s="689" t="s">
        <v>744</v>
      </c>
      <c r="E177" s="689" t="s">
        <v>745</v>
      </c>
      <c r="F177" s="688" t="s">
        <v>746</v>
      </c>
      <c r="G177" s="689" t="s">
        <v>1224</v>
      </c>
      <c r="H177" s="1371" t="s">
        <v>1225</v>
      </c>
      <c r="I177" s="8"/>
      <c r="J177" s="687" t="s">
        <v>742</v>
      </c>
      <c r="K177" s="688" t="s">
        <v>743</v>
      </c>
      <c r="L177" s="689" t="s">
        <v>744</v>
      </c>
      <c r="M177" s="689" t="s">
        <v>745</v>
      </c>
      <c r="N177" s="688" t="s">
        <v>746</v>
      </c>
      <c r="O177" s="689" t="s">
        <v>1224</v>
      </c>
      <c r="P177" s="690" t="s">
        <v>1225</v>
      </c>
      <c r="Q177" s="691"/>
    </row>
    <row r="178" spans="1:17">
      <c r="A178" s="738">
        <v>14</v>
      </c>
      <c r="B178" s="739" t="str">
        <f t="shared" ref="B178:B189" si="27">B33</f>
        <v>June</v>
      </c>
      <c r="C178" s="692"/>
      <c r="D178" s="692"/>
      <c r="E178" s="693"/>
      <c r="F178" s="1256">
        <f t="shared" ref="F178:F189" si="28">F33</f>
        <v>1.7781999999999999E-2</v>
      </c>
      <c r="G178" s="692"/>
      <c r="H178" s="754"/>
      <c r="I178" s="8"/>
      <c r="J178" s="667" t="str">
        <f t="shared" ref="J178:J189" si="29">B33</f>
        <v>June</v>
      </c>
      <c r="K178" s="692"/>
      <c r="L178" s="692"/>
      <c r="M178" s="693"/>
      <c r="N178" s="1256">
        <f t="shared" ref="N178:N189" si="30">F33</f>
        <v>1.7781999999999999E-2</v>
      </c>
      <c r="O178" s="692"/>
      <c r="P178" s="695"/>
      <c r="Q178" s="696">
        <v>14</v>
      </c>
    </row>
    <row r="179" spans="1:17">
      <c r="A179" s="436">
        <v>15</v>
      </c>
      <c r="B179" s="694" t="str">
        <f t="shared" si="27"/>
        <v>July</v>
      </c>
      <c r="C179" s="473"/>
      <c r="D179" s="473"/>
      <c r="E179" s="473"/>
      <c r="F179" s="1256">
        <f t="shared" si="28"/>
        <v>1.1048000000000001E-2</v>
      </c>
      <c r="G179" s="473"/>
      <c r="H179" s="721"/>
      <c r="I179" s="8"/>
      <c r="J179" s="417" t="str">
        <f t="shared" si="29"/>
        <v>July</v>
      </c>
      <c r="K179" s="473"/>
      <c r="L179" s="473"/>
      <c r="M179" s="473"/>
      <c r="N179" s="1256">
        <f t="shared" si="30"/>
        <v>1.1048000000000001E-2</v>
      </c>
      <c r="O179" s="473"/>
      <c r="P179" s="581"/>
      <c r="Q179" s="684">
        <v>15</v>
      </c>
    </row>
    <row r="180" spans="1:17">
      <c r="A180" s="436">
        <v>16</v>
      </c>
      <c r="B180" s="694" t="str">
        <f t="shared" si="27"/>
        <v>August</v>
      </c>
      <c r="C180" s="473"/>
      <c r="D180" s="473"/>
      <c r="E180" s="473"/>
      <c r="F180" s="1256">
        <f t="shared" si="28"/>
        <v>1.5151E-2</v>
      </c>
      <c r="G180" s="473"/>
      <c r="H180" s="721"/>
      <c r="I180" s="8"/>
      <c r="J180" s="417" t="str">
        <f t="shared" si="29"/>
        <v>August</v>
      </c>
      <c r="K180" s="473"/>
      <c r="L180" s="473"/>
      <c r="M180" s="473"/>
      <c r="N180" s="1256">
        <f t="shared" si="30"/>
        <v>1.5151E-2</v>
      </c>
      <c r="O180" s="473"/>
      <c r="P180" s="581"/>
      <c r="Q180" s="684">
        <v>16</v>
      </c>
    </row>
    <row r="181" spans="1:17">
      <c r="A181" s="436">
        <v>17</v>
      </c>
      <c r="B181" s="694" t="str">
        <f t="shared" si="27"/>
        <v>September</v>
      </c>
      <c r="C181" s="473"/>
      <c r="D181" s="473"/>
      <c r="E181" s="473"/>
      <c r="F181" s="1256">
        <f t="shared" si="28"/>
        <v>1.4291999999999999E-2</v>
      </c>
      <c r="G181" s="473"/>
      <c r="H181" s="721"/>
      <c r="I181" s="8"/>
      <c r="J181" s="417" t="str">
        <f t="shared" si="29"/>
        <v>September</v>
      </c>
      <c r="K181" s="473"/>
      <c r="L181" s="473"/>
      <c r="M181" s="473"/>
      <c r="N181" s="1256">
        <f t="shared" si="30"/>
        <v>1.4291999999999999E-2</v>
      </c>
      <c r="O181" s="473"/>
      <c r="P181" s="581"/>
      <c r="Q181" s="684">
        <v>17</v>
      </c>
    </row>
    <row r="182" spans="1:17">
      <c r="A182" s="436">
        <v>18</v>
      </c>
      <c r="B182" s="694" t="str">
        <f t="shared" si="27"/>
        <v xml:space="preserve">October </v>
      </c>
      <c r="C182" s="473"/>
      <c r="D182" s="473"/>
      <c r="E182" s="473"/>
      <c r="F182" s="1256">
        <f t="shared" si="28"/>
        <v>1.1594999999999999E-2</v>
      </c>
      <c r="G182" s="473"/>
      <c r="H182" s="721"/>
      <c r="I182" s="8"/>
      <c r="J182" s="417" t="str">
        <f t="shared" si="29"/>
        <v xml:space="preserve">October </v>
      </c>
      <c r="K182" s="473"/>
      <c r="L182" s="473"/>
      <c r="M182" s="473"/>
      <c r="N182" s="1256">
        <f t="shared" si="30"/>
        <v>1.1594999999999999E-2</v>
      </c>
      <c r="O182" s="473"/>
      <c r="P182" s="581"/>
      <c r="Q182" s="684">
        <v>18</v>
      </c>
    </row>
    <row r="183" spans="1:17">
      <c r="A183" s="436">
        <v>19</v>
      </c>
      <c r="B183" s="694" t="str">
        <f t="shared" si="27"/>
        <v>November</v>
      </c>
      <c r="C183" s="473"/>
      <c r="D183" s="473"/>
      <c r="E183" s="473"/>
      <c r="F183" s="1256">
        <f t="shared" si="28"/>
        <v>1.2418999999999999E-2</v>
      </c>
      <c r="G183" s="473"/>
      <c r="H183" s="721"/>
      <c r="I183" s="8"/>
      <c r="J183" s="417" t="str">
        <f t="shared" si="29"/>
        <v>November</v>
      </c>
      <c r="K183" s="473"/>
      <c r="L183" s="473"/>
      <c r="M183" s="473"/>
      <c r="N183" s="1256">
        <f t="shared" si="30"/>
        <v>1.2418999999999999E-2</v>
      </c>
      <c r="O183" s="473"/>
      <c r="P183" s="581"/>
      <c r="Q183" s="684">
        <v>19</v>
      </c>
    </row>
    <row r="184" spans="1:17">
      <c r="A184" s="436">
        <v>20</v>
      </c>
      <c r="B184" s="694" t="str">
        <f t="shared" si="27"/>
        <v xml:space="preserve">December </v>
      </c>
      <c r="C184" s="473"/>
      <c r="D184" s="473"/>
      <c r="E184" s="473"/>
      <c r="F184" s="1256">
        <f t="shared" si="28"/>
        <v>1.1834000000000001E-2</v>
      </c>
      <c r="G184" s="473"/>
      <c r="H184" s="721"/>
      <c r="I184" s="8"/>
      <c r="J184" s="417" t="str">
        <f t="shared" si="29"/>
        <v xml:space="preserve">December </v>
      </c>
      <c r="K184" s="473"/>
      <c r="L184" s="473"/>
      <c r="M184" s="473"/>
      <c r="N184" s="1256">
        <f t="shared" si="30"/>
        <v>1.1834000000000001E-2</v>
      </c>
      <c r="O184" s="473"/>
      <c r="P184" s="581"/>
      <c r="Q184" s="684">
        <v>20</v>
      </c>
    </row>
    <row r="185" spans="1:17">
      <c r="A185" s="436">
        <v>21</v>
      </c>
      <c r="B185" s="694" t="str">
        <f t="shared" si="27"/>
        <v>January</v>
      </c>
      <c r="C185" s="473"/>
      <c r="D185" s="473"/>
      <c r="E185" s="473"/>
      <c r="F185" s="1256">
        <f t="shared" si="28"/>
        <v>2.5409000000000001E-2</v>
      </c>
      <c r="G185" s="473"/>
      <c r="H185" s="721"/>
      <c r="I185" s="8"/>
      <c r="J185" s="417" t="str">
        <f t="shared" si="29"/>
        <v>January</v>
      </c>
      <c r="K185" s="473"/>
      <c r="L185" s="473"/>
      <c r="M185" s="473"/>
      <c r="N185" s="1256">
        <f t="shared" si="30"/>
        <v>2.5409000000000001E-2</v>
      </c>
      <c r="O185" s="473"/>
      <c r="P185" s="581"/>
      <c r="Q185" s="684">
        <v>21</v>
      </c>
    </row>
    <row r="186" spans="1:17">
      <c r="A186" s="436">
        <v>22</v>
      </c>
      <c r="B186" s="694" t="str">
        <f t="shared" si="27"/>
        <v>February</v>
      </c>
      <c r="C186" s="473"/>
      <c r="D186" s="473"/>
      <c r="E186" s="473"/>
      <c r="F186" s="1256">
        <f t="shared" si="28"/>
        <v>2.9013000000000001E-2</v>
      </c>
      <c r="G186" s="473"/>
      <c r="H186" s="721"/>
      <c r="I186" s="8"/>
      <c r="J186" s="417" t="str">
        <f t="shared" si="29"/>
        <v>February</v>
      </c>
      <c r="K186" s="473"/>
      <c r="L186" s="473"/>
      <c r="M186" s="473"/>
      <c r="N186" s="1256">
        <f t="shared" si="30"/>
        <v>2.9013000000000001E-2</v>
      </c>
      <c r="O186" s="473"/>
      <c r="P186" s="581"/>
      <c r="Q186" s="684">
        <v>22</v>
      </c>
    </row>
    <row r="187" spans="1:17">
      <c r="A187" s="436">
        <v>23</v>
      </c>
      <c r="B187" s="694" t="str">
        <f t="shared" si="27"/>
        <v>March</v>
      </c>
      <c r="C187" s="473"/>
      <c r="D187" s="473"/>
      <c r="E187" s="473"/>
      <c r="F187" s="1256">
        <f t="shared" si="28"/>
        <v>6.0597999999999999E-2</v>
      </c>
      <c r="G187" s="473"/>
      <c r="H187" s="721"/>
      <c r="I187" s="8"/>
      <c r="J187" s="417" t="str">
        <f t="shared" si="29"/>
        <v>March</v>
      </c>
      <c r="K187" s="473"/>
      <c r="L187" s="473"/>
      <c r="M187" s="473"/>
      <c r="N187" s="1256">
        <f t="shared" si="30"/>
        <v>6.0597999999999999E-2</v>
      </c>
      <c r="O187" s="473"/>
      <c r="P187" s="581"/>
      <c r="Q187" s="684">
        <v>23</v>
      </c>
    </row>
    <row r="188" spans="1:17">
      <c r="A188" s="436">
        <v>24</v>
      </c>
      <c r="B188" s="694" t="str">
        <f t="shared" si="27"/>
        <v>April</v>
      </c>
      <c r="C188" s="473"/>
      <c r="D188" s="473"/>
      <c r="E188" s="473"/>
      <c r="F188" s="1256">
        <f t="shared" si="28"/>
        <v>3.9746999999999998E-2</v>
      </c>
      <c r="G188" s="473"/>
      <c r="H188" s="721"/>
      <c r="I188" s="8"/>
      <c r="J188" s="417" t="str">
        <f t="shared" si="29"/>
        <v>April</v>
      </c>
      <c r="K188" s="473"/>
      <c r="L188" s="473"/>
      <c r="M188" s="473"/>
      <c r="N188" s="1256">
        <f t="shared" si="30"/>
        <v>3.9746999999999998E-2</v>
      </c>
      <c r="O188" s="473"/>
      <c r="P188" s="581"/>
      <c r="Q188" s="684">
        <v>24</v>
      </c>
    </row>
    <row r="189" spans="1:17">
      <c r="A189" s="436">
        <v>25</v>
      </c>
      <c r="B189" s="694" t="str">
        <f t="shared" si="27"/>
        <v>May</v>
      </c>
      <c r="C189" s="473"/>
      <c r="D189" s="473"/>
      <c r="E189" s="473"/>
      <c r="F189" s="1256">
        <f t="shared" si="28"/>
        <v>3.6353000000000003E-2</v>
      </c>
      <c r="G189" s="469"/>
      <c r="H189" s="755"/>
      <c r="I189" s="8"/>
      <c r="J189" s="417" t="str">
        <f t="shared" si="29"/>
        <v>May</v>
      </c>
      <c r="K189" s="473"/>
      <c r="L189" s="473"/>
      <c r="M189" s="473"/>
      <c r="N189" s="1256">
        <f t="shared" si="30"/>
        <v>3.6353000000000003E-2</v>
      </c>
      <c r="O189" s="469"/>
      <c r="P189" s="388"/>
      <c r="Q189" s="684">
        <v>25</v>
      </c>
    </row>
    <row r="190" spans="1:17">
      <c r="A190" s="436">
        <v>26</v>
      </c>
      <c r="B190" s="718" t="s">
        <v>1141</v>
      </c>
      <c r="C190" s="394">
        <f>SUM(C178:C189)</f>
        <v>0</v>
      </c>
      <c r="D190" s="394">
        <f>SUM(D178:D189)</f>
        <v>0</v>
      </c>
      <c r="E190" s="390">
        <f>SUM(E178:E189)</f>
        <v>0</v>
      </c>
      <c r="F190" s="394" t="s">
        <v>677</v>
      </c>
      <c r="G190" s="394">
        <f>SUM(G178:G189)</f>
        <v>0</v>
      </c>
      <c r="H190" s="1374">
        <f>SUM(H178:H189)</f>
        <v>0</v>
      </c>
      <c r="I190" s="8"/>
      <c r="J190" s="698" t="s">
        <v>1141</v>
      </c>
      <c r="K190" s="394">
        <f>SUM(K178:K189)</f>
        <v>0</v>
      </c>
      <c r="L190" s="394">
        <f>SUM(L178:L189)</f>
        <v>0</v>
      </c>
      <c r="M190" s="390">
        <f>SUM(M178:M189)</f>
        <v>0</v>
      </c>
      <c r="N190" s="394" t="s">
        <v>677</v>
      </c>
      <c r="O190" s="394">
        <f>SUM(O178:O189)</f>
        <v>0</v>
      </c>
      <c r="P190" s="390">
        <f>SUM(P178:P189)</f>
        <v>0</v>
      </c>
      <c r="Q190" s="691">
        <v>26</v>
      </c>
    </row>
    <row r="191" spans="1:17">
      <c r="A191" s="436" t="s">
        <v>677</v>
      </c>
      <c r="B191" s="743" t="s">
        <v>562</v>
      </c>
      <c r="C191" s="474"/>
      <c r="D191" s="474"/>
      <c r="E191" s="474"/>
      <c r="F191" s="474"/>
      <c r="G191" s="717"/>
      <c r="H191" s="745"/>
      <c r="I191" s="8"/>
      <c r="J191" s="716" t="s">
        <v>562</v>
      </c>
      <c r="K191" s="474"/>
      <c r="L191" s="474"/>
      <c r="M191" s="474"/>
      <c r="N191" s="474"/>
      <c r="O191" s="717"/>
      <c r="P191" s="717"/>
      <c r="Q191" s="425"/>
    </row>
    <row r="192" spans="1:17">
      <c r="A192" s="436"/>
      <c r="B192" s="743"/>
      <c r="C192" s="474"/>
      <c r="D192" s="474"/>
      <c r="E192" s="474"/>
      <c r="F192" s="474"/>
      <c r="G192" s="717"/>
      <c r="H192" s="745"/>
      <c r="I192" s="8"/>
      <c r="J192" s="716"/>
      <c r="K192" s="474"/>
      <c r="L192" s="474"/>
      <c r="M192" s="474"/>
      <c r="N192" s="474"/>
      <c r="O192" s="717"/>
      <c r="P192" s="717"/>
      <c r="Q192" s="425"/>
    </row>
    <row r="193" spans="1:17">
      <c r="A193" s="436"/>
      <c r="B193" s="743"/>
      <c r="C193" s="474"/>
      <c r="D193" s="474"/>
      <c r="E193" s="472"/>
      <c r="F193" s="474"/>
      <c r="G193" s="474"/>
      <c r="H193" s="721"/>
      <c r="I193" s="8"/>
      <c r="J193" s="716"/>
      <c r="K193" s="474"/>
      <c r="L193" s="474"/>
      <c r="M193" s="472"/>
      <c r="N193" s="474"/>
      <c r="O193" s="474"/>
      <c r="P193" s="474"/>
      <c r="Q193" s="425"/>
    </row>
    <row r="194" spans="1:17" ht="15.75" thickBot="1">
      <c r="A194" s="436"/>
      <c r="B194" s="747"/>
      <c r="C194" s="474"/>
      <c r="D194" s="474"/>
      <c r="E194" s="474"/>
      <c r="F194" s="717"/>
      <c r="G194" s="478"/>
      <c r="H194" s="746"/>
      <c r="I194" s="8"/>
      <c r="J194" s="722"/>
      <c r="K194" s="474"/>
      <c r="L194" s="474"/>
      <c r="M194" s="474"/>
      <c r="N194" s="717"/>
      <c r="O194" s="478"/>
      <c r="P194" s="723"/>
      <c r="Q194" s="74"/>
    </row>
    <row r="195" spans="1:17" ht="15.75" thickTop="1">
      <c r="A195" s="436"/>
      <c r="B195" s="742" t="s">
        <v>567</v>
      </c>
      <c r="C195" s="1265"/>
      <c r="D195" s="705"/>
      <c r="E195" s="705" t="s">
        <v>568</v>
      </c>
      <c r="F195" s="705"/>
      <c r="G195" s="1265"/>
      <c r="H195" s="1375"/>
      <c r="I195" s="8"/>
      <c r="J195" s="704" t="s">
        <v>567</v>
      </c>
      <c r="K195" s="1265"/>
      <c r="L195" s="705"/>
      <c r="M195" s="705" t="s">
        <v>568</v>
      </c>
      <c r="N195" s="705"/>
      <c r="O195" s="1265"/>
      <c r="P195" s="706"/>
      <c r="Q195" s="707"/>
    </row>
    <row r="196" spans="1:17">
      <c r="A196" s="436"/>
      <c r="B196" s="681" t="s">
        <v>677</v>
      </c>
      <c r="C196" s="679" t="s">
        <v>677</v>
      </c>
      <c r="D196" s="680" t="s">
        <v>677</v>
      </c>
      <c r="E196" s="680" t="s">
        <v>677</v>
      </c>
      <c r="F196" s="679" t="s">
        <v>677</v>
      </c>
      <c r="G196" s="681" t="s">
        <v>570</v>
      </c>
      <c r="H196" s="1370" t="s">
        <v>677</v>
      </c>
      <c r="I196" s="8"/>
      <c r="J196" s="436" t="s">
        <v>677</v>
      </c>
      <c r="K196" s="679" t="s">
        <v>677</v>
      </c>
      <c r="L196" s="680" t="s">
        <v>677</v>
      </c>
      <c r="M196" s="680" t="s">
        <v>677</v>
      </c>
      <c r="N196" s="679" t="s">
        <v>677</v>
      </c>
      <c r="O196" s="681" t="s">
        <v>570</v>
      </c>
      <c r="P196" s="680" t="s">
        <v>677</v>
      </c>
      <c r="Q196" s="682"/>
    </row>
    <row r="197" spans="1:17">
      <c r="A197" s="436" t="s">
        <v>1551</v>
      </c>
      <c r="B197" s="681" t="s">
        <v>572</v>
      </c>
      <c r="C197" s="679" t="s">
        <v>573</v>
      </c>
      <c r="D197" s="681" t="s">
        <v>1121</v>
      </c>
      <c r="E197" s="680" t="s">
        <v>1122</v>
      </c>
      <c r="F197" s="679" t="s">
        <v>1123</v>
      </c>
      <c r="G197" s="681" t="s">
        <v>1124</v>
      </c>
      <c r="H197" s="1369" t="s">
        <v>534</v>
      </c>
      <c r="I197" s="8"/>
      <c r="J197" s="436" t="s">
        <v>572</v>
      </c>
      <c r="K197" s="679" t="s">
        <v>573</v>
      </c>
      <c r="L197" s="681" t="s">
        <v>1121</v>
      </c>
      <c r="M197" s="680" t="s">
        <v>1122</v>
      </c>
      <c r="N197" s="679" t="s">
        <v>1123</v>
      </c>
      <c r="O197" s="681" t="s">
        <v>1124</v>
      </c>
      <c r="P197" s="681" t="s">
        <v>534</v>
      </c>
      <c r="Q197" s="684" t="s">
        <v>1551</v>
      </c>
    </row>
    <row r="198" spans="1:17">
      <c r="A198" s="436" t="s">
        <v>1554</v>
      </c>
      <c r="B198" s="681"/>
      <c r="C198" s="679" t="s">
        <v>1125</v>
      </c>
      <c r="D198" s="680"/>
      <c r="E198" s="681" t="s">
        <v>1126</v>
      </c>
      <c r="F198" s="679" t="s">
        <v>1127</v>
      </c>
      <c r="G198" s="681" t="s">
        <v>1128</v>
      </c>
      <c r="H198" s="1370" t="s">
        <v>1126</v>
      </c>
      <c r="I198" s="8"/>
      <c r="J198" s="436"/>
      <c r="K198" s="679" t="s">
        <v>1125</v>
      </c>
      <c r="L198" s="680"/>
      <c r="M198" s="681" t="s">
        <v>1126</v>
      </c>
      <c r="N198" s="679" t="s">
        <v>1127</v>
      </c>
      <c r="O198" s="681" t="s">
        <v>1128</v>
      </c>
      <c r="P198" s="680" t="s">
        <v>1126</v>
      </c>
      <c r="Q198" s="684" t="s">
        <v>1554</v>
      </c>
    </row>
    <row r="199" spans="1:17">
      <c r="A199" s="436"/>
      <c r="B199" s="689" t="s">
        <v>742</v>
      </c>
      <c r="C199" s="688" t="s">
        <v>743</v>
      </c>
      <c r="D199" s="689" t="s">
        <v>744</v>
      </c>
      <c r="E199" s="689" t="s">
        <v>745</v>
      </c>
      <c r="F199" s="688" t="s">
        <v>746</v>
      </c>
      <c r="G199" s="689" t="s">
        <v>1224</v>
      </c>
      <c r="H199" s="1371" t="s">
        <v>1225</v>
      </c>
      <c r="I199" s="8"/>
      <c r="J199" s="687" t="s">
        <v>742</v>
      </c>
      <c r="K199" s="688" t="s">
        <v>743</v>
      </c>
      <c r="L199" s="689" t="s">
        <v>744</v>
      </c>
      <c r="M199" s="689" t="s">
        <v>745</v>
      </c>
      <c r="N199" s="688" t="s">
        <v>746</v>
      </c>
      <c r="O199" s="689" t="s">
        <v>1224</v>
      </c>
      <c r="P199" s="690" t="s">
        <v>1225</v>
      </c>
      <c r="Q199" s="691"/>
    </row>
    <row r="200" spans="1:17">
      <c r="A200" s="738">
        <v>27</v>
      </c>
      <c r="B200" s="739" t="str">
        <f t="shared" ref="B200:B211" si="31">B33</f>
        <v>June</v>
      </c>
      <c r="C200" s="692"/>
      <c r="D200" s="692"/>
      <c r="E200" s="693"/>
      <c r="F200" s="1256">
        <f t="shared" ref="F200:F211" si="32">F33</f>
        <v>1.7781999999999999E-2</v>
      </c>
      <c r="G200" s="692"/>
      <c r="H200" s="754"/>
      <c r="I200" s="8"/>
      <c r="J200" s="667" t="str">
        <f t="shared" ref="J200:J211" si="33">B33</f>
        <v>June</v>
      </c>
      <c r="K200" s="692"/>
      <c r="L200" s="692"/>
      <c r="M200" s="693"/>
      <c r="N200" s="1256">
        <f t="shared" ref="N200:N211" si="34">F33</f>
        <v>1.7781999999999999E-2</v>
      </c>
      <c r="O200" s="692"/>
      <c r="P200" s="695"/>
      <c r="Q200" s="696">
        <v>27</v>
      </c>
    </row>
    <row r="201" spans="1:17">
      <c r="A201" s="436">
        <v>28</v>
      </c>
      <c r="B201" s="694" t="str">
        <f t="shared" si="31"/>
        <v>July</v>
      </c>
      <c r="C201" s="473"/>
      <c r="D201" s="473"/>
      <c r="E201" s="473"/>
      <c r="F201" s="1256">
        <f t="shared" si="32"/>
        <v>1.1048000000000001E-2</v>
      </c>
      <c r="G201" s="473"/>
      <c r="H201" s="721"/>
      <c r="I201" s="8"/>
      <c r="J201" s="417" t="str">
        <f t="shared" si="33"/>
        <v>July</v>
      </c>
      <c r="K201" s="473"/>
      <c r="L201" s="473"/>
      <c r="M201" s="473"/>
      <c r="N201" s="1256">
        <f t="shared" si="34"/>
        <v>1.1048000000000001E-2</v>
      </c>
      <c r="O201" s="473"/>
      <c r="P201" s="581"/>
      <c r="Q201" s="684">
        <v>28</v>
      </c>
    </row>
    <row r="202" spans="1:17">
      <c r="A202" s="436">
        <v>29</v>
      </c>
      <c r="B202" s="694" t="str">
        <f t="shared" si="31"/>
        <v>August</v>
      </c>
      <c r="C202" s="473"/>
      <c r="D202" s="473"/>
      <c r="E202" s="473"/>
      <c r="F202" s="1256">
        <f t="shared" si="32"/>
        <v>1.5151E-2</v>
      </c>
      <c r="G202" s="473"/>
      <c r="H202" s="721"/>
      <c r="I202" s="8"/>
      <c r="J202" s="417" t="str">
        <f t="shared" si="33"/>
        <v>August</v>
      </c>
      <c r="K202" s="473"/>
      <c r="L202" s="473"/>
      <c r="M202" s="473"/>
      <c r="N202" s="1256">
        <f t="shared" si="34"/>
        <v>1.5151E-2</v>
      </c>
      <c r="O202" s="473"/>
      <c r="P202" s="581"/>
      <c r="Q202" s="684">
        <v>29</v>
      </c>
    </row>
    <row r="203" spans="1:17">
      <c r="A203" s="436">
        <v>30</v>
      </c>
      <c r="B203" s="694" t="str">
        <f t="shared" si="31"/>
        <v>September</v>
      </c>
      <c r="C203" s="473"/>
      <c r="D203" s="473"/>
      <c r="E203" s="473"/>
      <c r="F203" s="1256">
        <f t="shared" si="32"/>
        <v>1.4291999999999999E-2</v>
      </c>
      <c r="G203" s="473"/>
      <c r="H203" s="721"/>
      <c r="I203" s="8"/>
      <c r="J203" s="417" t="str">
        <f t="shared" si="33"/>
        <v>September</v>
      </c>
      <c r="K203" s="473"/>
      <c r="L203" s="473"/>
      <c r="M203" s="473"/>
      <c r="N203" s="1256">
        <f t="shared" si="34"/>
        <v>1.4291999999999999E-2</v>
      </c>
      <c r="O203" s="473"/>
      <c r="P203" s="581"/>
      <c r="Q203" s="684">
        <v>30</v>
      </c>
    </row>
    <row r="204" spans="1:17">
      <c r="A204" s="436">
        <v>31</v>
      </c>
      <c r="B204" s="694" t="str">
        <f t="shared" si="31"/>
        <v xml:space="preserve">October </v>
      </c>
      <c r="C204" s="473"/>
      <c r="D204" s="473"/>
      <c r="E204" s="473"/>
      <c r="F204" s="1256">
        <f t="shared" si="32"/>
        <v>1.1594999999999999E-2</v>
      </c>
      <c r="G204" s="473"/>
      <c r="H204" s="721"/>
      <c r="I204" s="8"/>
      <c r="J204" s="417" t="str">
        <f t="shared" si="33"/>
        <v xml:space="preserve">October </v>
      </c>
      <c r="K204" s="473"/>
      <c r="L204" s="473"/>
      <c r="M204" s="473"/>
      <c r="N204" s="1256">
        <f t="shared" si="34"/>
        <v>1.1594999999999999E-2</v>
      </c>
      <c r="O204" s="473"/>
      <c r="P204" s="581"/>
      <c r="Q204" s="684">
        <v>31</v>
      </c>
    </row>
    <row r="205" spans="1:17">
      <c r="A205" s="436">
        <v>32</v>
      </c>
      <c r="B205" s="694" t="str">
        <f t="shared" si="31"/>
        <v>November</v>
      </c>
      <c r="C205" s="473"/>
      <c r="D205" s="473"/>
      <c r="E205" s="473"/>
      <c r="F205" s="1256">
        <f t="shared" si="32"/>
        <v>1.2418999999999999E-2</v>
      </c>
      <c r="G205" s="473"/>
      <c r="H205" s="721"/>
      <c r="I205" s="8"/>
      <c r="J205" s="417" t="str">
        <f t="shared" si="33"/>
        <v>November</v>
      </c>
      <c r="K205" s="473"/>
      <c r="L205" s="473"/>
      <c r="M205" s="473"/>
      <c r="N205" s="1256">
        <f t="shared" si="34"/>
        <v>1.2418999999999999E-2</v>
      </c>
      <c r="O205" s="473"/>
      <c r="P205" s="581"/>
      <c r="Q205" s="684">
        <v>32</v>
      </c>
    </row>
    <row r="206" spans="1:17">
      <c r="A206" s="436">
        <v>33</v>
      </c>
      <c r="B206" s="694" t="str">
        <f t="shared" si="31"/>
        <v xml:space="preserve">December </v>
      </c>
      <c r="C206" s="473"/>
      <c r="D206" s="473"/>
      <c r="E206" s="473"/>
      <c r="F206" s="1256">
        <f t="shared" si="32"/>
        <v>1.1834000000000001E-2</v>
      </c>
      <c r="G206" s="473"/>
      <c r="H206" s="721"/>
      <c r="I206" s="8"/>
      <c r="J206" s="417" t="str">
        <f t="shared" si="33"/>
        <v xml:space="preserve">December </v>
      </c>
      <c r="K206" s="473"/>
      <c r="L206" s="473"/>
      <c r="M206" s="473"/>
      <c r="N206" s="1256">
        <f t="shared" si="34"/>
        <v>1.1834000000000001E-2</v>
      </c>
      <c r="O206" s="473"/>
      <c r="P206" s="581"/>
      <c r="Q206" s="684">
        <v>33</v>
      </c>
    </row>
    <row r="207" spans="1:17">
      <c r="A207" s="436">
        <v>34</v>
      </c>
      <c r="B207" s="694" t="str">
        <f t="shared" si="31"/>
        <v>January</v>
      </c>
      <c r="C207" s="473"/>
      <c r="D207" s="473"/>
      <c r="E207" s="473"/>
      <c r="F207" s="1256">
        <f t="shared" si="32"/>
        <v>2.5409000000000001E-2</v>
      </c>
      <c r="G207" s="473"/>
      <c r="H207" s="721"/>
      <c r="I207" s="8"/>
      <c r="J207" s="417" t="str">
        <f t="shared" si="33"/>
        <v>January</v>
      </c>
      <c r="K207" s="473"/>
      <c r="L207" s="473"/>
      <c r="M207" s="473"/>
      <c r="N207" s="1256">
        <f t="shared" si="34"/>
        <v>2.5409000000000001E-2</v>
      </c>
      <c r="O207" s="473"/>
      <c r="P207" s="581"/>
      <c r="Q207" s="684">
        <v>34</v>
      </c>
    </row>
    <row r="208" spans="1:17">
      <c r="A208" s="436">
        <v>35</v>
      </c>
      <c r="B208" s="694" t="str">
        <f t="shared" si="31"/>
        <v>February</v>
      </c>
      <c r="C208" s="473"/>
      <c r="D208" s="473"/>
      <c r="E208" s="473"/>
      <c r="F208" s="1256">
        <f t="shared" si="32"/>
        <v>2.9013000000000001E-2</v>
      </c>
      <c r="G208" s="473"/>
      <c r="H208" s="721"/>
      <c r="I208" s="8"/>
      <c r="J208" s="417" t="str">
        <f t="shared" si="33"/>
        <v>February</v>
      </c>
      <c r="K208" s="473"/>
      <c r="L208" s="473"/>
      <c r="M208" s="473"/>
      <c r="N208" s="1256">
        <f t="shared" si="34"/>
        <v>2.9013000000000001E-2</v>
      </c>
      <c r="O208" s="473"/>
      <c r="P208" s="581"/>
      <c r="Q208" s="684">
        <v>35</v>
      </c>
    </row>
    <row r="209" spans="1:17">
      <c r="A209" s="436">
        <v>36</v>
      </c>
      <c r="B209" s="694" t="str">
        <f t="shared" si="31"/>
        <v>March</v>
      </c>
      <c r="C209" s="473"/>
      <c r="D209" s="473"/>
      <c r="E209" s="473"/>
      <c r="F209" s="1256">
        <f t="shared" si="32"/>
        <v>6.0597999999999999E-2</v>
      </c>
      <c r="G209" s="473"/>
      <c r="H209" s="721"/>
      <c r="I209" s="8"/>
      <c r="J209" s="417" t="str">
        <f t="shared" si="33"/>
        <v>March</v>
      </c>
      <c r="K209" s="473"/>
      <c r="L209" s="473"/>
      <c r="M209" s="473"/>
      <c r="N209" s="1256">
        <f t="shared" si="34"/>
        <v>6.0597999999999999E-2</v>
      </c>
      <c r="O209" s="473"/>
      <c r="P209" s="581"/>
      <c r="Q209" s="684">
        <v>36</v>
      </c>
    </row>
    <row r="210" spans="1:17">
      <c r="A210" s="436">
        <v>37</v>
      </c>
      <c r="B210" s="694" t="str">
        <f t="shared" si="31"/>
        <v>April</v>
      </c>
      <c r="C210" s="473"/>
      <c r="D210" s="473"/>
      <c r="E210" s="473"/>
      <c r="F210" s="1256">
        <f t="shared" si="32"/>
        <v>3.9746999999999998E-2</v>
      </c>
      <c r="G210" s="473"/>
      <c r="H210" s="721"/>
      <c r="I210" s="8"/>
      <c r="J210" s="417" t="str">
        <f t="shared" si="33"/>
        <v>April</v>
      </c>
      <c r="K210" s="473"/>
      <c r="L210" s="473"/>
      <c r="M210" s="473"/>
      <c r="N210" s="1256">
        <f t="shared" si="34"/>
        <v>3.9746999999999998E-2</v>
      </c>
      <c r="O210" s="473"/>
      <c r="P210" s="581"/>
      <c r="Q210" s="684">
        <v>37</v>
      </c>
    </row>
    <row r="211" spans="1:17">
      <c r="A211" s="436">
        <v>38</v>
      </c>
      <c r="B211" s="694" t="str">
        <f t="shared" si="31"/>
        <v>May</v>
      </c>
      <c r="C211" s="473"/>
      <c r="D211" s="473"/>
      <c r="E211" s="473"/>
      <c r="F211" s="1256">
        <f t="shared" si="32"/>
        <v>3.6353000000000003E-2</v>
      </c>
      <c r="G211" s="469"/>
      <c r="H211" s="755"/>
      <c r="I211" s="8"/>
      <c r="J211" s="417" t="str">
        <f t="shared" si="33"/>
        <v>May</v>
      </c>
      <c r="K211" s="473"/>
      <c r="L211" s="473"/>
      <c r="M211" s="473"/>
      <c r="N211" s="1256">
        <f t="shared" si="34"/>
        <v>3.6353000000000003E-2</v>
      </c>
      <c r="O211" s="469"/>
      <c r="P211" s="388"/>
      <c r="Q211" s="684">
        <v>38</v>
      </c>
    </row>
    <row r="212" spans="1:17">
      <c r="A212" s="436">
        <v>39</v>
      </c>
      <c r="B212" s="718" t="s">
        <v>1141</v>
      </c>
      <c r="C212" s="394">
        <f>SUM(C200:C211)</f>
        <v>0</v>
      </c>
      <c r="D212" s="394">
        <f>SUM(D200:D211)</f>
        <v>0</v>
      </c>
      <c r="E212" s="390">
        <f>SUM(E200:E211)</f>
        <v>0</v>
      </c>
      <c r="F212" s="394" t="s">
        <v>677</v>
      </c>
      <c r="G212" s="394">
        <f>SUM(G200:G211)</f>
        <v>0</v>
      </c>
      <c r="H212" s="1374">
        <f>SUM(H200:H211)</f>
        <v>0</v>
      </c>
      <c r="I212" s="8"/>
      <c r="J212" s="698" t="s">
        <v>1141</v>
      </c>
      <c r="K212" s="394">
        <f>SUM(K200:K211)</f>
        <v>0</v>
      </c>
      <c r="L212" s="394">
        <f>SUM(L200:L211)</f>
        <v>0</v>
      </c>
      <c r="M212" s="390">
        <f>SUM(M200:M211)</f>
        <v>0</v>
      </c>
      <c r="N212" s="394" t="s">
        <v>677</v>
      </c>
      <c r="O212" s="394">
        <f>SUM(O200:O211)</f>
        <v>0</v>
      </c>
      <c r="P212" s="390">
        <f>SUM(P200:P211)</f>
        <v>0</v>
      </c>
      <c r="Q212" s="691">
        <v>39</v>
      </c>
    </row>
    <row r="213" spans="1:17">
      <c r="A213" s="60"/>
      <c r="B213" s="743" t="s">
        <v>562</v>
      </c>
      <c r="C213" s="474"/>
      <c r="D213" s="474"/>
      <c r="E213" s="474"/>
      <c r="F213" s="474"/>
      <c r="G213" s="717"/>
      <c r="H213" s="745"/>
      <c r="I213" s="285"/>
      <c r="J213" s="716" t="s">
        <v>562</v>
      </c>
      <c r="K213" s="474"/>
      <c r="L213" s="474"/>
      <c r="M213" s="474"/>
      <c r="N213" s="474"/>
      <c r="O213" s="717"/>
      <c r="P213" s="717"/>
      <c r="Q213" s="746"/>
    </row>
    <row r="214" spans="1:17">
      <c r="A214" s="60"/>
      <c r="B214" s="743"/>
      <c r="C214" s="474"/>
      <c r="D214" s="474"/>
      <c r="E214" s="474"/>
      <c r="F214" s="474"/>
      <c r="G214" s="717"/>
      <c r="H214" s="745"/>
      <c r="I214" s="285"/>
      <c r="J214" s="716"/>
      <c r="K214" s="474"/>
      <c r="L214" s="474"/>
      <c r="M214" s="474"/>
      <c r="N214" s="474"/>
      <c r="O214" s="717"/>
      <c r="P214" s="717"/>
      <c r="Q214" s="746"/>
    </row>
    <row r="215" spans="1:17">
      <c r="A215" s="60"/>
      <c r="B215" s="743"/>
      <c r="C215" s="474"/>
      <c r="D215" s="474"/>
      <c r="E215" s="474"/>
      <c r="F215" s="474"/>
      <c r="G215" s="717"/>
      <c r="H215" s="745"/>
      <c r="I215" s="285"/>
      <c r="J215" s="716"/>
      <c r="K215" s="474"/>
      <c r="L215" s="474"/>
      <c r="M215" s="474"/>
      <c r="N215" s="474"/>
      <c r="O215" s="717"/>
      <c r="P215" s="717"/>
      <c r="Q215" s="746"/>
    </row>
    <row r="216" spans="1:17" ht="15.75" thickBot="1">
      <c r="A216" s="748"/>
      <c r="B216" s="749"/>
      <c r="C216" s="727"/>
      <c r="D216" s="727"/>
      <c r="E216" s="727"/>
      <c r="F216" s="727"/>
      <c r="G216" s="728"/>
      <c r="H216" s="1372"/>
      <c r="I216" s="285"/>
      <c r="J216" s="716"/>
      <c r="K216" s="474"/>
      <c r="L216" s="474"/>
      <c r="M216" s="474"/>
      <c r="N216" s="474"/>
      <c r="O216" s="717"/>
      <c r="P216" s="717"/>
      <c r="Q216" s="746"/>
    </row>
    <row r="217" spans="1:17" ht="15.75" thickBot="1">
      <c r="A217" s="8"/>
      <c r="B217" s="478"/>
      <c r="C217" s="474"/>
      <c r="D217" s="474"/>
      <c r="E217" s="474"/>
      <c r="F217" s="474"/>
      <c r="G217" s="717"/>
      <c r="H217" s="756" t="s">
        <v>1168</v>
      </c>
      <c r="I217" s="285"/>
      <c r="J217" s="730"/>
      <c r="K217" s="727"/>
      <c r="L217" s="727"/>
      <c r="M217" s="731"/>
      <c r="N217" s="727"/>
      <c r="O217" s="727"/>
      <c r="P217" s="727"/>
      <c r="Q217" s="757"/>
    </row>
    <row r="218" spans="1:17">
      <c r="A218" s="2" t="s">
        <v>1173</v>
      </c>
      <c r="B218" s="76"/>
      <c r="C218" s="751"/>
      <c r="D218" s="751"/>
      <c r="E218" s="751"/>
      <c r="F218" s="751"/>
      <c r="G218" s="752"/>
      <c r="H218" s="752"/>
      <c r="I218" s="8"/>
      <c r="J218" s="8"/>
      <c r="K218" s="8"/>
      <c r="L218" s="8"/>
      <c r="M218" s="8"/>
      <c r="N218" s="733"/>
      <c r="O218" s="733"/>
    </row>
    <row r="219" spans="1:17">
      <c r="A219" s="8"/>
      <c r="B219" s="8"/>
      <c r="C219" s="8"/>
      <c r="D219" s="8"/>
      <c r="E219" s="8"/>
      <c r="F219" s="8"/>
      <c r="G219" s="8"/>
      <c r="H219" s="8"/>
      <c r="I219" s="8"/>
      <c r="J219" s="2" t="s">
        <v>1174</v>
      </c>
      <c r="K219" s="2"/>
      <c r="L219" s="2"/>
      <c r="M219" s="2"/>
      <c r="N219" s="2"/>
      <c r="O219" s="2"/>
      <c r="P219" s="2"/>
      <c r="Q219" s="2"/>
    </row>
    <row r="224" spans="1:17">
      <c r="B224" s="143"/>
    </row>
    <row r="225" spans="2:3">
      <c r="B225" s="1259" t="s">
        <v>677</v>
      </c>
    </row>
    <row r="226" spans="2:3">
      <c r="B226" s="758" t="s">
        <v>677</v>
      </c>
    </row>
    <row r="227" spans="2:3">
      <c r="B227" s="759" t="s">
        <v>677</v>
      </c>
    </row>
    <row r="228" spans="2:3">
      <c r="B228" s="703" t="s">
        <v>677</v>
      </c>
    </row>
    <row r="229" spans="2:3">
      <c r="B229" s="760" t="s">
        <v>677</v>
      </c>
    </row>
    <row r="230" spans="2:3">
      <c r="B230" s="760" t="s">
        <v>677</v>
      </c>
    </row>
    <row r="231" spans="2:3">
      <c r="B231" s="760" t="s">
        <v>677</v>
      </c>
    </row>
    <row r="232" spans="2:3">
      <c r="B232" s="760" t="s">
        <v>677</v>
      </c>
    </row>
    <row r="233" spans="2:3">
      <c r="B233" s="760" t="s">
        <v>677</v>
      </c>
    </row>
    <row r="234" spans="2:3">
      <c r="B234" s="760" t="s">
        <v>677</v>
      </c>
    </row>
    <row r="235" spans="2:3">
      <c r="B235" s="760" t="s">
        <v>677</v>
      </c>
    </row>
    <row r="236" spans="2:3">
      <c r="B236" s="760" t="s">
        <v>677</v>
      </c>
      <c r="C236" t="s">
        <v>677</v>
      </c>
    </row>
    <row r="237" spans="2:3">
      <c r="B237" s="703" t="s">
        <v>677</v>
      </c>
    </row>
    <row r="238" spans="2:3">
      <c r="B238" s="703" t="s">
        <v>677</v>
      </c>
    </row>
    <row r="239" spans="2:3">
      <c r="B239" s="703" t="s">
        <v>677</v>
      </c>
    </row>
    <row r="240" spans="2:3">
      <c r="B240" s="703" t="s">
        <v>677</v>
      </c>
    </row>
    <row r="241" spans="2:2">
      <c r="B241" s="703" t="s">
        <v>677</v>
      </c>
    </row>
    <row r="242" spans="2:2">
      <c r="B242" s="703" t="s">
        <v>677</v>
      </c>
    </row>
    <row r="243" spans="2:2">
      <c r="B243" s="703" t="s">
        <v>677</v>
      </c>
    </row>
    <row r="244" spans="2:2">
      <c r="B244" s="703" t="s">
        <v>677</v>
      </c>
    </row>
    <row r="245" spans="2:2">
      <c r="B245" s="703" t="s">
        <v>677</v>
      </c>
    </row>
    <row r="246" spans="2:2">
      <c r="B246" s="703" t="s">
        <v>677</v>
      </c>
    </row>
    <row r="247" spans="2:2">
      <c r="B247" s="83" t="s">
        <v>677</v>
      </c>
    </row>
    <row r="248" spans="2:2">
      <c r="B248" t="s">
        <v>677</v>
      </c>
    </row>
    <row r="249" spans="2:2">
      <c r="B249" t="s">
        <v>677</v>
      </c>
    </row>
    <row r="250" spans="2:2">
      <c r="B250" t="s">
        <v>677</v>
      </c>
    </row>
  </sheetData>
  <printOptions horizontalCentered="1" verticalCentered="1"/>
  <pageMargins left="0.5" right="0.5" top="0.5" bottom="0.5" header="0.5" footer="0.5"/>
  <pageSetup scale="57" pageOrder="overThenDown" orientation="portrait" r:id="rId1"/>
  <headerFooter alignWithMargins="0"/>
  <rowBreaks count="3" manualBreakCount="3">
    <brk id="72" max="65535" man="1"/>
    <brk id="145" max="65535" man="1"/>
    <brk id="219" max="65535" man="1"/>
  </rowBreaks>
  <colBreaks count="1" manualBreakCount="1">
    <brk id="8"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S101"/>
  <sheetViews>
    <sheetView defaultGridColor="0" topLeftCell="K28" colorId="22" zoomScale="87" workbookViewId="0">
      <selection activeCell="O60" sqref="O60"/>
    </sheetView>
  </sheetViews>
  <sheetFormatPr defaultColWidth="11.44140625" defaultRowHeight="15"/>
  <cols>
    <col min="1" max="2" width="4.77734375" customWidth="1"/>
    <col min="3" max="3" width="32.33203125" customWidth="1"/>
    <col min="4" max="4" width="15.77734375" customWidth="1"/>
    <col min="5" max="8" width="14.77734375" customWidth="1"/>
    <col min="9" max="9" width="13.77734375" customWidth="1"/>
    <col min="10" max="10" width="3.77734375" customWidth="1"/>
    <col min="11" max="11" width="4.77734375" customWidth="1"/>
    <col min="12" max="12" width="32.6640625" customWidth="1"/>
    <col min="13" max="13" width="15.77734375" customWidth="1"/>
    <col min="14" max="17" width="14.77734375" customWidth="1"/>
    <col min="18" max="18" width="13.77734375" customWidth="1"/>
    <col min="19" max="19" width="4.77734375" customWidth="1"/>
  </cols>
  <sheetData>
    <row r="1" spans="1:19" ht="15.75" thickBot="1">
      <c r="A1" s="447"/>
      <c r="B1" s="447" t="str">
        <f>'Read Me First'!D50</f>
        <v>Town of Massena Electric Department</v>
      </c>
      <c r="C1" s="447"/>
      <c r="D1" s="96"/>
      <c r="E1" s="96"/>
      <c r="F1" s="96"/>
      <c r="G1" s="96" t="str">
        <f>'Read Me First'!C52</f>
        <v>Year Ending December 31, 2014</v>
      </c>
      <c r="H1" s="96"/>
      <c r="I1" s="96"/>
      <c r="L1" t="str">
        <f>'Read Me First'!D50</f>
        <v>Town of Massena Electric Department</v>
      </c>
      <c r="Q1" t="str">
        <f>'Read Me First'!C52</f>
        <v>Year Ending December 31, 2014</v>
      </c>
    </row>
    <row r="2" spans="1:19">
      <c r="A2" s="150"/>
      <c r="B2" s="151"/>
      <c r="C2" s="151"/>
      <c r="D2" s="151"/>
      <c r="E2" s="151"/>
      <c r="F2" s="151"/>
      <c r="G2" s="151"/>
      <c r="H2" s="151"/>
      <c r="I2" s="152"/>
      <c r="K2" s="150"/>
      <c r="L2" s="151"/>
      <c r="M2" s="151"/>
      <c r="N2" s="151"/>
      <c r="O2" s="151"/>
      <c r="P2" s="151"/>
      <c r="Q2" s="151"/>
      <c r="R2" s="151"/>
      <c r="S2" s="91"/>
    </row>
    <row r="3" spans="1:19" ht="15.75">
      <c r="A3" s="134" t="s">
        <v>1175</v>
      </c>
      <c r="B3" s="93"/>
      <c r="C3" s="93"/>
      <c r="D3" s="93"/>
      <c r="E3" s="93"/>
      <c r="F3" s="93"/>
      <c r="G3" s="93"/>
      <c r="H3" s="93"/>
      <c r="I3" s="94"/>
      <c r="K3" s="134" t="s">
        <v>1175</v>
      </c>
      <c r="L3" s="93"/>
      <c r="M3" s="93"/>
      <c r="N3" s="93"/>
      <c r="O3" s="93"/>
      <c r="P3" s="93"/>
      <c r="Q3" s="93"/>
      <c r="R3" s="93"/>
      <c r="S3" s="194"/>
    </row>
    <row r="4" spans="1:19">
      <c r="A4" s="95"/>
      <c r="B4" s="96"/>
      <c r="C4" s="96"/>
      <c r="D4" s="96"/>
      <c r="E4" s="96"/>
      <c r="F4" s="96"/>
      <c r="G4" s="96"/>
      <c r="H4" s="96"/>
      <c r="I4" s="97"/>
      <c r="K4" s="95"/>
      <c r="L4" s="96"/>
      <c r="M4" s="96"/>
      <c r="N4" s="96"/>
      <c r="O4" s="96"/>
      <c r="P4" s="96"/>
      <c r="Q4" s="96"/>
      <c r="R4" s="96"/>
      <c r="S4" s="194"/>
    </row>
    <row r="5" spans="1:19" ht="15.75" thickBot="1">
      <c r="A5" s="95" t="s">
        <v>677</v>
      </c>
      <c r="B5" s="96" t="s">
        <v>1176</v>
      </c>
      <c r="C5" s="96"/>
      <c r="D5" s="96"/>
      <c r="E5" s="96"/>
      <c r="F5" s="96"/>
      <c r="G5" s="96"/>
      <c r="H5" s="96"/>
      <c r="I5" s="97"/>
      <c r="K5" s="95"/>
      <c r="L5" s="96"/>
      <c r="M5" s="96"/>
      <c r="N5" s="96"/>
      <c r="O5" s="96"/>
      <c r="P5" s="96"/>
      <c r="Q5" s="96"/>
      <c r="R5" s="96"/>
      <c r="S5" s="194"/>
    </row>
    <row r="6" spans="1:19" ht="16.5" thickTop="1" thickBot="1">
      <c r="A6" s="95" t="s">
        <v>677</v>
      </c>
      <c r="B6" s="96" t="s">
        <v>1177</v>
      </c>
      <c r="C6" s="96"/>
      <c r="D6" s="96"/>
      <c r="E6" s="96"/>
      <c r="F6" s="96"/>
      <c r="G6" s="96"/>
      <c r="H6" s="96"/>
      <c r="I6" s="97"/>
      <c r="K6" s="761" t="s">
        <v>1178</v>
      </c>
      <c r="L6" s="762"/>
      <c r="M6" s="725"/>
      <c r="N6" s="763"/>
      <c r="O6" s="763"/>
      <c r="P6" s="764"/>
      <c r="Q6" s="763"/>
      <c r="R6" s="765" t="s">
        <v>677</v>
      </c>
      <c r="S6" s="766" t="s">
        <v>677</v>
      </c>
    </row>
    <row r="7" spans="1:19" ht="15.75" thickTop="1">
      <c r="A7" s="95"/>
      <c r="B7" s="96"/>
      <c r="C7" s="96"/>
      <c r="D7" s="96"/>
      <c r="E7" s="96"/>
      <c r="F7" s="96"/>
      <c r="G7" s="96"/>
      <c r="H7" s="96"/>
      <c r="I7" s="97"/>
      <c r="K7" s="767"/>
      <c r="L7" s="768"/>
      <c r="M7" s="769"/>
      <c r="N7" s="770"/>
      <c r="O7" s="771"/>
      <c r="P7" s="772"/>
      <c r="Q7" s="770"/>
      <c r="R7" s="773"/>
      <c r="S7" s="774"/>
    </row>
    <row r="8" spans="1:19">
      <c r="A8" s="95" t="s">
        <v>677</v>
      </c>
      <c r="B8" s="96" t="s">
        <v>33</v>
      </c>
      <c r="C8" s="96"/>
      <c r="D8" s="96"/>
      <c r="E8" s="96"/>
      <c r="F8" s="96"/>
      <c r="G8" s="96"/>
      <c r="H8" s="96"/>
      <c r="I8" s="97"/>
      <c r="K8" s="451" t="s">
        <v>1721</v>
      </c>
      <c r="L8" s="130"/>
      <c r="M8" s="364" t="s">
        <v>34</v>
      </c>
      <c r="N8" s="364" t="s">
        <v>35</v>
      </c>
      <c r="O8" s="364" t="s">
        <v>36</v>
      </c>
      <c r="P8" s="775" t="s">
        <v>34</v>
      </c>
      <c r="Q8" s="364" t="s">
        <v>35</v>
      </c>
      <c r="R8" s="364" t="s">
        <v>36</v>
      </c>
      <c r="S8" s="367" t="s">
        <v>1551</v>
      </c>
    </row>
    <row r="9" spans="1:19">
      <c r="A9" s="95"/>
      <c r="B9" s="96" t="s">
        <v>37</v>
      </c>
      <c r="C9" s="96"/>
      <c r="D9" s="96"/>
      <c r="E9" s="96"/>
      <c r="F9" s="96"/>
      <c r="G9" s="96"/>
      <c r="H9" s="96"/>
      <c r="I9" s="97"/>
      <c r="K9" s="128" t="s">
        <v>677</v>
      </c>
      <c r="L9" s="364"/>
      <c r="M9" s="364" t="s">
        <v>1467</v>
      </c>
      <c r="N9" s="106" t="s">
        <v>677</v>
      </c>
      <c r="O9" s="364" t="s">
        <v>38</v>
      </c>
      <c r="P9" s="775" t="s">
        <v>1467</v>
      </c>
      <c r="Q9" s="106" t="s">
        <v>677</v>
      </c>
      <c r="R9" s="364" t="s">
        <v>38</v>
      </c>
      <c r="S9" s="367" t="s">
        <v>1554</v>
      </c>
    </row>
    <row r="10" spans="1:19">
      <c r="A10" s="95"/>
      <c r="B10" s="96"/>
      <c r="C10" s="96"/>
      <c r="D10" s="96"/>
      <c r="E10" s="96"/>
      <c r="F10" s="96"/>
      <c r="G10" s="96"/>
      <c r="H10" s="96"/>
      <c r="I10" s="97"/>
      <c r="K10" s="128"/>
      <c r="L10" s="364"/>
      <c r="M10" s="364"/>
      <c r="N10" s="106"/>
      <c r="O10" s="364" t="s">
        <v>39</v>
      </c>
      <c r="P10" s="775"/>
      <c r="Q10" s="106"/>
      <c r="R10" s="364"/>
      <c r="S10" s="367"/>
    </row>
    <row r="11" spans="1:19">
      <c r="A11" s="95"/>
      <c r="B11" s="96" t="s">
        <v>40</v>
      </c>
      <c r="C11" s="96"/>
      <c r="D11" s="96"/>
      <c r="E11" s="96"/>
      <c r="F11" s="96"/>
      <c r="G11" s="96"/>
      <c r="H11" s="96"/>
      <c r="I11" s="97"/>
      <c r="K11" s="451" t="s">
        <v>677</v>
      </c>
      <c r="L11" s="130" t="s">
        <v>1593</v>
      </c>
      <c r="M11" s="106" t="s">
        <v>677</v>
      </c>
      <c r="N11" s="106" t="s">
        <v>677</v>
      </c>
      <c r="O11" s="364" t="s">
        <v>41</v>
      </c>
      <c r="P11" s="776" t="s">
        <v>677</v>
      </c>
      <c r="Q11" s="106" t="s">
        <v>677</v>
      </c>
      <c r="R11" s="364" t="s">
        <v>677</v>
      </c>
      <c r="S11" s="367"/>
    </row>
    <row r="12" spans="1:19">
      <c r="A12" s="95"/>
      <c r="B12" s="96" t="s">
        <v>42</v>
      </c>
      <c r="C12" s="96"/>
      <c r="D12" s="96"/>
      <c r="E12" s="96"/>
      <c r="F12" s="96"/>
      <c r="G12" s="96"/>
      <c r="H12" s="96"/>
      <c r="I12" s="97"/>
      <c r="K12" s="174"/>
      <c r="L12" s="369" t="s">
        <v>742</v>
      </c>
      <c r="M12" s="370" t="s">
        <v>743</v>
      </c>
      <c r="N12" s="370" t="s">
        <v>744</v>
      </c>
      <c r="O12" s="370" t="s">
        <v>745</v>
      </c>
      <c r="P12" s="777" t="s">
        <v>43</v>
      </c>
      <c r="Q12" s="370" t="s">
        <v>1224</v>
      </c>
      <c r="R12" s="370" t="s">
        <v>1225</v>
      </c>
      <c r="S12" s="371"/>
    </row>
    <row r="13" spans="1:19" ht="15.75" thickBot="1">
      <c r="A13" s="95"/>
      <c r="B13" s="96"/>
      <c r="C13" s="96"/>
      <c r="D13" s="96"/>
      <c r="E13" s="96"/>
      <c r="F13" s="96"/>
      <c r="G13" s="96"/>
      <c r="H13" s="96"/>
      <c r="I13" s="97"/>
      <c r="K13" s="368">
        <v>601</v>
      </c>
      <c r="L13" s="778" t="s">
        <v>538</v>
      </c>
      <c r="M13" s="581" t="s">
        <v>677</v>
      </c>
      <c r="N13" s="581"/>
      <c r="O13" s="744"/>
      <c r="P13" s="779" t="s">
        <v>677</v>
      </c>
      <c r="Q13" s="581"/>
      <c r="R13" s="744"/>
      <c r="S13" s="367">
        <v>1</v>
      </c>
    </row>
    <row r="14" spans="1:19" ht="16.5" thickTop="1" thickBot="1">
      <c r="A14" s="761" t="s">
        <v>677</v>
      </c>
      <c r="B14" s="780" t="s">
        <v>1178</v>
      </c>
      <c r="C14" s="762"/>
      <c r="D14" s="725" t="s">
        <v>2133</v>
      </c>
      <c r="E14" s="763"/>
      <c r="F14" s="763"/>
      <c r="G14" s="764" t="s">
        <v>2134</v>
      </c>
      <c r="H14" s="763"/>
      <c r="I14" s="781"/>
      <c r="K14" s="423">
        <v>602</v>
      </c>
      <c r="L14" s="782" t="s">
        <v>539</v>
      </c>
      <c r="M14" s="581"/>
      <c r="N14" s="581"/>
      <c r="O14" s="581"/>
      <c r="P14" s="779"/>
      <c r="Q14" s="581"/>
      <c r="R14" s="581"/>
      <c r="S14" s="684">
        <v>2</v>
      </c>
    </row>
    <row r="15" spans="1:19" ht="15.75" thickTop="1">
      <c r="A15" s="767"/>
      <c r="B15" s="783"/>
      <c r="C15" s="768"/>
      <c r="D15" s="769"/>
      <c r="E15" s="770"/>
      <c r="F15" s="771"/>
      <c r="G15" s="772"/>
      <c r="H15" s="770"/>
      <c r="I15" s="784"/>
      <c r="K15" s="423">
        <v>603</v>
      </c>
      <c r="L15" s="782" t="s">
        <v>540</v>
      </c>
      <c r="M15" s="581"/>
      <c r="N15" s="581"/>
      <c r="O15" s="581"/>
      <c r="P15" s="779"/>
      <c r="Q15" s="581"/>
      <c r="R15" s="581"/>
      <c r="S15" s="684">
        <v>3</v>
      </c>
    </row>
    <row r="16" spans="1:19">
      <c r="A16" s="368" t="s">
        <v>1551</v>
      </c>
      <c r="B16" s="162" t="s">
        <v>1721</v>
      </c>
      <c r="C16" s="130"/>
      <c r="D16" s="364" t="s">
        <v>34</v>
      </c>
      <c r="E16" s="364" t="s">
        <v>35</v>
      </c>
      <c r="F16" s="364" t="s">
        <v>36</v>
      </c>
      <c r="G16" s="775" t="s">
        <v>34</v>
      </c>
      <c r="H16" s="364" t="s">
        <v>35</v>
      </c>
      <c r="I16" s="108" t="s">
        <v>36</v>
      </c>
      <c r="K16" s="423">
        <v>604</v>
      </c>
      <c r="L16" s="782" t="s">
        <v>44</v>
      </c>
      <c r="M16" s="581"/>
      <c r="N16" s="581"/>
      <c r="O16" s="581"/>
      <c r="P16" s="779"/>
      <c r="Q16" s="581"/>
      <c r="R16" s="581"/>
      <c r="S16" s="684">
        <v>4</v>
      </c>
    </row>
    <row r="17" spans="1:19">
      <c r="A17" s="368" t="s">
        <v>1554</v>
      </c>
      <c r="B17" s="450" t="s">
        <v>677</v>
      </c>
      <c r="C17" s="364"/>
      <c r="D17" s="364" t="s">
        <v>1467</v>
      </c>
      <c r="E17" s="106" t="s">
        <v>677</v>
      </c>
      <c r="F17" s="364" t="s">
        <v>38</v>
      </c>
      <c r="G17" s="775" t="s">
        <v>1467</v>
      </c>
      <c r="H17" s="106" t="s">
        <v>677</v>
      </c>
      <c r="I17" s="108" t="s">
        <v>38</v>
      </c>
      <c r="K17" s="423">
        <v>605</v>
      </c>
      <c r="L17" s="782" t="s">
        <v>542</v>
      </c>
      <c r="M17" s="581"/>
      <c r="N17" s="581"/>
      <c r="O17" s="581"/>
      <c r="P17" s="779"/>
      <c r="Q17" s="581"/>
      <c r="R17" s="581"/>
      <c r="S17" s="684">
        <v>5</v>
      </c>
    </row>
    <row r="18" spans="1:19">
      <c r="A18" s="368"/>
      <c r="B18" s="450"/>
      <c r="C18" s="364"/>
      <c r="D18" s="364"/>
      <c r="E18" s="106"/>
      <c r="F18" s="364" t="s">
        <v>39</v>
      </c>
      <c r="G18" s="775"/>
      <c r="H18" s="106"/>
      <c r="I18" s="108"/>
      <c r="K18" s="423">
        <v>606</v>
      </c>
      <c r="L18" s="782" t="s">
        <v>543</v>
      </c>
      <c r="M18" s="581"/>
      <c r="N18" s="581"/>
      <c r="O18" s="581"/>
      <c r="P18" s="779"/>
      <c r="Q18" s="581"/>
      <c r="R18" s="581"/>
      <c r="S18" s="684">
        <v>6</v>
      </c>
    </row>
    <row r="19" spans="1:19">
      <c r="A19" s="368"/>
      <c r="B19" s="162" t="s">
        <v>677</v>
      </c>
      <c r="C19" s="130" t="s">
        <v>1593</v>
      </c>
      <c r="D19" s="106" t="s">
        <v>677</v>
      </c>
      <c r="E19" s="106" t="s">
        <v>677</v>
      </c>
      <c r="F19" s="364" t="s">
        <v>41</v>
      </c>
      <c r="G19" s="776" t="s">
        <v>677</v>
      </c>
      <c r="H19" s="106" t="s">
        <v>677</v>
      </c>
      <c r="I19" s="108" t="s">
        <v>677</v>
      </c>
      <c r="K19" s="423">
        <v>607</v>
      </c>
      <c r="L19" s="782" t="s">
        <v>544</v>
      </c>
      <c r="M19" s="581"/>
      <c r="N19" s="581"/>
      <c r="O19" s="581"/>
      <c r="P19" s="779"/>
      <c r="Q19" s="581"/>
      <c r="R19" s="581"/>
      <c r="S19" s="684">
        <v>7</v>
      </c>
    </row>
    <row r="20" spans="1:19">
      <c r="A20" s="372"/>
      <c r="B20" s="489"/>
      <c r="C20" s="369" t="s">
        <v>742</v>
      </c>
      <c r="D20" s="370" t="s">
        <v>743</v>
      </c>
      <c r="E20" s="370" t="s">
        <v>744</v>
      </c>
      <c r="F20" s="370" t="s">
        <v>745</v>
      </c>
      <c r="G20" s="777" t="s">
        <v>43</v>
      </c>
      <c r="H20" s="370" t="s">
        <v>1224</v>
      </c>
      <c r="I20" s="114" t="s">
        <v>1225</v>
      </c>
      <c r="K20" s="423">
        <v>608</v>
      </c>
      <c r="L20" s="782" t="s">
        <v>545</v>
      </c>
      <c r="M20" s="581"/>
      <c r="N20" s="581"/>
      <c r="O20" s="581"/>
      <c r="P20" s="779"/>
      <c r="Q20" s="581"/>
      <c r="R20" s="581"/>
      <c r="S20" s="684">
        <v>8</v>
      </c>
    </row>
    <row r="21" spans="1:19">
      <c r="A21" s="368">
        <v>1</v>
      </c>
      <c r="B21" s="107">
        <v>601</v>
      </c>
      <c r="C21" s="778" t="s">
        <v>538</v>
      </c>
      <c r="D21" s="581">
        <v>1101</v>
      </c>
      <c r="E21" s="581">
        <v>20003311</v>
      </c>
      <c r="F21" s="744">
        <v>1378377</v>
      </c>
      <c r="G21" s="779">
        <v>4605</v>
      </c>
      <c r="H21" s="581">
        <v>57724274</v>
      </c>
      <c r="I21" s="479">
        <v>3981294</v>
      </c>
      <c r="K21" s="423">
        <v>609</v>
      </c>
      <c r="L21" s="782" t="s">
        <v>45</v>
      </c>
      <c r="M21" s="581"/>
      <c r="N21" s="581"/>
      <c r="O21" s="581"/>
      <c r="P21" s="779"/>
      <c r="Q21" s="581"/>
      <c r="R21" s="581"/>
      <c r="S21" s="684">
        <v>9</v>
      </c>
    </row>
    <row r="22" spans="1:19">
      <c r="A22" s="423">
        <v>2</v>
      </c>
      <c r="B22" s="679">
        <v>602</v>
      </c>
      <c r="C22" s="782" t="s">
        <v>539</v>
      </c>
      <c r="D22" s="581">
        <v>178</v>
      </c>
      <c r="E22" s="581">
        <v>3180932</v>
      </c>
      <c r="F22" s="581">
        <v>236313</v>
      </c>
      <c r="G22" s="779">
        <v>476</v>
      </c>
      <c r="H22" s="581">
        <v>7664840</v>
      </c>
      <c r="I22" s="721">
        <v>583592</v>
      </c>
      <c r="K22" s="423">
        <v>610</v>
      </c>
      <c r="L22" s="782" t="s">
        <v>547</v>
      </c>
      <c r="M22" s="581"/>
      <c r="N22" s="581"/>
      <c r="O22" s="581"/>
      <c r="P22" s="779"/>
      <c r="Q22" s="581"/>
      <c r="R22" s="581"/>
      <c r="S22" s="684">
        <v>10</v>
      </c>
    </row>
    <row r="23" spans="1:19">
      <c r="A23" s="423">
        <v>3</v>
      </c>
      <c r="B23" s="679">
        <v>603</v>
      </c>
      <c r="C23" s="782" t="s">
        <v>540</v>
      </c>
      <c r="D23" s="581">
        <v>44</v>
      </c>
      <c r="E23" s="581">
        <v>21339915</v>
      </c>
      <c r="F23" s="581">
        <v>1251489</v>
      </c>
      <c r="G23" s="779">
        <v>101</v>
      </c>
      <c r="H23" s="581">
        <v>42366366</v>
      </c>
      <c r="I23" s="721">
        <v>2407135</v>
      </c>
      <c r="K23" s="423"/>
      <c r="L23" s="785" t="s">
        <v>46</v>
      </c>
      <c r="M23" s="384">
        <f t="shared" ref="M23:R23" si="0">SUM(M13:M22)</f>
        <v>0</v>
      </c>
      <c r="N23" s="384">
        <f t="shared" si="0"/>
        <v>0</v>
      </c>
      <c r="O23" s="377">
        <f t="shared" si="0"/>
        <v>0</v>
      </c>
      <c r="P23" s="786">
        <f t="shared" si="0"/>
        <v>0</v>
      </c>
      <c r="Q23" s="384">
        <f t="shared" si="0"/>
        <v>0</v>
      </c>
      <c r="R23" s="377">
        <f t="shared" si="0"/>
        <v>0</v>
      </c>
      <c r="S23" s="684">
        <v>11</v>
      </c>
    </row>
    <row r="24" spans="1:19" ht="15.75" thickBot="1">
      <c r="A24" s="423">
        <v>4</v>
      </c>
      <c r="B24" s="679">
        <v>604</v>
      </c>
      <c r="C24" s="782" t="s">
        <v>44</v>
      </c>
      <c r="D24" s="581">
        <v>1</v>
      </c>
      <c r="E24" s="581">
        <v>133714</v>
      </c>
      <c r="F24" s="581">
        <v>20533</v>
      </c>
      <c r="G24" s="779"/>
      <c r="H24" s="581"/>
      <c r="I24" s="721"/>
      <c r="K24" s="423"/>
      <c r="L24" s="679"/>
      <c r="M24" s="787"/>
      <c r="N24" s="787"/>
      <c r="O24" s="787"/>
      <c r="P24" s="788"/>
      <c r="Q24" s="787"/>
      <c r="R24" s="787"/>
      <c r="S24" s="684">
        <v>12</v>
      </c>
    </row>
    <row r="25" spans="1:19" ht="16.5" thickTop="1" thickBot="1">
      <c r="A25" s="423">
        <v>5</v>
      </c>
      <c r="B25" s="679">
        <v>605</v>
      </c>
      <c r="C25" s="782" t="s">
        <v>542</v>
      </c>
      <c r="D25" s="581">
        <v>8</v>
      </c>
      <c r="E25" s="581">
        <v>87618</v>
      </c>
      <c r="F25" s="581">
        <v>8994</v>
      </c>
      <c r="G25" s="779">
        <v>6</v>
      </c>
      <c r="H25" s="581">
        <v>826853</v>
      </c>
      <c r="I25" s="721">
        <v>143367</v>
      </c>
      <c r="K25" s="761" t="s">
        <v>1178</v>
      </c>
      <c r="L25" s="762"/>
      <c r="M25" s="789"/>
      <c r="N25" s="790"/>
      <c r="O25" s="790"/>
      <c r="P25" s="791"/>
      <c r="Q25" s="790"/>
      <c r="R25" s="792"/>
      <c r="S25" s="793">
        <v>13</v>
      </c>
    </row>
    <row r="26" spans="1:19" ht="15.75" thickTop="1">
      <c r="A26" s="423">
        <v>6</v>
      </c>
      <c r="B26" s="679">
        <v>606</v>
      </c>
      <c r="C26" s="782" t="s">
        <v>543</v>
      </c>
      <c r="D26" s="581">
        <v>12</v>
      </c>
      <c r="E26" s="581">
        <v>562840</v>
      </c>
      <c r="F26" s="581">
        <v>41062</v>
      </c>
      <c r="G26" s="779">
        <v>13</v>
      </c>
      <c r="H26" s="581">
        <v>6054062</v>
      </c>
      <c r="I26" s="721">
        <v>334882</v>
      </c>
      <c r="K26" s="368">
        <v>601</v>
      </c>
      <c r="L26" s="778" t="s">
        <v>538</v>
      </c>
      <c r="M26" s="581" t="s">
        <v>677</v>
      </c>
      <c r="N26" s="581"/>
      <c r="O26" s="744"/>
      <c r="P26" s="779" t="s">
        <v>677</v>
      </c>
      <c r="Q26" s="581"/>
      <c r="R26" s="744"/>
      <c r="S26" s="684">
        <v>14</v>
      </c>
    </row>
    <row r="27" spans="1:19">
      <c r="A27" s="423">
        <v>7</v>
      </c>
      <c r="B27" s="679">
        <v>607</v>
      </c>
      <c r="C27" s="782" t="s">
        <v>544</v>
      </c>
      <c r="D27" s="581"/>
      <c r="E27" s="581"/>
      <c r="F27" s="581"/>
      <c r="G27" s="779"/>
      <c r="H27" s="581"/>
      <c r="I27" s="721"/>
      <c r="K27" s="423">
        <v>602</v>
      </c>
      <c r="L27" s="782" t="s">
        <v>539</v>
      </c>
      <c r="M27" s="581"/>
      <c r="N27" s="581"/>
      <c r="O27" s="581"/>
      <c r="P27" s="779"/>
      <c r="Q27" s="581"/>
      <c r="R27" s="581"/>
      <c r="S27" s="684">
        <v>15</v>
      </c>
    </row>
    <row r="28" spans="1:19">
      <c r="A28" s="423">
        <v>8</v>
      </c>
      <c r="B28" s="679">
        <v>608</v>
      </c>
      <c r="C28" s="782" t="s">
        <v>545</v>
      </c>
      <c r="D28" s="581"/>
      <c r="E28" s="581"/>
      <c r="F28" s="581"/>
      <c r="G28" s="779"/>
      <c r="H28" s="581"/>
      <c r="I28" s="721"/>
      <c r="K28" s="423">
        <v>603</v>
      </c>
      <c r="L28" s="782" t="s">
        <v>540</v>
      </c>
      <c r="M28" s="581"/>
      <c r="N28" s="581"/>
      <c r="O28" s="581"/>
      <c r="P28" s="779"/>
      <c r="Q28" s="581"/>
      <c r="R28" s="581"/>
      <c r="S28" s="684">
        <v>16</v>
      </c>
    </row>
    <row r="29" spans="1:19">
      <c r="A29" s="423">
        <v>9</v>
      </c>
      <c r="B29" s="679">
        <v>609</v>
      </c>
      <c r="C29" s="782" t="s">
        <v>45</v>
      </c>
      <c r="D29" s="581"/>
      <c r="E29" s="581"/>
      <c r="F29" s="581"/>
      <c r="G29" s="779"/>
      <c r="H29" s="581"/>
      <c r="I29" s="721"/>
      <c r="K29" s="423">
        <v>604</v>
      </c>
      <c r="L29" s="782" t="s">
        <v>44</v>
      </c>
      <c r="M29" s="581"/>
      <c r="N29" s="581"/>
      <c r="O29" s="581"/>
      <c r="P29" s="779"/>
      <c r="Q29" s="581"/>
      <c r="R29" s="581"/>
      <c r="S29" s="684">
        <v>17</v>
      </c>
    </row>
    <row r="30" spans="1:19">
      <c r="A30" s="423">
        <v>10</v>
      </c>
      <c r="B30" s="679">
        <v>610</v>
      </c>
      <c r="C30" s="782" t="s">
        <v>547</v>
      </c>
      <c r="D30" s="581">
        <v>72</v>
      </c>
      <c r="E30" s="581">
        <v>151478</v>
      </c>
      <c r="F30" s="581">
        <v>22601</v>
      </c>
      <c r="G30" s="779">
        <v>108</v>
      </c>
      <c r="H30" s="581">
        <v>327808</v>
      </c>
      <c r="I30" s="721">
        <v>46161</v>
      </c>
      <c r="K30" s="423">
        <v>605</v>
      </c>
      <c r="L30" s="782" t="s">
        <v>542</v>
      </c>
      <c r="M30" s="581" t="s">
        <v>677</v>
      </c>
      <c r="N30" s="581"/>
      <c r="O30" s="581"/>
      <c r="P30" s="779"/>
      <c r="Q30" s="581"/>
      <c r="R30" s="581"/>
      <c r="S30" s="684">
        <v>18</v>
      </c>
    </row>
    <row r="31" spans="1:19">
      <c r="A31" s="423">
        <v>11</v>
      </c>
      <c r="B31" s="679"/>
      <c r="C31" s="785" t="s">
        <v>46</v>
      </c>
      <c r="D31" s="387">
        <f t="shared" ref="D31:I31" si="1">SUM(D21:D30)</f>
        <v>1416</v>
      </c>
      <c r="E31" s="387">
        <f t="shared" si="1"/>
        <v>45459808</v>
      </c>
      <c r="F31" s="379">
        <f t="shared" si="1"/>
        <v>2959369</v>
      </c>
      <c r="G31" s="794">
        <f t="shared" si="1"/>
        <v>5309</v>
      </c>
      <c r="H31" s="387">
        <f t="shared" si="1"/>
        <v>114964203</v>
      </c>
      <c r="I31" s="795">
        <f t="shared" si="1"/>
        <v>7496431</v>
      </c>
      <c r="K31" s="423">
        <v>606</v>
      </c>
      <c r="L31" s="782" t="s">
        <v>543</v>
      </c>
      <c r="M31" s="581"/>
      <c r="N31" s="581"/>
      <c r="O31" s="581"/>
      <c r="P31" s="779"/>
      <c r="Q31" s="581"/>
      <c r="R31" s="581"/>
      <c r="S31" s="684">
        <v>19</v>
      </c>
    </row>
    <row r="32" spans="1:19" ht="15.75" thickBot="1">
      <c r="A32" s="423">
        <v>12</v>
      </c>
      <c r="B32" s="679"/>
      <c r="C32" s="679"/>
      <c r="D32" s="796"/>
      <c r="E32" s="796"/>
      <c r="F32" s="796"/>
      <c r="G32" s="797"/>
      <c r="H32" s="796"/>
      <c r="I32" s="798"/>
      <c r="K32" s="423">
        <v>607</v>
      </c>
      <c r="L32" s="782" t="s">
        <v>544</v>
      </c>
      <c r="M32" s="581"/>
      <c r="N32" s="581"/>
      <c r="O32" s="581"/>
      <c r="P32" s="779"/>
      <c r="Q32" s="581"/>
      <c r="R32" s="581"/>
      <c r="S32" s="684">
        <v>20</v>
      </c>
    </row>
    <row r="33" spans="1:19" ht="16.5" thickTop="1" thickBot="1">
      <c r="A33" s="799">
        <v>13</v>
      </c>
      <c r="B33" s="780" t="s">
        <v>1178</v>
      </c>
      <c r="C33" s="762"/>
      <c r="D33" s="800" t="s">
        <v>2135</v>
      </c>
      <c r="E33" s="801"/>
      <c r="F33" s="801"/>
      <c r="G33" s="1288" t="s">
        <v>2136</v>
      </c>
      <c r="H33" s="801"/>
      <c r="I33" s="803"/>
      <c r="K33" s="423">
        <v>608</v>
      </c>
      <c r="L33" s="782" t="s">
        <v>545</v>
      </c>
      <c r="M33" s="581"/>
      <c r="N33" s="581"/>
      <c r="O33" s="581"/>
      <c r="P33" s="779"/>
      <c r="Q33" s="581"/>
      <c r="R33" s="581"/>
      <c r="S33" s="684">
        <v>21</v>
      </c>
    </row>
    <row r="34" spans="1:19" ht="15.75" thickTop="1">
      <c r="A34" s="423">
        <v>14</v>
      </c>
      <c r="B34" s="107">
        <v>601</v>
      </c>
      <c r="C34" s="778" t="s">
        <v>538</v>
      </c>
      <c r="D34" s="581">
        <v>245</v>
      </c>
      <c r="E34" s="581">
        <v>3882445</v>
      </c>
      <c r="F34" s="744">
        <v>261149</v>
      </c>
      <c r="G34" s="779">
        <v>1176</v>
      </c>
      <c r="H34" s="581">
        <v>21331593</v>
      </c>
      <c r="I34" s="479">
        <v>1445305</v>
      </c>
      <c r="K34" s="423">
        <v>609</v>
      </c>
      <c r="L34" s="782" t="s">
        <v>45</v>
      </c>
      <c r="M34" s="581"/>
      <c r="N34" s="581"/>
      <c r="O34" s="581"/>
      <c r="P34" s="779"/>
      <c r="Q34" s="581"/>
      <c r="R34" s="581"/>
      <c r="S34" s="684">
        <v>22</v>
      </c>
    </row>
    <row r="35" spans="1:19">
      <c r="A35" s="423">
        <v>15</v>
      </c>
      <c r="B35" s="679">
        <v>602</v>
      </c>
      <c r="C35" s="782" t="s">
        <v>539</v>
      </c>
      <c r="D35" s="581">
        <v>13</v>
      </c>
      <c r="E35" s="581">
        <v>157677</v>
      </c>
      <c r="F35" s="581">
        <v>12460</v>
      </c>
      <c r="G35" s="779">
        <v>136</v>
      </c>
      <c r="H35" s="581">
        <v>1521490</v>
      </c>
      <c r="I35" s="721">
        <v>120823</v>
      </c>
      <c r="K35" s="423">
        <v>610</v>
      </c>
      <c r="L35" s="782" t="s">
        <v>547</v>
      </c>
      <c r="M35" s="581"/>
      <c r="N35" s="581"/>
      <c r="O35" s="581"/>
      <c r="P35" s="779"/>
      <c r="Q35" s="581"/>
      <c r="R35" s="581"/>
      <c r="S35" s="684">
        <v>23</v>
      </c>
    </row>
    <row r="36" spans="1:19">
      <c r="A36" s="423">
        <v>16</v>
      </c>
      <c r="B36" s="679">
        <v>603</v>
      </c>
      <c r="C36" s="782" t="s">
        <v>540</v>
      </c>
      <c r="D36" s="581">
        <v>2</v>
      </c>
      <c r="E36" s="581">
        <v>307976</v>
      </c>
      <c r="F36" s="581">
        <v>18144</v>
      </c>
      <c r="G36" s="779">
        <v>16</v>
      </c>
      <c r="H36" s="581">
        <v>3583090</v>
      </c>
      <c r="I36" s="721">
        <v>237783</v>
      </c>
      <c r="K36" s="423"/>
      <c r="L36" s="782"/>
      <c r="M36" s="581"/>
      <c r="N36" s="581"/>
      <c r="O36" s="581"/>
      <c r="P36" s="779"/>
      <c r="Q36" s="581"/>
      <c r="R36" s="581"/>
      <c r="S36" s="684">
        <v>24</v>
      </c>
    </row>
    <row r="37" spans="1:19">
      <c r="A37" s="423">
        <v>17</v>
      </c>
      <c r="B37" s="679">
        <v>604</v>
      </c>
      <c r="C37" s="782" t="s">
        <v>44</v>
      </c>
      <c r="D37" s="581"/>
      <c r="E37" s="581"/>
      <c r="F37" s="581"/>
      <c r="G37" s="779"/>
      <c r="H37" s="581"/>
      <c r="I37" s="721"/>
      <c r="K37" s="423"/>
      <c r="L37" s="785" t="s">
        <v>46</v>
      </c>
      <c r="M37" s="387">
        <f t="shared" ref="M37:R37" si="2">SUM(M26:M36)</f>
        <v>0</v>
      </c>
      <c r="N37" s="387">
        <f t="shared" si="2"/>
        <v>0</v>
      </c>
      <c r="O37" s="379">
        <f t="shared" si="2"/>
        <v>0</v>
      </c>
      <c r="P37" s="794">
        <f t="shared" si="2"/>
        <v>0</v>
      </c>
      <c r="Q37" s="387">
        <f t="shared" si="2"/>
        <v>0</v>
      </c>
      <c r="R37" s="379">
        <f t="shared" si="2"/>
        <v>0</v>
      </c>
      <c r="S37" s="684">
        <v>25</v>
      </c>
    </row>
    <row r="38" spans="1:19" ht="15.75" thickBot="1">
      <c r="A38" s="423">
        <v>18</v>
      </c>
      <c r="B38" s="679">
        <v>605</v>
      </c>
      <c r="C38" s="782" t="s">
        <v>542</v>
      </c>
      <c r="D38" s="581"/>
      <c r="E38" s="581"/>
      <c r="F38" s="581"/>
      <c r="G38" s="779">
        <v>4</v>
      </c>
      <c r="H38" s="581">
        <v>68747</v>
      </c>
      <c r="I38" s="721">
        <v>11053</v>
      </c>
      <c r="K38" s="368"/>
      <c r="L38" s="107"/>
      <c r="M38" s="796"/>
      <c r="N38" s="796"/>
      <c r="O38" s="796"/>
      <c r="P38" s="797"/>
      <c r="Q38" s="796"/>
      <c r="R38" s="796"/>
      <c r="S38" s="367">
        <v>26</v>
      </c>
    </row>
    <row r="39" spans="1:19" ht="16.5" thickTop="1" thickBot="1">
      <c r="A39" s="423">
        <v>19</v>
      </c>
      <c r="B39" s="679">
        <v>606</v>
      </c>
      <c r="C39" s="782" t="s">
        <v>543</v>
      </c>
      <c r="D39" s="581">
        <v>4</v>
      </c>
      <c r="E39" s="581">
        <v>198830</v>
      </c>
      <c r="F39" s="581">
        <v>15069</v>
      </c>
      <c r="G39" s="779">
        <v>1</v>
      </c>
      <c r="H39" s="581">
        <v>24143</v>
      </c>
      <c r="I39" s="721">
        <v>1780</v>
      </c>
      <c r="K39" s="761" t="s">
        <v>1178</v>
      </c>
      <c r="L39" s="762"/>
      <c r="M39" s="800" t="s">
        <v>2139</v>
      </c>
      <c r="N39" s="801"/>
      <c r="O39" s="801"/>
      <c r="P39" s="802" t="s">
        <v>47</v>
      </c>
      <c r="Q39" s="801"/>
      <c r="R39" s="804"/>
      <c r="S39" s="793">
        <v>27</v>
      </c>
    </row>
    <row r="40" spans="1:19" ht="15.75" thickTop="1">
      <c r="A40" s="423">
        <v>20</v>
      </c>
      <c r="B40" s="679">
        <v>607</v>
      </c>
      <c r="C40" s="782" t="s">
        <v>544</v>
      </c>
      <c r="D40" s="581"/>
      <c r="E40" s="581"/>
      <c r="F40" s="581"/>
      <c r="G40" s="779"/>
      <c r="H40" s="581"/>
      <c r="I40" s="721"/>
      <c r="K40" s="368">
        <v>601</v>
      </c>
      <c r="L40" s="778" t="s">
        <v>538</v>
      </c>
      <c r="M40" s="581">
        <v>679</v>
      </c>
      <c r="N40" s="581">
        <v>12877083</v>
      </c>
      <c r="O40" s="744">
        <v>870930</v>
      </c>
      <c r="P40" s="805">
        <f t="shared" ref="P40:P49" si="3">M40+M26+P26+P13+M13+G48+D48+G34+D34+G21+D21</f>
        <v>8063</v>
      </c>
      <c r="Q40" s="805">
        <f t="shared" ref="Q40:Q49" si="4">N40+N26+Q26+Q13+N13+H48+E48+H34+E34+H21+E21</f>
        <v>120724339</v>
      </c>
      <c r="R40" s="805">
        <f t="shared" ref="R40:R49" si="5">O40+O26+R26+R13+O13+I48+F48+I34+F34+I21+F21</f>
        <v>8267930</v>
      </c>
      <c r="S40" s="684">
        <v>28</v>
      </c>
    </row>
    <row r="41" spans="1:19">
      <c r="A41" s="423">
        <v>21</v>
      </c>
      <c r="B41" s="679">
        <v>608</v>
      </c>
      <c r="C41" s="782" t="s">
        <v>545</v>
      </c>
      <c r="D41" s="581"/>
      <c r="E41" s="581"/>
      <c r="F41" s="581"/>
      <c r="G41" s="779"/>
      <c r="H41" s="581"/>
      <c r="I41" s="721"/>
      <c r="K41" s="423">
        <v>602</v>
      </c>
      <c r="L41" s="782" t="s">
        <v>539</v>
      </c>
      <c r="M41" s="581">
        <v>58</v>
      </c>
      <c r="N41" s="581">
        <v>493108</v>
      </c>
      <c r="O41" s="581">
        <v>41706</v>
      </c>
      <c r="P41" s="805">
        <f t="shared" si="3"/>
        <v>881</v>
      </c>
      <c r="Q41" s="805">
        <f t="shared" si="4"/>
        <v>13171229</v>
      </c>
      <c r="R41" s="805">
        <f t="shared" si="5"/>
        <v>1006433</v>
      </c>
      <c r="S41" s="684">
        <v>29</v>
      </c>
    </row>
    <row r="42" spans="1:19">
      <c r="A42" s="423">
        <v>22</v>
      </c>
      <c r="B42" s="679">
        <v>609</v>
      </c>
      <c r="C42" s="782" t="s">
        <v>45</v>
      </c>
      <c r="D42" s="581"/>
      <c r="E42" s="581"/>
      <c r="F42" s="581"/>
      <c r="G42" s="779"/>
      <c r="H42" s="581"/>
      <c r="I42" s="721"/>
      <c r="K42" s="423">
        <v>603</v>
      </c>
      <c r="L42" s="782" t="s">
        <v>540</v>
      </c>
      <c r="M42" s="581">
        <v>2</v>
      </c>
      <c r="N42" s="581">
        <v>72009</v>
      </c>
      <c r="O42" s="581">
        <v>6971</v>
      </c>
      <c r="P42" s="805">
        <f t="shared" si="3"/>
        <v>165</v>
      </c>
      <c r="Q42" s="805">
        <f t="shared" si="4"/>
        <v>67669356</v>
      </c>
      <c r="R42" s="805">
        <f t="shared" si="5"/>
        <v>3921522</v>
      </c>
      <c r="S42" s="684">
        <v>30</v>
      </c>
    </row>
    <row r="43" spans="1:19">
      <c r="A43" s="423">
        <v>23</v>
      </c>
      <c r="B43" s="679">
        <v>610</v>
      </c>
      <c r="C43" s="782" t="s">
        <v>547</v>
      </c>
      <c r="D43" s="581">
        <v>12</v>
      </c>
      <c r="E43" s="581">
        <v>49854</v>
      </c>
      <c r="F43" s="581">
        <v>6859</v>
      </c>
      <c r="G43" s="779">
        <v>87</v>
      </c>
      <c r="H43" s="581">
        <v>132454</v>
      </c>
      <c r="I43" s="721">
        <v>19634</v>
      </c>
      <c r="K43" s="423">
        <v>604</v>
      </c>
      <c r="L43" s="782" t="s">
        <v>44</v>
      </c>
      <c r="M43" s="581"/>
      <c r="N43" s="581"/>
      <c r="O43" s="581"/>
      <c r="P43" s="805">
        <f t="shared" si="3"/>
        <v>1</v>
      </c>
      <c r="Q43" s="805">
        <f t="shared" si="4"/>
        <v>133714</v>
      </c>
      <c r="R43" s="805">
        <f t="shared" si="5"/>
        <v>20533</v>
      </c>
      <c r="S43" s="684">
        <v>31</v>
      </c>
    </row>
    <row r="44" spans="1:19">
      <c r="A44" s="423">
        <v>24</v>
      </c>
      <c r="B44" s="679"/>
      <c r="C44" s="782"/>
      <c r="D44" s="581"/>
      <c r="E44" s="581"/>
      <c r="F44" s="581"/>
      <c r="G44" s="779"/>
      <c r="H44" s="581"/>
      <c r="I44" s="721"/>
      <c r="K44" s="423">
        <v>605</v>
      </c>
      <c r="L44" s="782" t="s">
        <v>542</v>
      </c>
      <c r="M44" s="581">
        <v>2</v>
      </c>
      <c r="N44" s="581">
        <v>12800</v>
      </c>
      <c r="O44" s="581">
        <v>2228</v>
      </c>
      <c r="P44" s="805">
        <f t="shared" si="3"/>
        <v>20</v>
      </c>
      <c r="Q44" s="805">
        <f t="shared" si="4"/>
        <v>996018</v>
      </c>
      <c r="R44" s="805">
        <f t="shared" si="5"/>
        <v>165642</v>
      </c>
      <c r="S44" s="684">
        <v>32</v>
      </c>
    </row>
    <row r="45" spans="1:19">
      <c r="A45" s="423">
        <v>25</v>
      </c>
      <c r="B45" s="679"/>
      <c r="C45" s="785" t="s">
        <v>46</v>
      </c>
      <c r="D45" s="387">
        <f t="shared" ref="D45:I45" si="6">SUM(D34:D44)</f>
        <v>276</v>
      </c>
      <c r="E45" s="387">
        <f t="shared" si="6"/>
        <v>4596782</v>
      </c>
      <c r="F45" s="379">
        <f t="shared" si="6"/>
        <v>313681</v>
      </c>
      <c r="G45" s="794">
        <f t="shared" si="6"/>
        <v>1420</v>
      </c>
      <c r="H45" s="387">
        <f t="shared" si="6"/>
        <v>26661517</v>
      </c>
      <c r="I45" s="795">
        <f t="shared" si="6"/>
        <v>1836378</v>
      </c>
      <c r="K45" s="423">
        <v>606</v>
      </c>
      <c r="L45" s="782" t="s">
        <v>543</v>
      </c>
      <c r="M45" s="581">
        <v>1</v>
      </c>
      <c r="N45" s="581">
        <v>4166</v>
      </c>
      <c r="O45" s="581">
        <v>361</v>
      </c>
      <c r="P45" s="805">
        <f t="shared" si="3"/>
        <v>31</v>
      </c>
      <c r="Q45" s="805">
        <f t="shared" si="4"/>
        <v>6844041</v>
      </c>
      <c r="R45" s="805">
        <f t="shared" si="5"/>
        <v>393154</v>
      </c>
      <c r="S45" s="684">
        <v>33</v>
      </c>
    </row>
    <row r="46" spans="1:19" ht="15.75" thickBot="1">
      <c r="A46" s="368">
        <v>26</v>
      </c>
      <c r="B46" s="107"/>
      <c r="C46" s="107"/>
      <c r="D46" s="796"/>
      <c r="E46" s="796"/>
      <c r="F46" s="796"/>
      <c r="G46" s="797"/>
      <c r="H46" s="796"/>
      <c r="I46" s="798"/>
      <c r="K46" s="423">
        <v>607</v>
      </c>
      <c r="L46" s="782" t="s">
        <v>544</v>
      </c>
      <c r="M46" s="581"/>
      <c r="N46" s="581"/>
      <c r="O46" s="581"/>
      <c r="P46" s="805">
        <f t="shared" si="3"/>
        <v>0</v>
      </c>
      <c r="Q46" s="805">
        <f t="shared" si="4"/>
        <v>0</v>
      </c>
      <c r="R46" s="805">
        <f t="shared" si="5"/>
        <v>0</v>
      </c>
      <c r="S46" s="684">
        <v>34</v>
      </c>
    </row>
    <row r="47" spans="1:19" ht="16.5" thickTop="1" thickBot="1">
      <c r="A47" s="799">
        <v>27</v>
      </c>
      <c r="B47" s="780" t="s">
        <v>1178</v>
      </c>
      <c r="C47" s="762"/>
      <c r="D47" s="800" t="s">
        <v>2137</v>
      </c>
      <c r="E47" s="801"/>
      <c r="F47" s="801"/>
      <c r="G47" s="1288" t="s">
        <v>2138</v>
      </c>
      <c r="H47" s="801"/>
      <c r="I47" s="803"/>
      <c r="K47" s="423">
        <v>608</v>
      </c>
      <c r="L47" s="782" t="s">
        <v>545</v>
      </c>
      <c r="M47" s="581"/>
      <c r="N47" s="581"/>
      <c r="O47" s="581"/>
      <c r="P47" s="805">
        <f t="shared" si="3"/>
        <v>0</v>
      </c>
      <c r="Q47" s="805">
        <f t="shared" si="4"/>
        <v>0</v>
      </c>
      <c r="R47" s="805">
        <f t="shared" si="5"/>
        <v>0</v>
      </c>
      <c r="S47" s="684">
        <v>35</v>
      </c>
    </row>
    <row r="48" spans="1:19" ht="15.75" thickTop="1">
      <c r="A48" s="423">
        <v>28</v>
      </c>
      <c r="B48" s="107">
        <v>601</v>
      </c>
      <c r="C48" s="778" t="s">
        <v>538</v>
      </c>
      <c r="D48" s="581">
        <v>195</v>
      </c>
      <c r="E48" s="581">
        <v>3866356</v>
      </c>
      <c r="F48" s="744">
        <v>260973</v>
      </c>
      <c r="G48" s="779">
        <v>62</v>
      </c>
      <c r="H48" s="473">
        <v>1039277</v>
      </c>
      <c r="I48" s="475">
        <v>69902</v>
      </c>
      <c r="K48" s="423">
        <v>609</v>
      </c>
      <c r="L48" s="782" t="s">
        <v>45</v>
      </c>
      <c r="M48" s="581"/>
      <c r="N48" s="581"/>
      <c r="O48" s="581"/>
      <c r="P48" s="805">
        <f t="shared" si="3"/>
        <v>0</v>
      </c>
      <c r="Q48" s="805">
        <f t="shared" si="4"/>
        <v>0</v>
      </c>
      <c r="R48" s="805">
        <f t="shared" si="5"/>
        <v>0</v>
      </c>
      <c r="S48" s="684">
        <v>36</v>
      </c>
    </row>
    <row r="49" spans="1:19">
      <c r="A49" s="423">
        <v>29</v>
      </c>
      <c r="B49" s="679">
        <v>602</v>
      </c>
      <c r="C49" s="782" t="s">
        <v>539</v>
      </c>
      <c r="D49" s="581">
        <v>18</v>
      </c>
      <c r="E49" s="581">
        <v>141669</v>
      </c>
      <c r="F49" s="581">
        <v>10612</v>
      </c>
      <c r="G49" s="779">
        <v>2</v>
      </c>
      <c r="H49" s="473">
        <v>11513</v>
      </c>
      <c r="I49" s="475">
        <v>927</v>
      </c>
      <c r="K49" s="423">
        <v>610</v>
      </c>
      <c r="L49" s="782" t="s">
        <v>547</v>
      </c>
      <c r="M49" s="581">
        <v>46</v>
      </c>
      <c r="N49" s="581">
        <v>52766</v>
      </c>
      <c r="O49" s="581">
        <v>8455</v>
      </c>
      <c r="P49" s="805">
        <f t="shared" si="3"/>
        <v>356</v>
      </c>
      <c r="Q49" s="805">
        <f t="shared" si="4"/>
        <v>733953</v>
      </c>
      <c r="R49" s="805">
        <f t="shared" si="5"/>
        <v>107150</v>
      </c>
      <c r="S49" s="684">
        <v>37</v>
      </c>
    </row>
    <row r="50" spans="1:19">
      <c r="A50" s="423">
        <v>30</v>
      </c>
      <c r="B50" s="679">
        <v>603</v>
      </c>
      <c r="C50" s="782" t="s">
        <v>540</v>
      </c>
      <c r="D50" s="581"/>
      <c r="E50" s="581"/>
      <c r="F50" s="581"/>
      <c r="G50" s="779"/>
      <c r="H50" s="473"/>
      <c r="I50" s="475"/>
      <c r="K50" s="423"/>
      <c r="L50" s="785" t="s">
        <v>46</v>
      </c>
      <c r="M50" s="387">
        <f t="shared" ref="M50:R50" si="7">SUM(M40:M49)</f>
        <v>788</v>
      </c>
      <c r="N50" s="387">
        <f t="shared" si="7"/>
        <v>13511932</v>
      </c>
      <c r="O50" s="379">
        <f t="shared" si="7"/>
        <v>930651</v>
      </c>
      <c r="P50" s="794">
        <f t="shared" si="7"/>
        <v>9517</v>
      </c>
      <c r="Q50" s="387">
        <f t="shared" si="7"/>
        <v>210272650</v>
      </c>
      <c r="R50" s="379">
        <f t="shared" si="7"/>
        <v>13882364</v>
      </c>
      <c r="S50" s="684">
        <v>38</v>
      </c>
    </row>
    <row r="51" spans="1:19" ht="15.75" thickBot="1">
      <c r="A51" s="423">
        <v>31</v>
      </c>
      <c r="B51" s="679">
        <v>604</v>
      </c>
      <c r="C51" s="782" t="s">
        <v>44</v>
      </c>
      <c r="D51" s="581"/>
      <c r="E51" s="581"/>
      <c r="F51" s="581"/>
      <c r="G51" s="779"/>
      <c r="H51" s="473"/>
      <c r="I51" s="475"/>
      <c r="K51" s="423"/>
      <c r="L51" s="679"/>
      <c r="M51" s="796"/>
      <c r="N51" s="796"/>
      <c r="O51" s="796"/>
      <c r="P51" s="650"/>
      <c r="Q51" s="796"/>
      <c r="R51" s="796"/>
      <c r="S51" s="684">
        <v>39</v>
      </c>
    </row>
    <row r="52" spans="1:19" ht="15.75" thickTop="1">
      <c r="A52" s="423">
        <v>32</v>
      </c>
      <c r="B52" s="679">
        <v>605</v>
      </c>
      <c r="C52" s="782" t="s">
        <v>542</v>
      </c>
      <c r="D52" s="581"/>
      <c r="E52" s="581"/>
      <c r="F52" s="581"/>
      <c r="G52" s="779"/>
      <c r="H52" s="473"/>
      <c r="I52" s="475"/>
      <c r="K52" s="806"/>
      <c r="L52" s="807"/>
      <c r="M52" s="808"/>
      <c r="N52" s="808"/>
      <c r="O52" s="808"/>
      <c r="P52" s="808"/>
      <c r="Q52" s="808"/>
      <c r="R52" s="809"/>
      <c r="S52" s="810">
        <v>40</v>
      </c>
    </row>
    <row r="53" spans="1:19">
      <c r="A53" s="423">
        <v>33</v>
      </c>
      <c r="B53" s="679">
        <v>606</v>
      </c>
      <c r="C53" s="782" t="s">
        <v>543</v>
      </c>
      <c r="D53" s="581"/>
      <c r="E53" s="581"/>
      <c r="F53" s="581"/>
      <c r="G53" s="779"/>
      <c r="H53" s="473"/>
      <c r="I53" s="475"/>
      <c r="K53" s="95"/>
      <c r="L53" s="96" t="s">
        <v>677</v>
      </c>
      <c r="M53" s="445"/>
      <c r="N53" s="445"/>
      <c r="O53" s="445"/>
      <c r="P53" s="445"/>
      <c r="Q53" s="445"/>
      <c r="R53" s="697"/>
      <c r="S53" s="367">
        <v>41</v>
      </c>
    </row>
    <row r="54" spans="1:19">
      <c r="A54" s="423">
        <v>34</v>
      </c>
      <c r="B54" s="679">
        <v>607</v>
      </c>
      <c r="C54" s="782" t="s">
        <v>544</v>
      </c>
      <c r="D54" s="581"/>
      <c r="E54" s="581"/>
      <c r="F54" s="581"/>
      <c r="G54" s="779"/>
      <c r="H54" s="473"/>
      <c r="I54" s="475"/>
      <c r="K54" s="436"/>
      <c r="L54" s="73" t="s">
        <v>677</v>
      </c>
      <c r="M54" s="445"/>
      <c r="N54" s="445"/>
      <c r="O54" s="445"/>
      <c r="P54" s="445"/>
      <c r="Q54" s="445"/>
      <c r="R54" s="697"/>
      <c r="S54" s="684">
        <v>42</v>
      </c>
    </row>
    <row r="55" spans="1:19">
      <c r="A55" s="423">
        <v>35</v>
      </c>
      <c r="B55" s="679">
        <v>608</v>
      </c>
      <c r="C55" s="782" t="s">
        <v>545</v>
      </c>
      <c r="D55" s="581"/>
      <c r="E55" s="581"/>
      <c r="F55" s="581"/>
      <c r="G55" s="779"/>
      <c r="H55" s="473"/>
      <c r="I55" s="475"/>
      <c r="K55" s="436"/>
      <c r="L55" s="73" t="s">
        <v>677</v>
      </c>
      <c r="M55" s="445"/>
      <c r="N55" s="445"/>
      <c r="O55" s="445"/>
      <c r="P55" s="445"/>
      <c r="Q55" s="445"/>
      <c r="R55" s="697"/>
      <c r="S55" s="684">
        <v>43</v>
      </c>
    </row>
    <row r="56" spans="1:19">
      <c r="A56" s="423">
        <v>36</v>
      </c>
      <c r="B56" s="679">
        <v>609</v>
      </c>
      <c r="C56" s="782" t="s">
        <v>45</v>
      </c>
      <c r="D56" s="581"/>
      <c r="E56" s="581"/>
      <c r="F56" s="581"/>
      <c r="G56" s="779"/>
      <c r="H56" s="473"/>
      <c r="I56" s="475"/>
      <c r="K56" s="436"/>
      <c r="L56" s="73"/>
      <c r="M56" s="445"/>
      <c r="N56" s="445"/>
      <c r="O56" s="445"/>
      <c r="P56" s="445"/>
      <c r="Q56" s="445"/>
      <c r="R56" s="697"/>
      <c r="S56" s="684">
        <v>44</v>
      </c>
    </row>
    <row r="57" spans="1:19">
      <c r="A57" s="423">
        <v>37</v>
      </c>
      <c r="B57" s="679">
        <v>610</v>
      </c>
      <c r="C57" s="782" t="s">
        <v>547</v>
      </c>
      <c r="D57" s="581">
        <v>18</v>
      </c>
      <c r="E57" s="581">
        <v>11865</v>
      </c>
      <c r="F57" s="581">
        <v>2204</v>
      </c>
      <c r="G57" s="779">
        <v>13</v>
      </c>
      <c r="H57" s="581">
        <v>7728</v>
      </c>
      <c r="I57" s="721">
        <v>1236</v>
      </c>
      <c r="K57" s="436"/>
      <c r="L57" s="73"/>
      <c r="M57" s="445"/>
      <c r="N57" s="445"/>
      <c r="O57" s="445"/>
      <c r="P57" s="445"/>
      <c r="Q57" s="445"/>
      <c r="R57" s="697"/>
      <c r="S57" s="684">
        <v>45</v>
      </c>
    </row>
    <row r="58" spans="1:19">
      <c r="A58" s="423">
        <v>38</v>
      </c>
      <c r="B58" s="679"/>
      <c r="C58" s="785" t="s">
        <v>46</v>
      </c>
      <c r="D58" s="387">
        <f t="shared" ref="D58:I58" si="8">SUM(D48:D57)</f>
        <v>231</v>
      </c>
      <c r="E58" s="387">
        <f t="shared" si="8"/>
        <v>4019890</v>
      </c>
      <c r="F58" s="379">
        <f t="shared" si="8"/>
        <v>273789</v>
      </c>
      <c r="G58" s="794">
        <f t="shared" si="8"/>
        <v>77</v>
      </c>
      <c r="H58" s="387">
        <f t="shared" si="8"/>
        <v>1058518</v>
      </c>
      <c r="I58" s="795">
        <f t="shared" si="8"/>
        <v>72065</v>
      </c>
      <c r="K58" s="436"/>
      <c r="L58" s="73"/>
      <c r="M58" s="445"/>
      <c r="N58" s="445"/>
      <c r="O58" s="445"/>
      <c r="P58" s="445"/>
      <c r="Q58" s="445"/>
      <c r="R58" s="697"/>
      <c r="S58" s="684">
        <v>46</v>
      </c>
    </row>
    <row r="59" spans="1:19" ht="15.75" thickBot="1">
      <c r="A59" s="423">
        <v>39</v>
      </c>
      <c r="B59" s="679"/>
      <c r="C59" s="679"/>
      <c r="D59" s="796"/>
      <c r="E59" s="796"/>
      <c r="F59" s="796"/>
      <c r="G59" s="797"/>
      <c r="H59" s="796"/>
      <c r="I59" s="798"/>
      <c r="K59" s="436"/>
      <c r="L59" s="73"/>
      <c r="M59" s="445"/>
      <c r="N59" s="445"/>
      <c r="O59" s="445"/>
      <c r="P59" s="445"/>
      <c r="Q59" s="445"/>
      <c r="R59" s="697"/>
      <c r="S59" s="684">
        <v>47</v>
      </c>
    </row>
    <row r="60" spans="1:19" ht="15.75" thickTop="1">
      <c r="A60" s="811">
        <v>40</v>
      </c>
      <c r="B60" s="812"/>
      <c r="C60" s="807"/>
      <c r="D60" s="808"/>
      <c r="E60" s="808"/>
      <c r="F60" s="808"/>
      <c r="G60" s="808"/>
      <c r="H60" s="808"/>
      <c r="I60" s="813"/>
      <c r="K60" s="436"/>
      <c r="L60" s="73"/>
      <c r="M60" s="445"/>
      <c r="N60" s="445"/>
      <c r="O60" s="445"/>
      <c r="P60" s="445"/>
      <c r="Q60" s="445"/>
      <c r="R60" s="697"/>
      <c r="S60" s="684">
        <v>48</v>
      </c>
    </row>
    <row r="61" spans="1:19">
      <c r="A61" s="368">
        <v>41</v>
      </c>
      <c r="B61" s="171"/>
      <c r="C61" s="96" t="s">
        <v>677</v>
      </c>
      <c r="D61" s="445"/>
      <c r="E61" s="445"/>
      <c r="F61" s="445"/>
      <c r="G61" s="445"/>
      <c r="H61" s="445"/>
      <c r="I61" s="651"/>
      <c r="K61" s="436"/>
      <c r="L61" s="73"/>
      <c r="M61" s="445"/>
      <c r="N61" s="445"/>
      <c r="O61" s="445"/>
      <c r="P61" s="445"/>
      <c r="Q61" s="445"/>
      <c r="R61" s="697"/>
      <c r="S61" s="684">
        <v>49</v>
      </c>
    </row>
    <row r="62" spans="1:19">
      <c r="A62" s="423">
        <v>42</v>
      </c>
      <c r="B62" s="681"/>
      <c r="C62" s="73" t="s">
        <v>677</v>
      </c>
      <c r="D62" s="445"/>
      <c r="E62" s="445"/>
      <c r="F62" s="445"/>
      <c r="G62" s="445"/>
      <c r="H62" s="445"/>
      <c r="I62" s="651"/>
      <c r="K62" s="436"/>
      <c r="L62" s="73"/>
      <c r="M62" s="445"/>
      <c r="N62" s="445"/>
      <c r="O62" s="445"/>
      <c r="P62" s="445"/>
      <c r="Q62" s="445"/>
      <c r="R62" s="697"/>
      <c r="S62" s="684">
        <v>50</v>
      </c>
    </row>
    <row r="63" spans="1:19">
      <c r="A63" s="423">
        <v>43</v>
      </c>
      <c r="B63" s="681"/>
      <c r="C63" s="73" t="s">
        <v>677</v>
      </c>
      <c r="D63" s="445"/>
      <c r="E63" s="445"/>
      <c r="F63" s="445"/>
      <c r="G63" s="445"/>
      <c r="H63" s="445"/>
      <c r="I63" s="651"/>
      <c r="K63" s="436"/>
      <c r="L63" s="73"/>
      <c r="M63" s="445"/>
      <c r="N63" s="445"/>
      <c r="O63" s="445"/>
      <c r="P63" s="445"/>
      <c r="Q63" s="445"/>
      <c r="R63" s="697"/>
      <c r="S63" s="684">
        <v>51</v>
      </c>
    </row>
    <row r="64" spans="1:19">
      <c r="A64" s="423">
        <v>44</v>
      </c>
      <c r="B64" s="681"/>
      <c r="C64" s="73"/>
      <c r="D64" s="445"/>
      <c r="E64" s="445"/>
      <c r="F64" s="445"/>
      <c r="G64" s="445"/>
      <c r="H64" s="445"/>
      <c r="I64" s="651"/>
      <c r="K64" s="436"/>
      <c r="L64" s="73"/>
      <c r="M64" s="445"/>
      <c r="N64" s="445"/>
      <c r="O64" s="445"/>
      <c r="P64" s="445"/>
      <c r="Q64" s="445"/>
      <c r="R64" s="697"/>
      <c r="S64" s="684">
        <v>52</v>
      </c>
    </row>
    <row r="65" spans="1:19">
      <c r="A65" s="423">
        <v>45</v>
      </c>
      <c r="B65" s="681"/>
      <c r="C65" s="73"/>
      <c r="D65" s="445"/>
      <c r="E65" s="445"/>
      <c r="F65" s="445"/>
      <c r="G65" s="445"/>
      <c r="H65" s="445"/>
      <c r="I65" s="651"/>
      <c r="K65" s="436"/>
      <c r="L65" s="73"/>
      <c r="M65" s="445"/>
      <c r="N65" s="445"/>
      <c r="O65" s="445"/>
      <c r="P65" s="445"/>
      <c r="Q65" s="445"/>
      <c r="R65" s="697"/>
      <c r="S65" s="684">
        <v>53</v>
      </c>
    </row>
    <row r="66" spans="1:19">
      <c r="A66" s="423">
        <v>46</v>
      </c>
      <c r="B66" s="681"/>
      <c r="C66" s="73"/>
      <c r="D66" s="445"/>
      <c r="E66" s="445"/>
      <c r="F66" s="445"/>
      <c r="G66" s="445"/>
      <c r="H66" s="445"/>
      <c r="I66" s="651"/>
      <c r="K66" s="436"/>
      <c r="L66" s="73"/>
      <c r="M66" s="445"/>
      <c r="N66" s="445"/>
      <c r="O66" s="445"/>
      <c r="P66" s="445"/>
      <c r="Q66" s="445"/>
      <c r="R66" s="697"/>
      <c r="S66" s="684">
        <v>54</v>
      </c>
    </row>
    <row r="67" spans="1:19">
      <c r="A67" s="423">
        <v>47</v>
      </c>
      <c r="B67" s="681"/>
      <c r="C67" s="73"/>
      <c r="D67" s="445"/>
      <c r="E67" s="445"/>
      <c r="F67" s="445"/>
      <c r="G67" s="445"/>
      <c r="H67" s="445"/>
      <c r="I67" s="651"/>
      <c r="K67" s="436"/>
      <c r="L67" s="73"/>
      <c r="M67" s="445"/>
      <c r="N67" s="445"/>
      <c r="O67" s="445"/>
      <c r="P67" s="445"/>
      <c r="Q67" s="445"/>
      <c r="R67" s="697"/>
      <c r="S67" s="684">
        <v>55</v>
      </c>
    </row>
    <row r="68" spans="1:19">
      <c r="A68" s="423">
        <v>48</v>
      </c>
      <c r="B68" s="681"/>
      <c r="C68" s="73"/>
      <c r="D68" s="445"/>
      <c r="E68" s="445"/>
      <c r="F68" s="445"/>
      <c r="G68" s="445"/>
      <c r="H68" s="445"/>
      <c r="I68" s="651"/>
      <c r="K68" s="436"/>
      <c r="L68" s="73"/>
      <c r="M68" s="445"/>
      <c r="N68" s="445"/>
      <c r="O68" s="445"/>
      <c r="P68" s="445"/>
      <c r="Q68" s="445"/>
      <c r="R68" s="697"/>
      <c r="S68" s="684">
        <v>56</v>
      </c>
    </row>
    <row r="69" spans="1:19">
      <c r="A69" s="423">
        <v>49</v>
      </c>
      <c r="B69" s="681"/>
      <c r="C69" s="73"/>
      <c r="D69" s="445"/>
      <c r="E69" s="445"/>
      <c r="F69" s="445"/>
      <c r="G69" s="445"/>
      <c r="H69" s="445"/>
      <c r="I69" s="651"/>
      <c r="K69" s="436"/>
      <c r="L69" s="73"/>
      <c r="M69" s="445"/>
      <c r="N69" s="445"/>
      <c r="O69" s="445"/>
      <c r="P69" s="445"/>
      <c r="Q69" s="445"/>
      <c r="R69" s="697"/>
      <c r="S69" s="684">
        <v>57</v>
      </c>
    </row>
    <row r="70" spans="1:19" ht="15.75" thickBot="1">
      <c r="A70" s="423">
        <v>50</v>
      </c>
      <c r="B70" s="681"/>
      <c r="C70" s="73"/>
      <c r="D70" s="445"/>
      <c r="E70" s="445"/>
      <c r="F70" s="445"/>
      <c r="G70" s="445"/>
      <c r="H70" s="445"/>
      <c r="I70" s="651"/>
      <c r="K70" s="814"/>
      <c r="L70" s="444"/>
      <c r="M70" s="815" t="s">
        <v>677</v>
      </c>
      <c r="N70" s="815" t="s">
        <v>677</v>
      </c>
      <c r="O70" s="815" t="s">
        <v>677</v>
      </c>
      <c r="P70" s="815" t="s">
        <v>677</v>
      </c>
      <c r="Q70" s="815" t="s">
        <v>677</v>
      </c>
      <c r="R70" s="816" t="s">
        <v>677</v>
      </c>
      <c r="S70" s="817">
        <v>58</v>
      </c>
    </row>
    <row r="71" spans="1:19">
      <c r="A71" s="423">
        <v>51</v>
      </c>
      <c r="B71" s="681"/>
      <c r="C71" s="73"/>
      <c r="D71" s="445"/>
      <c r="E71" s="445"/>
      <c r="F71" s="445"/>
      <c r="G71" s="445"/>
      <c r="H71" s="445"/>
      <c r="I71" s="651"/>
      <c r="R71" s="818" t="s">
        <v>732</v>
      </c>
    </row>
    <row r="72" spans="1:19">
      <c r="A72" s="423">
        <v>52</v>
      </c>
      <c r="B72" s="681"/>
      <c r="C72" s="73"/>
      <c r="D72" s="445"/>
      <c r="E72" s="445"/>
      <c r="F72" s="445"/>
      <c r="G72" s="445"/>
      <c r="H72" s="445"/>
      <c r="I72" s="651"/>
      <c r="K72" s="148" t="s">
        <v>48</v>
      </c>
      <c r="L72" s="148"/>
      <c r="M72" s="148"/>
      <c r="N72" s="148"/>
      <c r="O72" s="148"/>
      <c r="P72" s="148"/>
      <c r="Q72" s="148"/>
      <c r="R72" s="148"/>
      <c r="S72" s="148"/>
    </row>
    <row r="73" spans="1:19">
      <c r="A73" s="423">
        <v>53</v>
      </c>
      <c r="B73" s="681"/>
      <c r="C73" s="73"/>
      <c r="D73" s="445"/>
      <c r="E73" s="445"/>
      <c r="F73" s="445"/>
      <c r="G73" s="445"/>
      <c r="H73" s="445"/>
      <c r="I73" s="651"/>
    </row>
    <row r="74" spans="1:19">
      <c r="A74" s="423">
        <v>54</v>
      </c>
      <c r="B74" s="681"/>
      <c r="C74" s="73"/>
      <c r="D74" s="445"/>
      <c r="E74" s="445"/>
      <c r="F74" s="445"/>
      <c r="G74" s="445"/>
      <c r="H74" s="445"/>
      <c r="I74" s="651"/>
    </row>
    <row r="75" spans="1:19">
      <c r="A75" s="423">
        <v>55</v>
      </c>
      <c r="B75" s="681"/>
      <c r="C75" s="73"/>
      <c r="D75" s="445"/>
      <c r="E75" s="445"/>
      <c r="F75" s="445"/>
      <c r="G75" s="445"/>
      <c r="H75" s="445"/>
      <c r="I75" s="651"/>
    </row>
    <row r="76" spans="1:19">
      <c r="A76" s="423">
        <v>56</v>
      </c>
      <c r="B76" s="681"/>
      <c r="C76" s="73"/>
      <c r="D76" s="445"/>
      <c r="E76" s="445"/>
      <c r="F76" s="445"/>
      <c r="G76" s="445"/>
      <c r="H76" s="445"/>
      <c r="I76" s="651"/>
    </row>
    <row r="77" spans="1:19">
      <c r="A77" s="423">
        <v>57</v>
      </c>
      <c r="B77" s="681"/>
      <c r="C77" s="73"/>
      <c r="D77" s="445"/>
      <c r="E77" s="445"/>
      <c r="F77" s="445"/>
      <c r="G77" s="445"/>
      <c r="H77" s="445"/>
      <c r="I77" s="651"/>
    </row>
    <row r="78" spans="1:19" ht="15.75" thickBot="1">
      <c r="A78" s="442">
        <v>58</v>
      </c>
      <c r="B78" s="819"/>
      <c r="C78" s="444"/>
      <c r="D78" s="815" t="s">
        <v>677</v>
      </c>
      <c r="E78" s="815" t="s">
        <v>677</v>
      </c>
      <c r="F78" s="815" t="s">
        <v>677</v>
      </c>
      <c r="G78" s="815" t="s">
        <v>677</v>
      </c>
      <c r="H78" s="815" t="s">
        <v>677</v>
      </c>
      <c r="I78" s="820" t="s">
        <v>677</v>
      </c>
    </row>
    <row r="79" spans="1:19">
      <c r="A79" s="818" t="s">
        <v>732</v>
      </c>
      <c r="B79" s="73"/>
      <c r="C79" s="73"/>
      <c r="D79" s="96"/>
      <c r="E79" s="96"/>
      <c r="F79" s="96"/>
      <c r="G79" s="96"/>
      <c r="H79" s="96"/>
      <c r="I79" s="96"/>
    </row>
    <row r="80" spans="1:19">
      <c r="A80" s="129" t="s">
        <v>49</v>
      </c>
      <c r="B80" s="129"/>
      <c r="C80" s="129"/>
      <c r="D80" s="129"/>
      <c r="E80" s="129"/>
      <c r="F80" s="129"/>
      <c r="G80" s="129"/>
      <c r="H80" s="129"/>
      <c r="I80" s="129"/>
    </row>
    <row r="81" spans="1:9">
      <c r="A81" s="129"/>
      <c r="B81" s="129"/>
      <c r="C81" s="129"/>
      <c r="D81" s="129"/>
      <c r="E81" s="129"/>
      <c r="F81" s="129"/>
      <c r="G81" s="129"/>
      <c r="H81" s="129"/>
      <c r="I81" s="129"/>
    </row>
    <row r="82" spans="1:9">
      <c r="A82" s="129"/>
      <c r="B82" s="129"/>
      <c r="C82" s="129"/>
      <c r="D82" s="129"/>
      <c r="E82" s="129"/>
      <c r="F82" s="129"/>
      <c r="G82" s="129"/>
      <c r="H82" s="129"/>
      <c r="I82" s="129"/>
    </row>
    <row r="83" spans="1:9">
      <c r="A83" s="447"/>
      <c r="B83" s="447"/>
      <c r="C83" s="447"/>
      <c r="D83" s="96"/>
      <c r="E83" s="96"/>
      <c r="F83" s="96"/>
      <c r="G83" s="96"/>
      <c r="H83" s="96"/>
      <c r="I83" s="96"/>
    </row>
    <row r="84" spans="1:9">
      <c r="D84" s="96"/>
      <c r="E84" s="96"/>
      <c r="F84" s="96"/>
      <c r="G84" s="96"/>
      <c r="H84" s="96"/>
      <c r="I84" s="96"/>
    </row>
    <row r="85" spans="1:9">
      <c r="D85" s="96"/>
      <c r="E85" s="96"/>
      <c r="F85" s="96"/>
      <c r="G85" s="96"/>
      <c r="H85" s="96"/>
      <c r="I85" s="96"/>
    </row>
    <row r="86" spans="1:9">
      <c r="D86" s="96"/>
      <c r="E86" s="96"/>
      <c r="F86" s="96"/>
      <c r="G86" s="96"/>
      <c r="H86" s="96"/>
      <c r="I86" s="96"/>
    </row>
    <row r="87" spans="1:9">
      <c r="C87" s="121"/>
      <c r="D87" s="121"/>
      <c r="E87" s="121"/>
      <c r="F87" s="96"/>
      <c r="G87" s="96"/>
      <c r="H87" s="96"/>
      <c r="I87" s="96"/>
    </row>
    <row r="88" spans="1:9">
      <c r="F88" s="96"/>
      <c r="G88" s="96"/>
      <c r="H88" s="96"/>
      <c r="I88" s="96"/>
    </row>
    <row r="89" spans="1:9">
      <c r="C89" s="96"/>
      <c r="D89" s="96"/>
      <c r="E89" s="96"/>
      <c r="F89" s="96"/>
      <c r="G89" s="96"/>
      <c r="I89" s="96"/>
    </row>
    <row r="90" spans="1:9">
      <c r="C90" s="121"/>
      <c r="D90" s="121"/>
      <c r="E90" s="121"/>
      <c r="F90" s="96"/>
      <c r="G90" s="96"/>
      <c r="I90" s="96"/>
    </row>
    <row r="91" spans="1:9">
      <c r="C91" s="121"/>
      <c r="D91" s="121"/>
      <c r="E91" s="121"/>
      <c r="F91" s="96"/>
      <c r="G91" s="96"/>
      <c r="I91" s="96"/>
    </row>
    <row r="92" spans="1:9">
      <c r="D92" s="121"/>
      <c r="E92" s="121"/>
    </row>
    <row r="93" spans="1:9">
      <c r="C93" s="121"/>
      <c r="D93" s="121"/>
      <c r="E93" s="121"/>
    </row>
    <row r="94" spans="1:9">
      <c r="C94" s="121"/>
      <c r="D94" s="447"/>
      <c r="E94" s="121"/>
    </row>
    <row r="95" spans="1:9">
      <c r="C95" s="121"/>
      <c r="D95" s="121"/>
      <c r="E95" s="121"/>
    </row>
    <row r="96" spans="1:9">
      <c r="C96" s="121"/>
    </row>
    <row r="97" spans="3:3">
      <c r="C97" s="121"/>
    </row>
    <row r="98" spans="3:3">
      <c r="C98" s="96"/>
    </row>
    <row r="99" spans="3:3">
      <c r="C99" s="121"/>
    </row>
    <row r="100" spans="3:3">
      <c r="C100" s="96"/>
    </row>
    <row r="101" spans="3:3">
      <c r="C101" s="121"/>
    </row>
  </sheetData>
  <printOptions horizontalCentered="1" verticalCentered="1"/>
  <pageMargins left="0.5" right="0.5" top="0.5" bottom="0.5" header="0.5" footer="0.5"/>
  <pageSetup scale="54" fitToWidth="2" pageOrder="overThenDown" orientation="portrait" r:id="rId1"/>
  <headerFooter alignWithMargins="0"/>
  <colBreaks count="1" manualBreakCount="1">
    <brk id="10"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G83"/>
  <sheetViews>
    <sheetView defaultGridColor="0" topLeftCell="B10" colorId="22" zoomScale="87" workbookViewId="0">
      <selection activeCell="F48" sqref="F48"/>
    </sheetView>
  </sheetViews>
  <sheetFormatPr defaultColWidth="11.44140625" defaultRowHeight="15"/>
  <cols>
    <col min="1" max="1" width="4.77734375" customWidth="1"/>
    <col min="2" max="2" width="45.77734375" customWidth="1"/>
    <col min="3" max="3" width="14.77734375" customWidth="1"/>
    <col min="4" max="4" width="21.77734375" customWidth="1"/>
    <col min="5" max="6" width="15.77734375" customWidth="1"/>
    <col min="7" max="7" width="11.77734375" customWidth="1"/>
  </cols>
  <sheetData>
    <row r="1" spans="1:7" ht="15.75" thickBot="1">
      <c r="A1" s="447"/>
      <c r="B1" t="str">
        <f>'Read Me First'!D50</f>
        <v>Town of Massena Electric Department</v>
      </c>
      <c r="E1" t="str">
        <f>'Read Me First'!C52</f>
        <v>Year Ending December 31, 2014</v>
      </c>
    </row>
    <row r="2" spans="1:7">
      <c r="A2" s="89"/>
      <c r="B2" s="90"/>
      <c r="C2" s="90"/>
      <c r="D2" s="90"/>
      <c r="E2" s="90"/>
      <c r="F2" s="90"/>
      <c r="G2" s="91"/>
    </row>
    <row r="3" spans="1:7" ht="15.75">
      <c r="A3" s="298" t="s">
        <v>1485</v>
      </c>
      <c r="B3" s="821"/>
      <c r="C3" s="821"/>
      <c r="D3" s="821"/>
      <c r="E3" s="821"/>
      <c r="F3" s="821"/>
      <c r="G3" s="822"/>
    </row>
    <row r="4" spans="1:7">
      <c r="A4" s="141"/>
      <c r="B4" s="222"/>
      <c r="C4" s="222"/>
      <c r="D4" s="222"/>
      <c r="E4" s="222"/>
      <c r="F4" s="222"/>
      <c r="G4" s="224"/>
    </row>
    <row r="5" spans="1:7">
      <c r="A5" s="92"/>
      <c r="G5" s="194"/>
    </row>
    <row r="6" spans="1:7">
      <c r="A6" s="92"/>
      <c r="B6" t="s">
        <v>50</v>
      </c>
      <c r="G6" s="194"/>
    </row>
    <row r="7" spans="1:7">
      <c r="A7" s="92"/>
      <c r="B7" t="s">
        <v>51</v>
      </c>
      <c r="G7" s="194"/>
    </row>
    <row r="8" spans="1:7">
      <c r="A8" s="92"/>
      <c r="G8" s="194"/>
    </row>
    <row r="9" spans="1:7">
      <c r="A9" s="92"/>
      <c r="B9" t="s">
        <v>52</v>
      </c>
      <c r="G9" s="194"/>
    </row>
    <row r="10" spans="1:7">
      <c r="A10" s="92"/>
      <c r="B10" t="s">
        <v>53</v>
      </c>
      <c r="G10" s="194"/>
    </row>
    <row r="11" spans="1:7">
      <c r="A11" s="92"/>
      <c r="G11" s="194"/>
    </row>
    <row r="12" spans="1:7">
      <c r="A12" s="92"/>
      <c r="B12" t="s">
        <v>54</v>
      </c>
      <c r="G12" s="194"/>
    </row>
    <row r="13" spans="1:7">
      <c r="A13" s="92"/>
      <c r="B13" t="s">
        <v>55</v>
      </c>
      <c r="G13" s="194"/>
    </row>
    <row r="14" spans="1:7">
      <c r="A14" s="92"/>
      <c r="B14" t="s">
        <v>56</v>
      </c>
      <c r="G14" s="194"/>
    </row>
    <row r="15" spans="1:7">
      <c r="A15" s="141"/>
      <c r="B15" s="222"/>
      <c r="C15" s="222"/>
      <c r="D15" s="222"/>
      <c r="E15" s="222"/>
      <c r="F15" s="222"/>
      <c r="G15" s="224"/>
    </row>
    <row r="16" spans="1:7">
      <c r="A16" s="158"/>
      <c r="B16" s="299"/>
      <c r="C16" s="120" t="s">
        <v>677</v>
      </c>
      <c r="D16" s="823"/>
      <c r="E16" s="138" t="s">
        <v>57</v>
      </c>
      <c r="F16" s="824"/>
      <c r="G16" s="301" t="s">
        <v>677</v>
      </c>
    </row>
    <row r="17" spans="1:7">
      <c r="A17" s="158"/>
      <c r="B17" s="300" t="s">
        <v>58</v>
      </c>
      <c r="C17" s="120" t="s">
        <v>59</v>
      </c>
      <c r="D17" s="120" t="s">
        <v>60</v>
      </c>
      <c r="E17" s="120" t="s">
        <v>61</v>
      </c>
      <c r="F17" s="300" t="s">
        <v>62</v>
      </c>
      <c r="G17" s="301" t="s">
        <v>63</v>
      </c>
    </row>
    <row r="18" spans="1:7">
      <c r="A18" s="158" t="s">
        <v>1551</v>
      </c>
      <c r="B18" s="300" t="s">
        <v>64</v>
      </c>
      <c r="C18" s="120" t="s">
        <v>65</v>
      </c>
      <c r="D18" s="120" t="s">
        <v>66</v>
      </c>
      <c r="E18" s="120" t="s">
        <v>67</v>
      </c>
      <c r="F18" s="300" t="s">
        <v>67</v>
      </c>
      <c r="G18" s="301" t="s">
        <v>68</v>
      </c>
    </row>
    <row r="19" spans="1:7">
      <c r="A19" s="302" t="s">
        <v>1554</v>
      </c>
      <c r="B19" s="304" t="s">
        <v>742</v>
      </c>
      <c r="C19" s="305" t="s">
        <v>743</v>
      </c>
      <c r="D19" s="305" t="s">
        <v>744</v>
      </c>
      <c r="E19" s="305" t="s">
        <v>745</v>
      </c>
      <c r="F19" s="304" t="s">
        <v>746</v>
      </c>
      <c r="G19" s="306" t="s">
        <v>1224</v>
      </c>
    </row>
    <row r="20" spans="1:7">
      <c r="A20" s="158">
        <v>1</v>
      </c>
      <c r="B20" s="825" t="s">
        <v>69</v>
      </c>
      <c r="C20" s="826" t="s">
        <v>677</v>
      </c>
      <c r="D20" s="827"/>
      <c r="E20" s="828" t="s">
        <v>677</v>
      </c>
      <c r="F20" s="829"/>
      <c r="G20" s="830"/>
    </row>
    <row r="21" spans="1:7">
      <c r="A21" s="158">
        <v>2</v>
      </c>
      <c r="B21" s="825"/>
      <c r="C21" s="831" t="s">
        <v>677</v>
      </c>
      <c r="D21" s="832"/>
      <c r="E21" s="832" t="s">
        <v>677</v>
      </c>
      <c r="F21" s="833"/>
      <c r="G21" s="834">
        <f t="shared" ref="G21:G28" si="0">IF(C21&lt;1,0,E21/C21)</f>
        <v>0</v>
      </c>
    </row>
    <row r="22" spans="1:7">
      <c r="A22" s="158">
        <v>3</v>
      </c>
      <c r="B22" s="825"/>
      <c r="C22" s="831"/>
      <c r="D22" s="832"/>
      <c r="E22" s="832" t="s">
        <v>677</v>
      </c>
      <c r="F22" s="833"/>
      <c r="G22" s="834">
        <f t="shared" si="0"/>
        <v>0</v>
      </c>
    </row>
    <row r="23" spans="1:7">
      <c r="A23" s="158">
        <v>4</v>
      </c>
      <c r="B23" s="825"/>
      <c r="C23" s="831"/>
      <c r="D23" s="832"/>
      <c r="E23" s="832" t="s">
        <v>677</v>
      </c>
      <c r="F23" s="833"/>
      <c r="G23" s="834">
        <f t="shared" si="0"/>
        <v>0</v>
      </c>
    </row>
    <row r="24" spans="1:7">
      <c r="A24" s="158">
        <v>5</v>
      </c>
      <c r="B24" s="825"/>
      <c r="C24" s="831"/>
      <c r="D24" s="832"/>
      <c r="E24" s="832" t="s">
        <v>677</v>
      </c>
      <c r="F24" s="833"/>
      <c r="G24" s="834">
        <f t="shared" si="0"/>
        <v>0</v>
      </c>
    </row>
    <row r="25" spans="1:7">
      <c r="A25" s="158">
        <v>6</v>
      </c>
      <c r="B25" s="825"/>
      <c r="C25" s="831"/>
      <c r="D25" s="832"/>
      <c r="E25" s="832" t="s">
        <v>677</v>
      </c>
      <c r="F25" s="833"/>
      <c r="G25" s="834">
        <f t="shared" si="0"/>
        <v>0</v>
      </c>
    </row>
    <row r="26" spans="1:7">
      <c r="A26" s="158">
        <v>7</v>
      </c>
      <c r="B26" s="825"/>
      <c r="C26" s="831"/>
      <c r="D26" s="832"/>
      <c r="E26" s="832" t="s">
        <v>677</v>
      </c>
      <c r="F26" s="833"/>
      <c r="G26" s="834">
        <f t="shared" si="0"/>
        <v>0</v>
      </c>
    </row>
    <row r="27" spans="1:7">
      <c r="A27" s="158">
        <v>8</v>
      </c>
      <c r="B27" s="825"/>
      <c r="C27" s="831"/>
      <c r="D27" s="832"/>
      <c r="E27" s="832" t="s">
        <v>677</v>
      </c>
      <c r="F27" s="833"/>
      <c r="G27" s="834">
        <f t="shared" si="0"/>
        <v>0</v>
      </c>
    </row>
    <row r="28" spans="1:7">
      <c r="A28" s="158">
        <v>9</v>
      </c>
      <c r="B28" s="825" t="s">
        <v>70</v>
      </c>
      <c r="C28" s="835"/>
      <c r="D28" s="836">
        <f>SUM(D21:D27)</f>
        <v>0</v>
      </c>
      <c r="E28" s="837">
        <f>SUM(E21:E27)</f>
        <v>0</v>
      </c>
      <c r="F28" s="828" t="s">
        <v>677</v>
      </c>
      <c r="G28" s="834">
        <f t="shared" si="0"/>
        <v>0</v>
      </c>
    </row>
    <row r="29" spans="1:7">
      <c r="A29" s="158">
        <v>10</v>
      </c>
      <c r="B29" s="825" t="s">
        <v>71</v>
      </c>
      <c r="C29" s="835"/>
      <c r="D29" s="827"/>
      <c r="E29" s="827" t="s">
        <v>677</v>
      </c>
      <c r="F29" s="833"/>
      <c r="G29" s="830"/>
    </row>
    <row r="30" spans="1:7">
      <c r="A30" s="158">
        <v>11</v>
      </c>
      <c r="B30" s="825" t="s">
        <v>2068</v>
      </c>
      <c r="C30" s="1269">
        <v>31740</v>
      </c>
      <c r="D30" s="832">
        <v>143681162</v>
      </c>
      <c r="E30" s="827" t="s">
        <v>677</v>
      </c>
      <c r="F30" s="719">
        <v>2317809</v>
      </c>
      <c r="G30" s="834">
        <f>IF(D30&lt;1,0,F30/D30)*100</f>
        <v>1.6131613690596407</v>
      </c>
    </row>
    <row r="31" spans="1:7">
      <c r="A31" s="158">
        <v>12</v>
      </c>
      <c r="B31" s="825" t="s">
        <v>2069</v>
      </c>
      <c r="C31" s="1269">
        <v>32393</v>
      </c>
      <c r="D31" s="832"/>
      <c r="E31" s="827" t="s">
        <v>677</v>
      </c>
      <c r="F31" s="838">
        <v>204500</v>
      </c>
      <c r="G31" s="834">
        <f t="shared" ref="G31:G37" si="1">IF(D31&lt;1,0,F31/D31)*100</f>
        <v>0</v>
      </c>
    </row>
    <row r="32" spans="1:7">
      <c r="A32" s="158">
        <v>13</v>
      </c>
      <c r="B32" s="825" t="s">
        <v>2070</v>
      </c>
      <c r="C32" s="1269">
        <v>37561</v>
      </c>
      <c r="D32" s="832">
        <v>74246000</v>
      </c>
      <c r="E32" s="827"/>
      <c r="F32" s="838">
        <v>6594334</v>
      </c>
      <c r="G32" s="834">
        <f t="shared" si="1"/>
        <v>8.8817363898391832</v>
      </c>
    </row>
    <row r="33" spans="1:7">
      <c r="A33" s="158">
        <v>14</v>
      </c>
      <c r="B33" s="825"/>
      <c r="C33" s="1269"/>
      <c r="D33" s="832"/>
      <c r="E33" s="827"/>
      <c r="F33" s="838"/>
      <c r="G33" s="834">
        <f t="shared" si="1"/>
        <v>0</v>
      </c>
    </row>
    <row r="34" spans="1:7">
      <c r="A34" s="158">
        <v>15</v>
      </c>
      <c r="B34" s="825"/>
      <c r="C34" s="831"/>
      <c r="D34" s="832"/>
      <c r="E34" s="827"/>
      <c r="F34" s="838"/>
      <c r="G34" s="834">
        <f t="shared" si="1"/>
        <v>0</v>
      </c>
    </row>
    <row r="35" spans="1:7">
      <c r="A35" s="158">
        <v>16</v>
      </c>
      <c r="B35" s="825"/>
      <c r="C35" s="831"/>
      <c r="D35" s="832"/>
      <c r="E35" s="827"/>
      <c r="F35" s="838"/>
      <c r="G35" s="834">
        <f t="shared" si="1"/>
        <v>0</v>
      </c>
    </row>
    <row r="36" spans="1:7">
      <c r="A36" s="158">
        <v>17</v>
      </c>
      <c r="B36" s="825"/>
      <c r="C36" s="831"/>
      <c r="D36" s="832"/>
      <c r="E36" s="827" t="s">
        <v>677</v>
      </c>
      <c r="F36" s="838"/>
      <c r="G36" s="834">
        <f t="shared" si="1"/>
        <v>0</v>
      </c>
    </row>
    <row r="37" spans="1:7">
      <c r="A37" s="158">
        <v>18</v>
      </c>
      <c r="B37" s="825"/>
      <c r="C37" s="831"/>
      <c r="D37" s="832"/>
      <c r="E37" s="827" t="s">
        <v>677</v>
      </c>
      <c r="F37" s="838"/>
      <c r="G37" s="834">
        <f t="shared" si="1"/>
        <v>0</v>
      </c>
    </row>
    <row r="38" spans="1:7">
      <c r="A38" s="158">
        <v>19</v>
      </c>
      <c r="B38" s="825"/>
      <c r="C38" s="831"/>
      <c r="D38" s="832"/>
      <c r="E38" s="827" t="s">
        <v>677</v>
      </c>
      <c r="F38" s="838"/>
      <c r="G38" s="834">
        <f>IF(D38&lt;1,0,F38/D38)*100</f>
        <v>0</v>
      </c>
    </row>
    <row r="39" spans="1:7" ht="15.75" thickBot="1">
      <c r="A39" s="323">
        <v>20</v>
      </c>
      <c r="B39" s="839" t="s">
        <v>70</v>
      </c>
      <c r="C39" s="840" t="s">
        <v>677</v>
      </c>
      <c r="D39" s="841">
        <f>SUM(D30:D38)</f>
        <v>217927162</v>
      </c>
      <c r="E39" s="842" t="s">
        <v>677</v>
      </c>
      <c r="F39" s="843">
        <f>SUM(F30:F38)</f>
        <v>9116643</v>
      </c>
      <c r="G39" s="834">
        <f>IF(D39&lt;1,0,F39/D39)*100</f>
        <v>4.1833440661242589</v>
      </c>
    </row>
    <row r="40" spans="1:7">
      <c r="A40" s="89"/>
      <c r="B40" s="90"/>
      <c r="C40" s="90"/>
      <c r="D40" s="90"/>
      <c r="E40" s="90"/>
      <c r="F40" s="844" t="s">
        <v>677</v>
      </c>
      <c r="G40" s="845"/>
    </row>
    <row r="41" spans="1:7" ht="15.75">
      <c r="A41" s="298" t="s">
        <v>72</v>
      </c>
      <c r="B41" s="821"/>
      <c r="C41" s="821"/>
      <c r="D41" s="821"/>
      <c r="E41" s="821"/>
      <c r="F41" s="821"/>
      <c r="G41" s="822"/>
    </row>
    <row r="42" spans="1:7">
      <c r="A42" s="141"/>
      <c r="B42" s="222"/>
      <c r="C42" s="222"/>
      <c r="D42" s="222"/>
      <c r="E42" s="222"/>
      <c r="F42" s="222"/>
      <c r="G42" s="224"/>
    </row>
    <row r="43" spans="1:7">
      <c r="A43" s="92"/>
      <c r="G43" s="194"/>
    </row>
    <row r="44" spans="1:7">
      <c r="A44" s="92"/>
      <c r="B44" t="s">
        <v>73</v>
      </c>
      <c r="G44" s="194"/>
    </row>
    <row r="45" spans="1:7">
      <c r="A45" s="92"/>
      <c r="B45" t="s">
        <v>74</v>
      </c>
      <c r="G45" s="194"/>
    </row>
    <row r="46" spans="1:7">
      <c r="A46" s="141"/>
      <c r="B46" s="222"/>
      <c r="C46" s="222"/>
      <c r="D46" s="222"/>
      <c r="E46" s="222"/>
      <c r="F46" s="222"/>
      <c r="G46" s="224"/>
    </row>
    <row r="47" spans="1:7">
      <c r="A47" s="158"/>
      <c r="B47" s="299"/>
      <c r="C47" s="501"/>
      <c r="D47" s="120" t="s">
        <v>677</v>
      </c>
      <c r="E47" s="120"/>
      <c r="F47" s="120"/>
      <c r="G47" s="301"/>
    </row>
    <row r="48" spans="1:7">
      <c r="A48" s="158" t="s">
        <v>1551</v>
      </c>
      <c r="B48" s="300" t="s">
        <v>264</v>
      </c>
      <c r="C48" s="120" t="s">
        <v>677</v>
      </c>
      <c r="D48" s="120" t="s">
        <v>677</v>
      </c>
      <c r="E48" s="120"/>
      <c r="F48" s="120"/>
      <c r="G48" s="301"/>
    </row>
    <row r="49" spans="1:7">
      <c r="A49" s="302" t="s">
        <v>1554</v>
      </c>
      <c r="B49" s="304" t="s">
        <v>742</v>
      </c>
      <c r="C49" s="305" t="s">
        <v>743</v>
      </c>
      <c r="D49" s="305" t="s">
        <v>744</v>
      </c>
      <c r="E49" s="305" t="s">
        <v>745</v>
      </c>
      <c r="F49" s="305" t="s">
        <v>746</v>
      </c>
      <c r="G49" s="306" t="s">
        <v>1224</v>
      </c>
    </row>
    <row r="50" spans="1:7">
      <c r="A50" s="158">
        <v>21</v>
      </c>
      <c r="B50" s="825" t="s">
        <v>75</v>
      </c>
      <c r="C50" s="832"/>
      <c r="D50" s="832"/>
      <c r="E50" s="832"/>
      <c r="F50" s="832"/>
      <c r="G50" s="846"/>
    </row>
    <row r="51" spans="1:7">
      <c r="A51" s="158">
        <v>22</v>
      </c>
      <c r="B51" s="825" t="s">
        <v>76</v>
      </c>
      <c r="C51" s="832"/>
      <c r="D51" s="832"/>
      <c r="E51" s="832"/>
      <c r="F51" s="832"/>
      <c r="G51" s="846"/>
    </row>
    <row r="52" spans="1:7">
      <c r="A52" s="158">
        <v>23</v>
      </c>
      <c r="B52" s="825" t="s">
        <v>77</v>
      </c>
      <c r="C52" s="832"/>
      <c r="D52" s="832"/>
      <c r="E52" s="832"/>
      <c r="F52" s="832"/>
      <c r="G52" s="846"/>
    </row>
    <row r="53" spans="1:7">
      <c r="A53" s="158">
        <v>24</v>
      </c>
      <c r="B53" s="825" t="s">
        <v>78</v>
      </c>
      <c r="C53" s="832"/>
      <c r="D53" s="832"/>
      <c r="E53" s="832"/>
      <c r="F53" s="832"/>
      <c r="G53" s="846"/>
    </row>
    <row r="54" spans="1:7">
      <c r="A54" s="158">
        <v>25</v>
      </c>
      <c r="B54" s="825" t="s">
        <v>79</v>
      </c>
      <c r="C54" s="832"/>
      <c r="D54" s="832"/>
      <c r="E54" s="832"/>
      <c r="F54" s="832"/>
      <c r="G54" s="846"/>
    </row>
    <row r="55" spans="1:7">
      <c r="A55" s="158">
        <v>26</v>
      </c>
      <c r="B55" s="825" t="s">
        <v>80</v>
      </c>
      <c r="C55" s="832"/>
      <c r="D55" s="832"/>
      <c r="E55" s="832"/>
      <c r="F55" s="832"/>
      <c r="G55" s="846"/>
    </row>
    <row r="56" spans="1:7">
      <c r="A56" s="158">
        <v>27</v>
      </c>
      <c r="B56" s="825" t="s">
        <v>81</v>
      </c>
      <c r="C56" s="832"/>
      <c r="D56" s="832"/>
      <c r="E56" s="832"/>
      <c r="F56" s="832"/>
      <c r="G56" s="846"/>
    </row>
    <row r="57" spans="1:7">
      <c r="A57" s="158">
        <v>28</v>
      </c>
      <c r="B57" s="825" t="s">
        <v>82</v>
      </c>
      <c r="C57" s="832"/>
      <c r="D57" s="832"/>
      <c r="E57" s="832"/>
      <c r="F57" s="832"/>
      <c r="G57" s="846"/>
    </row>
    <row r="58" spans="1:7">
      <c r="A58" s="158">
        <v>29</v>
      </c>
      <c r="B58" s="825" t="s">
        <v>83</v>
      </c>
      <c r="C58" s="832"/>
      <c r="D58" s="832"/>
      <c r="E58" s="832"/>
      <c r="F58" s="832"/>
      <c r="G58" s="846"/>
    </row>
    <row r="59" spans="1:7">
      <c r="A59" s="158">
        <v>30</v>
      </c>
      <c r="B59" s="825" t="s">
        <v>84</v>
      </c>
      <c r="C59" s="832"/>
      <c r="D59" s="832"/>
      <c r="E59" s="832"/>
      <c r="F59" s="832"/>
      <c r="G59" s="846"/>
    </row>
    <row r="60" spans="1:7">
      <c r="A60" s="158" t="s">
        <v>677</v>
      </c>
      <c r="B60" s="825"/>
      <c r="C60" s="832"/>
      <c r="D60" s="832"/>
      <c r="E60" s="832"/>
      <c r="F60" s="832"/>
      <c r="G60" s="846"/>
    </row>
    <row r="61" spans="1:7" ht="15.75" thickBot="1">
      <c r="A61" s="323" t="s">
        <v>677</v>
      </c>
      <c r="B61" s="839"/>
      <c r="C61" s="847"/>
      <c r="D61" s="847"/>
      <c r="E61" s="847"/>
      <c r="F61" s="847"/>
      <c r="G61" s="334"/>
    </row>
    <row r="62" spans="1:7">
      <c r="F62" s="844" t="s">
        <v>732</v>
      </c>
      <c r="G62" s="330"/>
    </row>
    <row r="63" spans="1:7">
      <c r="A63" s="148" t="s">
        <v>85</v>
      </c>
      <c r="B63" s="148"/>
      <c r="C63" s="148"/>
      <c r="D63" s="148"/>
      <c r="E63" s="148"/>
      <c r="F63" s="330"/>
      <c r="G63" s="330"/>
    </row>
    <row r="67" spans="2:2">
      <c r="B67" s="121"/>
    </row>
    <row r="70" spans="2:2">
      <c r="B70" s="121"/>
    </row>
    <row r="71" spans="2:2">
      <c r="B71" s="121"/>
    </row>
    <row r="72" spans="2:2">
      <c r="B72" s="121"/>
    </row>
    <row r="73" spans="2:2">
      <c r="B73" s="121"/>
    </row>
    <row r="74" spans="2:2">
      <c r="B74" s="447"/>
    </row>
    <row r="75" spans="2:2">
      <c r="B75" s="121"/>
    </row>
    <row r="76" spans="2:2">
      <c r="B76" s="121"/>
    </row>
    <row r="79" spans="2:2">
      <c r="B79" s="121"/>
    </row>
    <row r="80" spans="2:2">
      <c r="B80" s="121"/>
    </row>
    <row r="81" spans="2:2">
      <c r="B81" s="121"/>
    </row>
    <row r="82" spans="2:2">
      <c r="B82" s="121"/>
    </row>
    <row r="83" spans="2:2">
      <c r="B83" s="121"/>
    </row>
  </sheetData>
  <printOptions horizontalCentered="1" verticalCentered="1"/>
  <pageMargins left="0.5" right="0.5" top="0.5" bottom="0.5" header="0.5" footer="0.5"/>
  <pageSetup scale="5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G44"/>
  <sheetViews>
    <sheetView defaultGridColor="0" topLeftCell="A22" colorId="22" zoomScale="87" workbookViewId="0">
      <selection activeCell="F48" sqref="F48"/>
    </sheetView>
  </sheetViews>
  <sheetFormatPr defaultColWidth="11.44140625" defaultRowHeight="15"/>
  <sheetData>
    <row r="1" spans="1:7">
      <c r="A1" s="57"/>
      <c r="B1" s="58"/>
      <c r="C1" s="58"/>
      <c r="D1" s="58"/>
      <c r="E1" s="58"/>
      <c r="F1" s="58"/>
      <c r="G1" s="59"/>
    </row>
    <row r="2" spans="1:7">
      <c r="A2" s="60"/>
      <c r="B2" s="8"/>
      <c r="C2" s="8"/>
      <c r="D2" s="8"/>
      <c r="E2" s="8"/>
      <c r="F2" s="8"/>
      <c r="G2" s="61"/>
    </row>
    <row r="3" spans="1:7">
      <c r="A3" s="60"/>
      <c r="B3" s="8"/>
      <c r="C3" s="8"/>
      <c r="D3" s="8"/>
      <c r="E3" s="8"/>
      <c r="F3" s="8"/>
      <c r="G3" s="61"/>
    </row>
    <row r="4" spans="1:7">
      <c r="A4" s="60"/>
      <c r="B4" s="8"/>
      <c r="C4" s="8"/>
      <c r="D4" s="8"/>
      <c r="E4" s="8"/>
      <c r="F4" s="8"/>
      <c r="G4" s="61"/>
    </row>
    <row r="5" spans="1:7">
      <c r="A5" s="60"/>
      <c r="B5" s="8"/>
      <c r="C5" s="8"/>
      <c r="D5" s="8"/>
      <c r="E5" s="8"/>
      <c r="F5" s="8"/>
      <c r="G5" s="61"/>
    </row>
    <row r="6" spans="1:7">
      <c r="A6" s="60"/>
      <c r="B6" s="8"/>
      <c r="C6" s="8"/>
      <c r="D6" s="8"/>
      <c r="E6" s="8"/>
      <c r="F6" s="8"/>
      <c r="G6" s="61"/>
    </row>
    <row r="7" spans="1:7">
      <c r="A7" s="60"/>
      <c r="B7" s="8"/>
      <c r="C7" s="8"/>
      <c r="D7" s="8"/>
      <c r="E7" s="8"/>
      <c r="F7" s="8"/>
      <c r="G7" s="61"/>
    </row>
    <row r="8" spans="1:7">
      <c r="A8" s="60"/>
      <c r="B8" s="8"/>
      <c r="C8" s="8"/>
      <c r="D8" s="8"/>
      <c r="E8" s="8"/>
      <c r="F8" s="8"/>
      <c r="G8" s="61"/>
    </row>
    <row r="9" spans="1:7">
      <c r="A9" s="60"/>
      <c r="B9" s="8"/>
      <c r="C9" s="8"/>
      <c r="D9" s="8"/>
      <c r="E9" s="8"/>
      <c r="F9" s="8"/>
      <c r="G9" s="61"/>
    </row>
    <row r="10" spans="1:7">
      <c r="A10" s="60"/>
      <c r="B10" s="8"/>
      <c r="C10" s="8"/>
      <c r="D10" s="8"/>
      <c r="E10" s="8"/>
      <c r="F10" s="8"/>
      <c r="G10" s="61"/>
    </row>
    <row r="11" spans="1:7">
      <c r="A11" s="60"/>
      <c r="B11" s="8"/>
      <c r="C11" s="8"/>
      <c r="D11" s="8"/>
      <c r="E11" s="8"/>
      <c r="F11" s="8"/>
      <c r="G11" s="61"/>
    </row>
    <row r="12" spans="1:7">
      <c r="A12" s="60"/>
      <c r="B12" s="8"/>
      <c r="C12" s="8"/>
      <c r="D12" s="8"/>
      <c r="E12" s="8"/>
      <c r="F12" s="8"/>
      <c r="G12" s="61"/>
    </row>
    <row r="13" spans="1:7">
      <c r="A13" s="60"/>
      <c r="B13" s="8"/>
      <c r="C13" s="8"/>
      <c r="D13" s="8"/>
      <c r="E13" s="8"/>
      <c r="F13" s="8"/>
      <c r="G13" s="61"/>
    </row>
    <row r="14" spans="1:7">
      <c r="A14" s="60"/>
      <c r="B14" s="8"/>
      <c r="C14" s="8"/>
      <c r="D14" s="8"/>
      <c r="E14" s="8"/>
      <c r="F14" s="8"/>
      <c r="G14" s="61"/>
    </row>
    <row r="15" spans="1:7">
      <c r="A15" s="60"/>
      <c r="B15" s="8"/>
      <c r="C15" s="8"/>
      <c r="D15" s="8"/>
      <c r="E15" s="8"/>
      <c r="F15" s="8"/>
      <c r="G15" s="61"/>
    </row>
    <row r="16" spans="1:7">
      <c r="A16" s="60"/>
      <c r="B16" s="8"/>
      <c r="C16" s="8"/>
      <c r="D16" s="8"/>
      <c r="E16" s="8"/>
      <c r="F16" s="8"/>
      <c r="G16" s="61"/>
    </row>
    <row r="17" spans="1:7">
      <c r="A17" s="60"/>
      <c r="B17" s="8"/>
      <c r="C17" s="8"/>
      <c r="D17" s="8"/>
      <c r="E17" s="8"/>
      <c r="F17" s="8"/>
      <c r="G17" s="61"/>
    </row>
    <row r="18" spans="1:7">
      <c r="A18" s="60"/>
      <c r="B18" s="8"/>
      <c r="C18" s="8"/>
      <c r="D18" s="8"/>
      <c r="E18" s="8"/>
      <c r="F18" s="8"/>
      <c r="G18" s="61"/>
    </row>
    <row r="19" spans="1:7">
      <c r="A19" s="60"/>
      <c r="B19" s="8"/>
      <c r="C19" s="8"/>
      <c r="D19" s="8"/>
      <c r="E19" s="8"/>
      <c r="F19" s="8"/>
      <c r="G19" s="61"/>
    </row>
    <row r="20" spans="1:7">
      <c r="A20" s="60"/>
      <c r="B20" s="8"/>
      <c r="C20" s="8"/>
      <c r="D20" s="8"/>
      <c r="E20" s="8"/>
      <c r="F20" s="8"/>
      <c r="G20" s="61"/>
    </row>
    <row r="21" spans="1:7">
      <c r="A21" s="60"/>
      <c r="B21" s="8"/>
      <c r="C21" s="8"/>
      <c r="D21" s="8"/>
      <c r="E21" s="8"/>
      <c r="F21" s="8"/>
      <c r="G21" s="61"/>
    </row>
    <row r="22" spans="1:7">
      <c r="A22" s="60"/>
      <c r="B22" s="8"/>
      <c r="C22" s="8"/>
      <c r="D22" s="8"/>
      <c r="E22" s="8"/>
      <c r="F22" s="8"/>
      <c r="G22" s="61"/>
    </row>
    <row r="23" spans="1:7">
      <c r="A23" s="62" t="s">
        <v>705</v>
      </c>
      <c r="B23" s="2"/>
      <c r="C23" s="2"/>
      <c r="D23" s="2"/>
      <c r="E23" s="2"/>
      <c r="F23" s="2"/>
      <c r="G23" s="63"/>
    </row>
    <row r="24" spans="1:7">
      <c r="A24" s="60"/>
      <c r="B24" s="8"/>
      <c r="C24" s="8"/>
      <c r="D24" s="8"/>
      <c r="E24" s="8"/>
      <c r="F24" s="8"/>
      <c r="G24" s="61"/>
    </row>
    <row r="25" spans="1:7">
      <c r="A25" s="60"/>
      <c r="B25" s="8"/>
      <c r="C25" s="8"/>
      <c r="D25" s="8"/>
      <c r="E25" s="8"/>
      <c r="F25" s="8"/>
      <c r="G25" s="61"/>
    </row>
    <row r="26" spans="1:7">
      <c r="A26" s="60"/>
      <c r="B26" s="8"/>
      <c r="C26" s="8"/>
      <c r="D26" s="8"/>
      <c r="E26" s="8"/>
      <c r="F26" s="8"/>
      <c r="G26" s="61"/>
    </row>
    <row r="27" spans="1:7">
      <c r="A27" s="60"/>
      <c r="B27" s="8"/>
      <c r="C27" s="8"/>
      <c r="D27" s="8"/>
      <c r="E27" s="8"/>
      <c r="F27" s="8"/>
      <c r="G27" s="61"/>
    </row>
    <row r="28" spans="1:7">
      <c r="A28" s="60"/>
      <c r="B28" s="8"/>
      <c r="C28" s="8"/>
      <c r="D28" s="8"/>
      <c r="E28" s="8"/>
      <c r="F28" s="8"/>
      <c r="G28" s="61"/>
    </row>
    <row r="29" spans="1:7">
      <c r="A29" s="60"/>
      <c r="B29" s="8"/>
      <c r="C29" s="8"/>
      <c r="D29" s="8"/>
      <c r="E29" s="8"/>
      <c r="F29" s="8"/>
      <c r="G29" s="61"/>
    </row>
    <row r="30" spans="1:7">
      <c r="A30" s="60"/>
      <c r="B30" s="8"/>
      <c r="C30" s="8"/>
      <c r="D30" s="8"/>
      <c r="E30" s="8"/>
      <c r="F30" s="8"/>
      <c r="G30" s="61"/>
    </row>
    <row r="31" spans="1:7">
      <c r="A31" s="60"/>
      <c r="B31" s="8"/>
      <c r="C31" s="8"/>
      <c r="D31" s="8"/>
      <c r="E31" s="8"/>
      <c r="F31" s="8"/>
      <c r="G31" s="61"/>
    </row>
    <row r="32" spans="1:7">
      <c r="A32" s="60"/>
      <c r="B32" s="8"/>
      <c r="C32" s="8"/>
      <c r="D32" s="8"/>
      <c r="E32" s="8"/>
      <c r="F32" s="8"/>
      <c r="G32" s="61"/>
    </row>
    <row r="33" spans="1:7">
      <c r="A33" s="60"/>
      <c r="B33" s="8"/>
      <c r="C33" s="8"/>
      <c r="D33" s="8"/>
      <c r="E33" s="8"/>
      <c r="F33" s="8"/>
      <c r="G33" s="61"/>
    </row>
    <row r="34" spans="1:7">
      <c r="A34" s="60"/>
      <c r="B34" s="8"/>
      <c r="C34" s="8"/>
      <c r="D34" s="8"/>
      <c r="E34" s="8"/>
      <c r="F34" s="8"/>
      <c r="G34" s="61"/>
    </row>
    <row r="35" spans="1:7">
      <c r="A35" s="60"/>
      <c r="B35" s="8"/>
      <c r="C35" s="8"/>
      <c r="D35" s="8"/>
      <c r="E35" s="8"/>
      <c r="F35" s="8"/>
      <c r="G35" s="61"/>
    </row>
    <row r="36" spans="1:7">
      <c r="A36" s="60"/>
      <c r="B36" s="8"/>
      <c r="C36" s="8"/>
      <c r="D36" s="8"/>
      <c r="E36" s="8"/>
      <c r="F36" s="8"/>
      <c r="G36" s="61"/>
    </row>
    <row r="37" spans="1:7">
      <c r="A37" s="60"/>
      <c r="B37" s="8"/>
      <c r="C37" s="8"/>
      <c r="D37" s="8"/>
      <c r="E37" s="8"/>
      <c r="F37" s="8"/>
      <c r="G37" s="61"/>
    </row>
    <row r="38" spans="1:7">
      <c r="A38" s="60"/>
      <c r="B38" s="8"/>
      <c r="C38" s="8"/>
      <c r="D38" s="8"/>
      <c r="E38" s="8"/>
      <c r="F38" s="8"/>
      <c r="G38" s="61"/>
    </row>
    <row r="39" spans="1:7">
      <c r="A39" s="60"/>
      <c r="B39" s="8"/>
      <c r="C39" s="8"/>
      <c r="D39" s="8"/>
      <c r="E39" s="8"/>
      <c r="F39" s="8"/>
      <c r="G39" s="61"/>
    </row>
    <row r="40" spans="1:7">
      <c r="A40" s="60"/>
      <c r="B40" s="8"/>
      <c r="C40" s="8"/>
      <c r="D40" s="8"/>
      <c r="E40" s="8"/>
      <c r="F40" s="8"/>
      <c r="G40" s="61"/>
    </row>
    <row r="41" spans="1:7">
      <c r="A41" s="60"/>
      <c r="B41" s="8"/>
      <c r="C41" s="8"/>
      <c r="D41" s="8"/>
      <c r="E41" s="8"/>
      <c r="F41" s="8"/>
      <c r="G41" s="61"/>
    </row>
    <row r="42" spans="1:7">
      <c r="A42" s="60"/>
      <c r="B42" s="8"/>
      <c r="C42" s="8"/>
      <c r="D42" s="8"/>
      <c r="E42" s="8"/>
      <c r="F42" s="8"/>
      <c r="G42" s="61"/>
    </row>
    <row r="43" spans="1:7">
      <c r="A43" s="60"/>
      <c r="B43" s="8"/>
      <c r="C43" s="8"/>
      <c r="D43" s="8"/>
      <c r="E43" s="8"/>
      <c r="F43" s="8"/>
      <c r="G43" s="61"/>
    </row>
    <row r="44" spans="1:7" ht="15.75" thickBot="1">
      <c r="A44" s="64"/>
      <c r="B44" s="65"/>
      <c r="C44" s="65"/>
      <c r="D44" s="65"/>
      <c r="E44" s="65"/>
      <c r="F44" s="65"/>
      <c r="G44" s="66"/>
    </row>
  </sheetData>
  <sheetProtection sheet="1" objects="1"/>
  <printOptions horizontalCentered="1" verticalCentered="1"/>
  <pageMargins left="0.5" right="0.5" top="0.5" bottom="0.5" header="0.5" footer="0.5"/>
  <pageSetup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IP200"/>
  <sheetViews>
    <sheetView defaultGridColor="0" topLeftCell="A4" colorId="22" zoomScale="87" workbookViewId="0">
      <selection activeCell="F48" sqref="F48"/>
    </sheetView>
  </sheetViews>
  <sheetFormatPr defaultColWidth="11.44140625" defaultRowHeight="15"/>
  <cols>
    <col min="1" max="2" width="4.77734375" customWidth="1"/>
    <col min="3" max="3" width="1.77734375" customWidth="1"/>
    <col min="4" max="4" width="39.77734375" customWidth="1"/>
    <col min="5" max="6" width="4.77734375" customWidth="1"/>
    <col min="7" max="7" width="14.77734375" customWidth="1"/>
    <col min="8" max="8" width="16.6640625" customWidth="1"/>
  </cols>
  <sheetData>
    <row r="1" spans="1:250" ht="16.5" thickBot="1">
      <c r="A1" s="848"/>
      <c r="B1" t="str">
        <f>'Read Me First'!D50</f>
        <v>Town of Massena Electric Department</v>
      </c>
      <c r="F1" t="str">
        <f>'Read Me First'!C52</f>
        <v>Year Ending December 31, 2014</v>
      </c>
      <c r="G1" s="448"/>
      <c r="H1" s="849"/>
    </row>
    <row r="2" spans="1:250">
      <c r="A2" s="150"/>
      <c r="B2" s="850"/>
      <c r="C2" s="850"/>
      <c r="D2" s="850"/>
      <c r="E2" s="850"/>
      <c r="F2" s="850"/>
      <c r="G2" s="850"/>
      <c r="H2" s="851"/>
    </row>
    <row r="3" spans="1:250" ht="15.75">
      <c r="A3" s="134" t="s">
        <v>86</v>
      </c>
      <c r="B3" s="129"/>
      <c r="C3" s="129"/>
      <c r="D3" s="129"/>
      <c r="E3" s="129"/>
      <c r="F3" s="129"/>
      <c r="G3" s="129"/>
      <c r="H3" s="153"/>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c r="EO3" s="96"/>
      <c r="EP3" s="96"/>
      <c r="EQ3" s="96"/>
      <c r="ER3" s="96"/>
      <c r="ES3" s="96"/>
      <c r="ET3" s="96"/>
      <c r="EU3" s="96"/>
      <c r="EV3" s="96"/>
      <c r="EW3" s="96"/>
      <c r="EX3" s="96"/>
      <c r="EY3" s="96"/>
      <c r="EZ3" s="96"/>
      <c r="FA3" s="96"/>
      <c r="FB3" s="96"/>
      <c r="FC3" s="96"/>
      <c r="FD3" s="96"/>
      <c r="FE3" s="96"/>
      <c r="FF3" s="96"/>
      <c r="FG3" s="96"/>
      <c r="FH3" s="96"/>
      <c r="FI3" s="96"/>
      <c r="FJ3" s="96"/>
      <c r="FK3" s="96"/>
      <c r="FL3" s="96"/>
      <c r="FM3" s="96"/>
      <c r="FN3" s="96"/>
      <c r="FO3" s="96"/>
      <c r="FP3" s="96"/>
      <c r="FQ3" s="96"/>
      <c r="FR3" s="96"/>
      <c r="FS3" s="96"/>
      <c r="FT3" s="96"/>
      <c r="FU3" s="96"/>
      <c r="FV3" s="96"/>
      <c r="FW3" s="96"/>
      <c r="FX3" s="96"/>
      <c r="FY3" s="96"/>
      <c r="FZ3" s="96"/>
      <c r="GA3" s="96"/>
      <c r="GB3" s="96"/>
      <c r="GC3" s="96"/>
      <c r="GD3" s="96"/>
      <c r="GE3" s="96"/>
      <c r="GF3" s="96"/>
      <c r="GG3" s="96"/>
      <c r="GH3" s="96"/>
      <c r="GI3" s="96"/>
      <c r="GJ3" s="96"/>
      <c r="GK3" s="96"/>
      <c r="GL3" s="96"/>
      <c r="GM3" s="96"/>
      <c r="GN3" s="96"/>
      <c r="GO3" s="96"/>
      <c r="GP3" s="96"/>
      <c r="GQ3" s="96"/>
      <c r="GR3" s="96"/>
      <c r="GS3" s="96"/>
      <c r="GT3" s="96"/>
      <c r="GU3" s="96"/>
      <c r="GV3" s="96"/>
      <c r="GW3" s="96"/>
      <c r="GX3" s="96"/>
      <c r="GY3" s="96"/>
      <c r="GZ3" s="96"/>
      <c r="HA3" s="96"/>
      <c r="HB3" s="96"/>
      <c r="HC3" s="96"/>
      <c r="HD3" s="96"/>
      <c r="HE3" s="96"/>
      <c r="HF3" s="96"/>
      <c r="HG3" s="96"/>
      <c r="HH3" s="96"/>
      <c r="HI3" s="96"/>
      <c r="HJ3" s="96"/>
      <c r="HK3" s="96"/>
      <c r="HL3" s="96"/>
      <c r="HM3" s="96"/>
      <c r="HN3" s="96"/>
      <c r="HO3" s="96"/>
      <c r="HP3" s="96"/>
      <c r="HQ3" s="96"/>
      <c r="HR3" s="96"/>
      <c r="HS3" s="96"/>
      <c r="HT3" s="96"/>
      <c r="HU3" s="96"/>
      <c r="HV3" s="96"/>
      <c r="HW3" s="96"/>
      <c r="HX3" s="96"/>
      <c r="HY3" s="96"/>
      <c r="HZ3" s="96"/>
      <c r="IA3" s="96"/>
      <c r="IB3" s="96"/>
      <c r="IC3" s="96"/>
      <c r="ID3" s="96"/>
      <c r="IE3" s="96"/>
      <c r="IF3" s="96"/>
      <c r="IG3" s="96"/>
      <c r="IH3" s="96"/>
      <c r="II3" s="96"/>
      <c r="IJ3" s="96"/>
      <c r="IK3" s="96"/>
      <c r="IL3" s="96"/>
      <c r="IM3" s="96"/>
      <c r="IN3" s="96"/>
      <c r="IO3" s="96"/>
      <c r="IP3" s="96"/>
    </row>
    <row r="4" spans="1:250">
      <c r="A4" s="852"/>
      <c r="B4" s="853"/>
      <c r="C4" s="853"/>
      <c r="D4" s="853"/>
      <c r="E4" s="853"/>
      <c r="F4" s="853"/>
      <c r="G4" s="853"/>
      <c r="H4" s="854"/>
    </row>
    <row r="5" spans="1:250">
      <c r="A5" s="855" t="s">
        <v>87</v>
      </c>
      <c r="B5" s="96" t="s">
        <v>88</v>
      </c>
      <c r="C5" s="96"/>
      <c r="D5" s="96"/>
      <c r="E5" s="96"/>
      <c r="F5" s="96"/>
      <c r="G5" s="96"/>
      <c r="H5" s="97"/>
    </row>
    <row r="6" spans="1:250">
      <c r="A6" s="855"/>
      <c r="B6" s="96"/>
      <c r="C6" s="96"/>
      <c r="D6" s="96"/>
      <c r="E6" s="96"/>
      <c r="F6" s="96"/>
      <c r="G6" s="96"/>
      <c r="H6" s="97"/>
    </row>
    <row r="7" spans="1:250">
      <c r="A7" s="855" t="s">
        <v>89</v>
      </c>
      <c r="B7" s="96" t="s">
        <v>90</v>
      </c>
      <c r="C7" s="96"/>
      <c r="D7" s="96"/>
      <c r="E7" s="96"/>
      <c r="F7" s="96"/>
      <c r="G7" s="96"/>
      <c r="H7" s="97"/>
    </row>
    <row r="8" spans="1:250">
      <c r="A8" s="109"/>
      <c r="B8" s="111"/>
      <c r="C8" s="111"/>
      <c r="D8" s="111"/>
      <c r="E8" s="111"/>
      <c r="F8" s="111"/>
      <c r="G8" s="111"/>
      <c r="H8" s="354"/>
    </row>
    <row r="9" spans="1:250">
      <c r="A9" s="368"/>
      <c r="B9" s="96"/>
      <c r="C9" s="96"/>
      <c r="D9" s="106"/>
      <c r="E9" s="129" t="s">
        <v>91</v>
      </c>
      <c r="F9" s="130"/>
      <c r="G9" s="364" t="s">
        <v>92</v>
      </c>
      <c r="H9" s="108" t="s">
        <v>92</v>
      </c>
    </row>
    <row r="10" spans="1:250">
      <c r="A10" s="368" t="s">
        <v>93</v>
      </c>
      <c r="B10" s="96"/>
      <c r="C10" s="96"/>
      <c r="D10" s="364" t="s">
        <v>94</v>
      </c>
      <c r="E10" s="102" t="s">
        <v>95</v>
      </c>
      <c r="F10" s="163"/>
      <c r="G10" s="364" t="s">
        <v>96</v>
      </c>
      <c r="H10" s="108" t="s">
        <v>97</v>
      </c>
    </row>
    <row r="11" spans="1:250">
      <c r="A11" s="372" t="s">
        <v>98</v>
      </c>
      <c r="B11" s="111"/>
      <c r="C11" s="111"/>
      <c r="D11" s="370" t="s">
        <v>742</v>
      </c>
      <c r="E11" s="110" t="s">
        <v>99</v>
      </c>
      <c r="F11" s="113" t="s">
        <v>100</v>
      </c>
      <c r="G11" s="370" t="s">
        <v>743</v>
      </c>
      <c r="H11" s="114" t="s">
        <v>744</v>
      </c>
    </row>
    <row r="12" spans="1:250">
      <c r="A12" s="368">
        <v>1</v>
      </c>
      <c r="B12" s="121" t="s">
        <v>101</v>
      </c>
      <c r="C12" s="856"/>
      <c r="D12" s="106" t="s">
        <v>1794</v>
      </c>
      <c r="E12" s="364" t="s">
        <v>1795</v>
      </c>
      <c r="F12" s="364" t="s">
        <v>1795</v>
      </c>
      <c r="G12" s="744"/>
      <c r="H12" s="479"/>
    </row>
    <row r="13" spans="1:250">
      <c r="A13" s="368">
        <v>2</v>
      </c>
      <c r="B13" s="121"/>
      <c r="C13" s="856"/>
      <c r="D13" s="364" t="s">
        <v>677</v>
      </c>
      <c r="E13" s="364"/>
      <c r="F13" s="364"/>
      <c r="G13" s="581"/>
      <c r="H13" s="560"/>
    </row>
    <row r="14" spans="1:250">
      <c r="A14" s="368">
        <v>3</v>
      </c>
      <c r="B14" s="121" t="s">
        <v>1796</v>
      </c>
      <c r="C14" s="856"/>
      <c r="D14" s="106" t="s">
        <v>1797</v>
      </c>
      <c r="E14" s="364"/>
      <c r="F14" s="364" t="s">
        <v>1795</v>
      </c>
      <c r="G14" s="857"/>
      <c r="H14" s="721"/>
    </row>
    <row r="15" spans="1:250">
      <c r="A15" s="368">
        <v>4</v>
      </c>
      <c r="B15" s="121" t="s">
        <v>1798</v>
      </c>
      <c r="C15" s="856"/>
      <c r="D15" s="106" t="s">
        <v>1799</v>
      </c>
      <c r="E15" s="364" t="s">
        <v>1795</v>
      </c>
      <c r="F15" s="364"/>
      <c r="G15" s="857"/>
      <c r="H15" s="721"/>
    </row>
    <row r="16" spans="1:250">
      <c r="A16" s="368">
        <v>5</v>
      </c>
      <c r="B16" s="121" t="s">
        <v>1800</v>
      </c>
      <c r="C16" s="856"/>
      <c r="D16" s="106" t="s">
        <v>1801</v>
      </c>
      <c r="E16" s="364" t="s">
        <v>1795</v>
      </c>
      <c r="F16" s="364"/>
      <c r="G16" s="857"/>
      <c r="H16" s="721"/>
    </row>
    <row r="17" spans="1:8">
      <c r="A17" s="368">
        <v>6</v>
      </c>
      <c r="B17" s="121" t="s">
        <v>1802</v>
      </c>
      <c r="C17" s="856"/>
      <c r="D17" s="106" t="s">
        <v>1803</v>
      </c>
      <c r="E17" s="364" t="s">
        <v>1795</v>
      </c>
      <c r="F17" s="364"/>
      <c r="G17" s="857"/>
      <c r="H17" s="721"/>
    </row>
    <row r="18" spans="1:8">
      <c r="A18" s="368">
        <v>7</v>
      </c>
      <c r="B18" s="121" t="s">
        <v>1804</v>
      </c>
      <c r="C18" s="856"/>
      <c r="D18" s="106" t="s">
        <v>1805</v>
      </c>
      <c r="E18" s="364" t="s">
        <v>1795</v>
      </c>
      <c r="F18" s="364" t="s">
        <v>1795</v>
      </c>
      <c r="G18" s="857"/>
      <c r="H18" s="721"/>
    </row>
    <row r="19" spans="1:8">
      <c r="A19" s="368">
        <v>8</v>
      </c>
      <c r="B19" s="121" t="s">
        <v>1806</v>
      </c>
      <c r="C19" s="856"/>
      <c r="D19" s="856" t="s">
        <v>1807</v>
      </c>
      <c r="E19" s="364" t="s">
        <v>1795</v>
      </c>
      <c r="F19" s="364" t="s">
        <v>1795</v>
      </c>
      <c r="G19" s="581" t="s">
        <v>677</v>
      </c>
      <c r="H19" s="721" t="s">
        <v>677</v>
      </c>
    </row>
    <row r="20" spans="1:8">
      <c r="A20" s="368">
        <v>9</v>
      </c>
      <c r="B20" s="121" t="s">
        <v>1808</v>
      </c>
      <c r="C20" s="856"/>
      <c r="D20" s="856" t="s">
        <v>1809</v>
      </c>
      <c r="E20" s="364" t="s">
        <v>1795</v>
      </c>
      <c r="F20" s="364" t="s">
        <v>1795</v>
      </c>
      <c r="G20" s="581"/>
      <c r="H20" s="721"/>
    </row>
    <row r="21" spans="1:8">
      <c r="A21" s="368">
        <v>10</v>
      </c>
      <c r="B21" s="121" t="s">
        <v>1810</v>
      </c>
      <c r="C21" s="856"/>
      <c r="D21" s="106" t="s">
        <v>1811</v>
      </c>
      <c r="E21" s="364" t="s">
        <v>1795</v>
      </c>
      <c r="F21" s="364" t="s">
        <v>1795</v>
      </c>
      <c r="G21" s="857"/>
      <c r="H21" s="721"/>
    </row>
    <row r="22" spans="1:8">
      <c r="A22" s="368">
        <v>11</v>
      </c>
      <c r="B22" s="121" t="s">
        <v>1812</v>
      </c>
      <c r="C22" s="856"/>
      <c r="D22" s="106" t="s">
        <v>1813</v>
      </c>
      <c r="E22" s="364" t="s">
        <v>1795</v>
      </c>
      <c r="F22" s="364" t="s">
        <v>1795</v>
      </c>
      <c r="G22" s="857"/>
      <c r="H22" s="721"/>
    </row>
    <row r="23" spans="1:8">
      <c r="A23" s="368">
        <v>12</v>
      </c>
      <c r="B23" s="121" t="s">
        <v>677</v>
      </c>
      <c r="C23" s="856"/>
      <c r="D23" s="106" t="s">
        <v>677</v>
      </c>
      <c r="E23" s="364"/>
      <c r="F23" s="364"/>
      <c r="G23" s="172"/>
      <c r="H23" s="721"/>
    </row>
    <row r="24" spans="1:8" ht="15.75" thickBot="1">
      <c r="A24" s="368">
        <v>13</v>
      </c>
      <c r="B24" s="121" t="s">
        <v>677</v>
      </c>
      <c r="C24" s="856"/>
      <c r="D24" s="106" t="s">
        <v>1814</v>
      </c>
      <c r="E24" s="364"/>
      <c r="F24" s="364"/>
      <c r="G24" s="858">
        <f>SUM(G12:G22)</f>
        <v>0</v>
      </c>
      <c r="H24" s="859">
        <f>SUM(H12:H22)</f>
        <v>0</v>
      </c>
    </row>
    <row r="25" spans="1:8" ht="15.75" thickTop="1">
      <c r="A25" s="368">
        <v>14</v>
      </c>
      <c r="B25" s="121" t="s">
        <v>677</v>
      </c>
      <c r="C25" s="856"/>
      <c r="D25" s="106" t="s">
        <v>677</v>
      </c>
      <c r="E25" s="364"/>
      <c r="F25" s="364"/>
      <c r="G25" s="473"/>
      <c r="H25" s="721"/>
    </row>
    <row r="26" spans="1:8">
      <c r="A26" s="368">
        <v>15</v>
      </c>
      <c r="B26" s="121" t="s">
        <v>1815</v>
      </c>
      <c r="C26" s="856"/>
      <c r="D26" s="106" t="s">
        <v>1794</v>
      </c>
      <c r="E26" s="364" t="s">
        <v>1795</v>
      </c>
      <c r="F26" s="364" t="s">
        <v>1795</v>
      </c>
      <c r="G26" s="473"/>
      <c r="H26" s="721"/>
    </row>
    <row r="27" spans="1:8">
      <c r="A27" s="368">
        <v>16</v>
      </c>
      <c r="B27" s="121" t="s">
        <v>1816</v>
      </c>
      <c r="C27" s="856"/>
      <c r="D27" s="106" t="s">
        <v>1797</v>
      </c>
      <c r="E27" s="364"/>
      <c r="F27" s="364" t="s">
        <v>1795</v>
      </c>
      <c r="G27" s="581"/>
      <c r="H27" s="721"/>
    </row>
    <row r="28" spans="1:8">
      <c r="A28" s="368">
        <v>17</v>
      </c>
      <c r="B28" s="121" t="s">
        <v>1817</v>
      </c>
      <c r="C28" s="856"/>
      <c r="D28" s="106" t="s">
        <v>1818</v>
      </c>
      <c r="E28" s="364" t="s">
        <v>1795</v>
      </c>
      <c r="F28" s="364"/>
      <c r="G28" s="581"/>
      <c r="H28" s="721"/>
    </row>
    <row r="29" spans="1:8">
      <c r="A29" s="368">
        <v>18</v>
      </c>
      <c r="B29" s="121" t="s">
        <v>1819</v>
      </c>
      <c r="C29" s="856"/>
      <c r="D29" s="856" t="s">
        <v>1820</v>
      </c>
      <c r="E29" s="364" t="s">
        <v>1795</v>
      </c>
      <c r="F29" s="364"/>
      <c r="G29" s="581" t="s">
        <v>677</v>
      </c>
      <c r="H29" s="721" t="s">
        <v>677</v>
      </c>
    </row>
    <row r="30" spans="1:8">
      <c r="A30" s="368">
        <v>19</v>
      </c>
      <c r="B30" s="121" t="s">
        <v>1821</v>
      </c>
      <c r="C30" s="856"/>
      <c r="D30" s="856" t="s">
        <v>1822</v>
      </c>
      <c r="E30" s="364" t="s">
        <v>1795</v>
      </c>
      <c r="F30" s="364" t="s">
        <v>1795</v>
      </c>
      <c r="G30" s="581" t="s">
        <v>677</v>
      </c>
      <c r="H30" s="721" t="s">
        <v>677</v>
      </c>
    </row>
    <row r="31" spans="1:8">
      <c r="A31" s="368">
        <v>20</v>
      </c>
      <c r="B31" s="121" t="s">
        <v>1823</v>
      </c>
      <c r="C31" s="856"/>
      <c r="D31" s="106" t="s">
        <v>1811</v>
      </c>
      <c r="E31" s="364" t="s">
        <v>1795</v>
      </c>
      <c r="F31" s="364" t="s">
        <v>1795</v>
      </c>
      <c r="G31" s="581"/>
      <c r="H31" s="721"/>
    </row>
    <row r="32" spans="1:8">
      <c r="A32" s="368">
        <v>21</v>
      </c>
      <c r="B32" s="121" t="s">
        <v>1824</v>
      </c>
      <c r="C32" s="856"/>
      <c r="D32" s="106" t="s">
        <v>1813</v>
      </c>
      <c r="E32" s="364" t="s">
        <v>1795</v>
      </c>
      <c r="F32" s="364" t="s">
        <v>1795</v>
      </c>
      <c r="G32" s="581"/>
      <c r="H32" s="721"/>
    </row>
    <row r="33" spans="1:8" ht="15.75">
      <c r="A33" s="368">
        <v>22</v>
      </c>
      <c r="B33" s="121" t="s">
        <v>677</v>
      </c>
      <c r="C33" s="856"/>
      <c r="D33" s="860" t="s">
        <v>677</v>
      </c>
      <c r="E33" s="119"/>
      <c r="F33" s="119"/>
      <c r="G33" s="581"/>
      <c r="H33" s="721"/>
    </row>
    <row r="34" spans="1:8" ht="15.75" thickBot="1">
      <c r="A34" s="368">
        <v>23</v>
      </c>
      <c r="B34" s="121"/>
      <c r="C34" s="856"/>
      <c r="D34" s="856" t="s">
        <v>1825</v>
      </c>
      <c r="E34" s="364"/>
      <c r="F34" s="364"/>
      <c r="G34" s="861">
        <f>SUM(G26:G32)</f>
        <v>0</v>
      </c>
      <c r="H34" s="862">
        <f>SUM(H26:H32)</f>
        <v>0</v>
      </c>
    </row>
    <row r="35" spans="1:8" ht="15.75" thickTop="1">
      <c r="A35" s="368">
        <v>24</v>
      </c>
      <c r="B35" s="121" t="s">
        <v>677</v>
      </c>
      <c r="C35" s="856"/>
      <c r="D35" s="106" t="s">
        <v>677</v>
      </c>
      <c r="E35" s="364"/>
      <c r="F35" s="364"/>
      <c r="G35" s="857"/>
      <c r="H35" s="721"/>
    </row>
    <row r="36" spans="1:8">
      <c r="A36" s="368">
        <v>25</v>
      </c>
      <c r="B36" s="121" t="s">
        <v>1826</v>
      </c>
      <c r="C36" s="856"/>
      <c r="D36" s="106" t="s">
        <v>1794</v>
      </c>
      <c r="E36" s="364" t="s">
        <v>1795</v>
      </c>
      <c r="F36" s="364" t="s">
        <v>1795</v>
      </c>
      <c r="G36" s="857"/>
      <c r="H36" s="721"/>
    </row>
    <row r="37" spans="1:8">
      <c r="A37" s="368">
        <v>26</v>
      </c>
      <c r="B37" s="121" t="s">
        <v>1827</v>
      </c>
      <c r="C37" s="856"/>
      <c r="D37" s="106" t="s">
        <v>1828</v>
      </c>
      <c r="E37" s="364"/>
      <c r="F37" s="364" t="s">
        <v>1795</v>
      </c>
      <c r="G37" s="857"/>
      <c r="H37" s="721"/>
    </row>
    <row r="38" spans="1:8">
      <c r="A38" s="368">
        <v>27</v>
      </c>
      <c r="B38" s="121" t="s">
        <v>1829</v>
      </c>
      <c r="C38" s="856"/>
      <c r="D38" s="106" t="s">
        <v>1830</v>
      </c>
      <c r="E38" s="364" t="s">
        <v>1795</v>
      </c>
      <c r="F38" s="364"/>
      <c r="G38" s="857"/>
      <c r="H38" s="721"/>
    </row>
    <row r="39" spans="1:8">
      <c r="A39" s="368">
        <v>28</v>
      </c>
      <c r="B39" s="121" t="s">
        <v>1831</v>
      </c>
      <c r="C39" s="856"/>
      <c r="D39" s="106" t="s">
        <v>1820</v>
      </c>
      <c r="E39" s="364" t="s">
        <v>1795</v>
      </c>
      <c r="F39" s="364"/>
      <c r="G39" s="857"/>
      <c r="H39" s="721"/>
    </row>
    <row r="40" spans="1:8">
      <c r="A40" s="368">
        <v>29</v>
      </c>
      <c r="B40" s="121" t="s">
        <v>1832</v>
      </c>
      <c r="C40" s="856"/>
      <c r="D40" s="106" t="s">
        <v>1805</v>
      </c>
      <c r="E40" s="364" t="s">
        <v>1795</v>
      </c>
      <c r="F40" s="364" t="s">
        <v>1795</v>
      </c>
      <c r="G40" s="857"/>
      <c r="H40" s="721"/>
    </row>
    <row r="41" spans="1:8">
      <c r="A41" s="368">
        <v>30</v>
      </c>
      <c r="B41" s="121" t="s">
        <v>1833</v>
      </c>
      <c r="C41" s="856"/>
      <c r="D41" s="106" t="s">
        <v>1834</v>
      </c>
      <c r="E41" s="364" t="s">
        <v>1795</v>
      </c>
      <c r="F41" s="364" t="s">
        <v>1795</v>
      </c>
      <c r="G41" s="857"/>
      <c r="H41" s="721"/>
    </row>
    <row r="42" spans="1:8">
      <c r="A42" s="368">
        <v>31</v>
      </c>
      <c r="B42" s="121" t="s">
        <v>1593</v>
      </c>
      <c r="C42" s="856"/>
      <c r="D42" s="106" t="s">
        <v>677</v>
      </c>
      <c r="E42" s="364"/>
      <c r="F42" s="364"/>
      <c r="G42" s="857"/>
      <c r="H42" s="721"/>
    </row>
    <row r="43" spans="1:8">
      <c r="A43" s="368">
        <v>32</v>
      </c>
      <c r="B43" s="121" t="s">
        <v>1835</v>
      </c>
      <c r="C43" s="856"/>
      <c r="D43" s="856" t="s">
        <v>1811</v>
      </c>
      <c r="E43" s="364" t="s">
        <v>1795</v>
      </c>
      <c r="F43" s="364" t="s">
        <v>1795</v>
      </c>
      <c r="G43" s="581"/>
      <c r="H43" s="721" t="s">
        <v>677</v>
      </c>
    </row>
    <row r="44" spans="1:8">
      <c r="A44" s="368">
        <v>33</v>
      </c>
      <c r="B44" s="121"/>
      <c r="C44" s="856"/>
      <c r="D44" s="106" t="s">
        <v>677</v>
      </c>
      <c r="E44" s="364"/>
      <c r="F44" s="364"/>
      <c r="G44" s="581"/>
      <c r="H44" s="721"/>
    </row>
    <row r="45" spans="1:8">
      <c r="A45" s="368">
        <v>34</v>
      </c>
      <c r="B45" s="121" t="s">
        <v>1836</v>
      </c>
      <c r="C45" s="856"/>
      <c r="D45" s="106" t="s">
        <v>1813</v>
      </c>
      <c r="E45" s="364" t="s">
        <v>1795</v>
      </c>
      <c r="F45" s="364" t="s">
        <v>1795</v>
      </c>
      <c r="G45" s="857"/>
      <c r="H45" s="721"/>
    </row>
    <row r="46" spans="1:8">
      <c r="A46" s="368">
        <v>35</v>
      </c>
      <c r="B46" s="121" t="s">
        <v>677</v>
      </c>
      <c r="C46" s="856"/>
      <c r="D46" s="106" t="s">
        <v>677</v>
      </c>
      <c r="E46" s="364"/>
      <c r="F46" s="364"/>
      <c r="G46" s="857"/>
      <c r="H46" s="721"/>
    </row>
    <row r="47" spans="1:8" ht="15.75" thickBot="1">
      <c r="A47" s="368">
        <v>36</v>
      </c>
      <c r="B47" s="121" t="s">
        <v>677</v>
      </c>
      <c r="C47" s="856"/>
      <c r="D47" s="106" t="s">
        <v>1837</v>
      </c>
      <c r="E47" s="364"/>
      <c r="F47" s="364"/>
      <c r="G47" s="858">
        <f>SUM(G36:G45)</f>
        <v>0</v>
      </c>
      <c r="H47" s="859">
        <f>SUM(H36:H45)</f>
        <v>0</v>
      </c>
    </row>
    <row r="48" spans="1:8" ht="15.75" thickTop="1">
      <c r="A48" s="368">
        <v>37</v>
      </c>
      <c r="B48" s="121" t="s">
        <v>677</v>
      </c>
      <c r="C48" s="856"/>
      <c r="D48" s="106" t="s">
        <v>677</v>
      </c>
      <c r="E48" s="364"/>
      <c r="F48" s="364"/>
      <c r="G48" s="857"/>
      <c r="H48" s="721"/>
    </row>
    <row r="49" spans="1:8">
      <c r="A49" s="368">
        <v>38</v>
      </c>
      <c r="B49" s="121" t="s">
        <v>1838</v>
      </c>
      <c r="C49" s="856"/>
      <c r="D49" s="856" t="s">
        <v>1839</v>
      </c>
      <c r="E49" s="364" t="s">
        <v>1795</v>
      </c>
      <c r="F49" s="364" t="s">
        <v>1795</v>
      </c>
      <c r="G49" s="857">
        <v>9116643</v>
      </c>
      <c r="H49" s="863">
        <v>7849325</v>
      </c>
    </row>
    <row r="50" spans="1:8">
      <c r="A50" s="368">
        <v>39</v>
      </c>
      <c r="B50" s="121" t="s">
        <v>677</v>
      </c>
      <c r="C50" s="856"/>
      <c r="D50" s="364" t="s">
        <v>677</v>
      </c>
      <c r="E50" s="364"/>
      <c r="F50" s="364"/>
      <c r="G50" s="857" t="s">
        <v>677</v>
      </c>
      <c r="H50" s="863" t="s">
        <v>677</v>
      </c>
    </row>
    <row r="51" spans="1:8">
      <c r="A51" s="368">
        <v>40</v>
      </c>
      <c r="B51" s="121" t="s">
        <v>1840</v>
      </c>
      <c r="C51" s="856"/>
      <c r="D51" s="856" t="s">
        <v>1841</v>
      </c>
      <c r="E51" s="364" t="s">
        <v>1795</v>
      </c>
      <c r="F51" s="364" t="s">
        <v>1795</v>
      </c>
      <c r="G51" s="172"/>
      <c r="H51" s="173"/>
    </row>
    <row r="52" spans="1:8">
      <c r="A52" s="368">
        <v>41</v>
      </c>
      <c r="B52" s="121" t="s">
        <v>1842</v>
      </c>
      <c r="C52" s="856"/>
      <c r="D52" s="856" t="s">
        <v>1843</v>
      </c>
      <c r="E52" s="364" t="s">
        <v>1795</v>
      </c>
      <c r="F52" s="364" t="s">
        <v>1795</v>
      </c>
      <c r="G52" s="172"/>
      <c r="H52" s="173"/>
    </row>
    <row r="53" spans="1:8">
      <c r="A53" s="368">
        <v>42</v>
      </c>
      <c r="B53" s="121" t="s">
        <v>1844</v>
      </c>
      <c r="C53" s="856"/>
      <c r="D53" s="856" t="s">
        <v>1845</v>
      </c>
      <c r="E53" s="364" t="s">
        <v>1795</v>
      </c>
      <c r="F53" s="364" t="s">
        <v>1795</v>
      </c>
      <c r="G53" s="172"/>
      <c r="H53" s="173"/>
    </row>
    <row r="54" spans="1:8" ht="15.75">
      <c r="A54" s="368">
        <v>43</v>
      </c>
      <c r="B54" s="121" t="s">
        <v>677</v>
      </c>
      <c r="C54" s="856"/>
      <c r="D54" s="119" t="s">
        <v>677</v>
      </c>
      <c r="E54" s="119"/>
      <c r="F54" s="119"/>
      <c r="G54" s="857"/>
      <c r="H54" s="721"/>
    </row>
    <row r="55" spans="1:8" ht="15.75" thickBot="1">
      <c r="A55" s="368">
        <v>44</v>
      </c>
      <c r="B55" s="121" t="s">
        <v>677</v>
      </c>
      <c r="C55" s="856"/>
      <c r="D55" s="856" t="s">
        <v>1846</v>
      </c>
      <c r="E55" s="364"/>
      <c r="F55" s="364"/>
      <c r="G55" s="864">
        <f>SUM(G49:G53)</f>
        <v>9116643</v>
      </c>
      <c r="H55" s="865">
        <f>SUM(H49:H53)</f>
        <v>7849325</v>
      </c>
    </row>
    <row r="56" spans="1:8" ht="15.75" thickTop="1">
      <c r="A56" s="368">
        <v>45</v>
      </c>
      <c r="B56" s="121" t="s">
        <v>677</v>
      </c>
      <c r="C56" s="856"/>
      <c r="D56" s="106" t="s">
        <v>677</v>
      </c>
      <c r="E56" s="364"/>
      <c r="F56" s="364"/>
      <c r="G56" s="857"/>
      <c r="H56" s="721"/>
    </row>
    <row r="57" spans="1:8" ht="15.75" thickBot="1">
      <c r="A57" s="368">
        <v>46</v>
      </c>
      <c r="B57" s="121" t="s">
        <v>677</v>
      </c>
      <c r="C57" s="856"/>
      <c r="D57" s="96" t="s">
        <v>1847</v>
      </c>
      <c r="E57" s="107"/>
      <c r="F57" s="105"/>
      <c r="G57" s="866">
        <f>G55+G47+G34+G24</f>
        <v>9116643</v>
      </c>
      <c r="H57" s="867">
        <f>H55+H47+H34+H24</f>
        <v>7849325</v>
      </c>
    </row>
    <row r="58" spans="1:8" ht="15.75" thickTop="1">
      <c r="A58" s="368">
        <v>47</v>
      </c>
      <c r="B58" s="121" t="s">
        <v>677</v>
      </c>
      <c r="C58" s="856"/>
      <c r="D58" s="106" t="s">
        <v>677</v>
      </c>
      <c r="E58" s="364"/>
      <c r="F58" s="364"/>
      <c r="G58" s="581"/>
      <c r="H58" s="721"/>
    </row>
    <row r="59" spans="1:8">
      <c r="A59" s="368">
        <v>48</v>
      </c>
      <c r="B59" s="121" t="s">
        <v>1848</v>
      </c>
      <c r="C59" s="856"/>
      <c r="D59" s="106" t="s">
        <v>1849</v>
      </c>
      <c r="E59" s="364"/>
      <c r="F59" s="364" t="s">
        <v>1795</v>
      </c>
      <c r="G59" s="857"/>
      <c r="H59" s="721"/>
    </row>
    <row r="60" spans="1:8">
      <c r="A60" s="368">
        <v>49</v>
      </c>
      <c r="B60" s="121" t="s">
        <v>1850</v>
      </c>
      <c r="C60" s="856"/>
      <c r="D60" s="106" t="s">
        <v>1851</v>
      </c>
      <c r="E60" s="364" t="s">
        <v>1795</v>
      </c>
      <c r="F60" s="364"/>
      <c r="G60" s="857"/>
      <c r="H60" s="721"/>
    </row>
    <row r="61" spans="1:8">
      <c r="A61" s="368">
        <v>50</v>
      </c>
      <c r="B61" s="121" t="s">
        <v>1852</v>
      </c>
      <c r="C61" s="856"/>
      <c r="D61" s="106" t="s">
        <v>1853</v>
      </c>
      <c r="E61" s="364" t="s">
        <v>1795</v>
      </c>
      <c r="F61" s="364"/>
      <c r="G61" s="857">
        <v>5631</v>
      </c>
      <c r="H61" s="721">
        <v>7855</v>
      </c>
    </row>
    <row r="62" spans="1:8">
      <c r="A62" s="368">
        <v>51</v>
      </c>
      <c r="B62" s="121" t="s">
        <v>1854</v>
      </c>
      <c r="C62" s="856"/>
      <c r="D62" s="106" t="s">
        <v>1855</v>
      </c>
      <c r="E62" s="364" t="s">
        <v>1795</v>
      </c>
      <c r="F62" s="364"/>
      <c r="G62" s="857"/>
      <c r="H62" s="721"/>
    </row>
    <row r="63" spans="1:8">
      <c r="A63" s="368">
        <v>52</v>
      </c>
      <c r="B63" s="121" t="s">
        <v>1856</v>
      </c>
      <c r="C63" s="856"/>
      <c r="D63" s="106" t="s">
        <v>1857</v>
      </c>
      <c r="E63" s="364" t="s">
        <v>1795</v>
      </c>
      <c r="F63" s="364" t="s">
        <v>1795</v>
      </c>
      <c r="G63" s="857">
        <v>14116</v>
      </c>
      <c r="H63" s="721"/>
    </row>
    <row r="64" spans="1:8">
      <c r="A64" s="368">
        <v>53</v>
      </c>
      <c r="B64" s="121" t="s">
        <v>1858</v>
      </c>
      <c r="C64" s="856"/>
      <c r="D64" s="106" t="s">
        <v>1859</v>
      </c>
      <c r="E64" s="364" t="s">
        <v>1795</v>
      </c>
      <c r="F64" s="364" t="s">
        <v>1795</v>
      </c>
      <c r="G64" s="857">
        <v>105417</v>
      </c>
      <c r="H64" s="721">
        <v>103957</v>
      </c>
    </row>
    <row r="65" spans="1:250">
      <c r="A65" s="368">
        <v>54</v>
      </c>
      <c r="B65" s="121" t="s">
        <v>1860</v>
      </c>
      <c r="C65" s="856"/>
      <c r="D65" s="106" t="s">
        <v>1861</v>
      </c>
      <c r="E65" s="364" t="s">
        <v>1795</v>
      </c>
      <c r="F65" s="364" t="s">
        <v>1795</v>
      </c>
      <c r="G65" s="857">
        <v>9636</v>
      </c>
      <c r="H65" s="721">
        <v>9429</v>
      </c>
    </row>
    <row r="66" spans="1:250">
      <c r="A66" s="368">
        <v>55</v>
      </c>
      <c r="B66" s="121"/>
      <c r="C66" s="856"/>
      <c r="D66" s="106"/>
      <c r="E66" s="364"/>
      <c r="F66" s="364"/>
      <c r="G66" s="857"/>
      <c r="H66" s="721"/>
    </row>
    <row r="67" spans="1:250" ht="15.75" thickBot="1">
      <c r="A67" s="368">
        <v>56</v>
      </c>
      <c r="B67" s="121" t="s">
        <v>677</v>
      </c>
      <c r="C67" s="856"/>
      <c r="D67" s="106" t="s">
        <v>1862</v>
      </c>
      <c r="E67" s="364"/>
      <c r="F67" s="364"/>
      <c r="G67" s="864">
        <f>SUM(G59:G65)</f>
        <v>134800</v>
      </c>
      <c r="H67" s="865">
        <f>SUM(H59:H65)</f>
        <v>121241</v>
      </c>
    </row>
    <row r="68" spans="1:250" ht="15.75" thickTop="1">
      <c r="A68" s="368">
        <v>57</v>
      </c>
      <c r="B68" s="121"/>
      <c r="C68" s="856"/>
      <c r="D68" s="106"/>
      <c r="E68" s="364"/>
      <c r="F68" s="364"/>
      <c r="G68" s="857"/>
      <c r="H68" s="721"/>
    </row>
    <row r="69" spans="1:250">
      <c r="A69" s="368">
        <v>58</v>
      </c>
      <c r="B69" s="121" t="s">
        <v>1863</v>
      </c>
      <c r="C69" s="856"/>
      <c r="D69" s="106" t="s">
        <v>1864</v>
      </c>
      <c r="E69" s="364" t="s">
        <v>1795</v>
      </c>
      <c r="F69" s="364" t="s">
        <v>1795</v>
      </c>
      <c r="G69" s="857">
        <v>177715</v>
      </c>
      <c r="H69" s="721">
        <v>163149</v>
      </c>
    </row>
    <row r="70" spans="1:250">
      <c r="A70" s="368">
        <v>59</v>
      </c>
      <c r="B70" s="121" t="s">
        <v>1865</v>
      </c>
      <c r="C70" s="856"/>
      <c r="D70" s="106" t="s">
        <v>1866</v>
      </c>
      <c r="E70" s="364" t="s">
        <v>1795</v>
      </c>
      <c r="F70" s="364" t="s">
        <v>1795</v>
      </c>
      <c r="G70" s="857"/>
      <c r="H70" s="721"/>
    </row>
    <row r="71" spans="1:250">
      <c r="A71" s="368">
        <v>60</v>
      </c>
      <c r="B71" s="121" t="s">
        <v>1867</v>
      </c>
      <c r="C71" s="856"/>
      <c r="D71" s="106" t="s">
        <v>1868</v>
      </c>
      <c r="E71" s="364" t="s">
        <v>1795</v>
      </c>
      <c r="F71" s="364" t="s">
        <v>1795</v>
      </c>
      <c r="G71" s="857">
        <v>182809</v>
      </c>
      <c r="H71" s="721">
        <v>174445</v>
      </c>
    </row>
    <row r="72" spans="1:250">
      <c r="A72" s="368">
        <v>61</v>
      </c>
      <c r="B72" s="121"/>
      <c r="C72" s="856"/>
      <c r="D72" s="106"/>
      <c r="E72" s="364"/>
      <c r="F72" s="364"/>
      <c r="G72" s="857"/>
      <c r="H72" s="721"/>
    </row>
    <row r="73" spans="1:250" ht="15.75" thickBot="1">
      <c r="A73" s="368">
        <v>62</v>
      </c>
      <c r="B73" s="121"/>
      <c r="C73" s="856"/>
      <c r="D73" s="106" t="s">
        <v>1869</v>
      </c>
      <c r="E73" s="364"/>
      <c r="F73" s="364"/>
      <c r="G73" s="864">
        <f>SUM(G69:G71)</f>
        <v>360524</v>
      </c>
      <c r="H73" s="865">
        <f>SUM(H69:H71)</f>
        <v>337594</v>
      </c>
    </row>
    <row r="74" spans="1:250" ht="15.75" thickTop="1">
      <c r="A74" s="368">
        <v>63</v>
      </c>
      <c r="B74" s="121"/>
      <c r="C74" s="856"/>
      <c r="D74" s="106"/>
      <c r="E74" s="364"/>
      <c r="F74" s="364"/>
      <c r="G74" s="857"/>
      <c r="H74" s="721"/>
    </row>
    <row r="75" spans="1:250" ht="15.75" thickBot="1">
      <c r="A75" s="368">
        <v>64</v>
      </c>
      <c r="B75" s="121"/>
      <c r="C75" s="856"/>
      <c r="D75" s="106" t="s">
        <v>1870</v>
      </c>
      <c r="E75" s="364"/>
      <c r="F75" s="364"/>
      <c r="G75" s="868">
        <f>G73+G67+G57</f>
        <v>9611967</v>
      </c>
      <c r="H75" s="869">
        <f>H73+H67+H57</f>
        <v>8308160</v>
      </c>
    </row>
    <row r="76" spans="1:250" ht="15.75" thickTop="1">
      <c r="A76" s="368"/>
      <c r="B76" s="121"/>
      <c r="C76" s="856"/>
      <c r="D76" s="106"/>
      <c r="E76" s="364"/>
      <c r="F76" s="364"/>
      <c r="G76" s="857"/>
      <c r="H76" s="651"/>
    </row>
    <row r="77" spans="1:250">
      <c r="A77" s="368"/>
      <c r="B77" s="121"/>
      <c r="C77" s="856"/>
      <c r="D77" s="106"/>
      <c r="E77" s="364"/>
      <c r="F77" s="364"/>
      <c r="G77" s="857"/>
      <c r="H77" s="651"/>
    </row>
    <row r="78" spans="1:250" ht="15.75" thickBot="1">
      <c r="A78" s="551" t="s">
        <v>677</v>
      </c>
      <c r="B78" s="870" t="s">
        <v>677</v>
      </c>
      <c r="C78" s="871"/>
      <c r="D78" s="872" t="s">
        <v>677</v>
      </c>
      <c r="E78" s="873"/>
      <c r="F78" s="873"/>
      <c r="G78" s="816" t="s">
        <v>677</v>
      </c>
      <c r="H78" s="820" t="s">
        <v>677</v>
      </c>
    </row>
    <row r="79" spans="1:250">
      <c r="A79" s="874" t="s">
        <v>1168</v>
      </c>
      <c r="B79" s="121"/>
      <c r="C79" s="121"/>
      <c r="D79" s="96"/>
      <c r="E79" s="105"/>
      <c r="F79" s="105"/>
      <c r="G79" s="445"/>
      <c r="H79" s="875" t="s">
        <v>677</v>
      </c>
    </row>
    <row r="80" spans="1:250">
      <c r="A80" s="129" t="s">
        <v>1871</v>
      </c>
      <c r="B80" s="129"/>
      <c r="C80" s="129"/>
      <c r="D80" s="129"/>
      <c r="E80" s="129"/>
      <c r="F80" s="129"/>
      <c r="G80" s="751"/>
      <c r="H80" s="751"/>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c r="AZ80" s="96"/>
      <c r="BA80" s="96"/>
      <c r="BB80" s="96"/>
      <c r="BC80" s="96"/>
      <c r="BD80" s="96"/>
      <c r="BE80" s="96"/>
      <c r="BF80" s="96"/>
      <c r="BG80" s="96"/>
      <c r="BH80" s="96"/>
      <c r="BI80" s="96"/>
      <c r="BJ80" s="96"/>
      <c r="BK80" s="96"/>
      <c r="BL80" s="96"/>
      <c r="BM80" s="96"/>
      <c r="BN80" s="96"/>
      <c r="BO80" s="96"/>
      <c r="BP80" s="96"/>
      <c r="BQ80" s="96"/>
      <c r="BR80" s="96"/>
      <c r="BS80" s="96"/>
      <c r="BT80" s="96"/>
      <c r="BU80" s="96"/>
      <c r="BV80" s="96"/>
      <c r="BW80" s="96"/>
      <c r="BX80" s="96"/>
      <c r="BY80" s="96"/>
      <c r="BZ80" s="96"/>
      <c r="CA80" s="96"/>
      <c r="CB80" s="96"/>
      <c r="CC80" s="96"/>
      <c r="CD80" s="96"/>
      <c r="CE80" s="96"/>
      <c r="CF80" s="96"/>
      <c r="CG80" s="96"/>
      <c r="CH80" s="96"/>
      <c r="CI80" s="96"/>
      <c r="CJ80" s="96"/>
      <c r="CK80" s="96"/>
      <c r="CL80" s="96"/>
      <c r="CM80" s="96"/>
      <c r="CN80" s="96"/>
      <c r="CO80" s="96"/>
      <c r="CP80" s="96"/>
      <c r="CQ80" s="96"/>
      <c r="CR80" s="96"/>
      <c r="CS80" s="96"/>
      <c r="CT80" s="96"/>
      <c r="CU80" s="96"/>
      <c r="CV80" s="96"/>
      <c r="CW80" s="96"/>
      <c r="CX80" s="96"/>
      <c r="CY80" s="96"/>
      <c r="CZ80" s="96"/>
      <c r="DA80" s="96"/>
      <c r="DB80" s="96"/>
      <c r="DC80" s="96"/>
      <c r="DD80" s="96"/>
      <c r="DE80" s="96"/>
      <c r="DF80" s="96"/>
      <c r="DG80" s="96"/>
      <c r="DH80" s="96"/>
      <c r="DI80" s="96"/>
      <c r="DJ80" s="96"/>
      <c r="DK80" s="96"/>
      <c r="DL80" s="96"/>
      <c r="DM80" s="96"/>
      <c r="DN80" s="96"/>
      <c r="DO80" s="96"/>
      <c r="DP80" s="96"/>
      <c r="DQ80" s="96"/>
      <c r="DR80" s="96"/>
      <c r="DS80" s="96"/>
      <c r="DT80" s="96"/>
      <c r="DU80" s="96"/>
      <c r="DV80" s="96"/>
      <c r="DW80" s="96"/>
      <c r="DX80" s="96"/>
      <c r="DY80" s="96"/>
      <c r="DZ80" s="96"/>
      <c r="EA80" s="96"/>
      <c r="EB80" s="96"/>
      <c r="EC80" s="96"/>
      <c r="ED80" s="96"/>
      <c r="EE80" s="96"/>
      <c r="EF80" s="96"/>
      <c r="EG80" s="96"/>
      <c r="EH80" s="96"/>
      <c r="EI80" s="96"/>
      <c r="EJ80" s="96"/>
      <c r="EK80" s="96"/>
      <c r="EL80" s="96"/>
      <c r="EM80" s="96"/>
      <c r="EN80" s="96"/>
      <c r="EO80" s="96"/>
      <c r="EP80" s="96"/>
      <c r="EQ80" s="96"/>
      <c r="ER80" s="96"/>
      <c r="ES80" s="96"/>
      <c r="ET80" s="96"/>
      <c r="EU80" s="96"/>
      <c r="EV80" s="96"/>
      <c r="EW80" s="96"/>
      <c r="EX80" s="96"/>
      <c r="EY80" s="96"/>
      <c r="EZ80" s="96"/>
      <c r="FA80" s="96"/>
      <c r="FB80" s="96"/>
      <c r="FC80" s="96"/>
      <c r="FD80" s="96"/>
      <c r="FE80" s="96"/>
      <c r="FF80" s="96"/>
      <c r="FG80" s="96"/>
      <c r="FH80" s="96"/>
      <c r="FI80" s="96"/>
      <c r="FJ80" s="96"/>
      <c r="FK80" s="96"/>
      <c r="FL80" s="96"/>
      <c r="FM80" s="96"/>
      <c r="FN80" s="96"/>
      <c r="FO80" s="96"/>
      <c r="FP80" s="96"/>
      <c r="FQ80" s="96"/>
      <c r="FR80" s="96"/>
      <c r="FS80" s="96"/>
      <c r="FT80" s="96"/>
      <c r="FU80" s="96"/>
      <c r="FV80" s="96"/>
      <c r="FW80" s="96"/>
      <c r="FX80" s="96"/>
      <c r="FY80" s="96"/>
      <c r="FZ80" s="96"/>
      <c r="GA80" s="96"/>
      <c r="GB80" s="96"/>
      <c r="GC80" s="96"/>
      <c r="GD80" s="96"/>
      <c r="GE80" s="96"/>
      <c r="GF80" s="96"/>
      <c r="GG80" s="96"/>
      <c r="GH80" s="96"/>
      <c r="GI80" s="96"/>
      <c r="GJ80" s="96"/>
      <c r="GK80" s="96"/>
      <c r="GL80" s="96"/>
      <c r="GM80" s="96"/>
      <c r="GN80" s="96"/>
      <c r="GO80" s="96"/>
      <c r="GP80" s="96"/>
      <c r="GQ80" s="96"/>
      <c r="GR80" s="96"/>
      <c r="GS80" s="96"/>
      <c r="GT80" s="96"/>
      <c r="GU80" s="96"/>
      <c r="GV80" s="96"/>
      <c r="GW80" s="96"/>
      <c r="GX80" s="96"/>
      <c r="GY80" s="96"/>
      <c r="GZ80" s="96"/>
      <c r="HA80" s="96"/>
      <c r="HB80" s="96"/>
      <c r="HC80" s="96"/>
      <c r="HD80" s="96"/>
      <c r="HE80" s="96"/>
      <c r="HF80" s="96"/>
      <c r="HG80" s="96"/>
      <c r="HH80" s="96"/>
      <c r="HI80" s="96"/>
      <c r="HJ80" s="96"/>
      <c r="HK80" s="96"/>
      <c r="HL80" s="96"/>
      <c r="HM80" s="96"/>
      <c r="HN80" s="96"/>
      <c r="HO80" s="96"/>
      <c r="HP80" s="96"/>
      <c r="HQ80" s="96"/>
      <c r="HR80" s="96"/>
      <c r="HS80" s="96"/>
      <c r="HT80" s="96"/>
      <c r="HU80" s="96"/>
      <c r="HV80" s="96"/>
      <c r="HW80" s="96"/>
      <c r="HX80" s="96"/>
      <c r="HY80" s="96"/>
      <c r="HZ80" s="96"/>
      <c r="IA80" s="96"/>
      <c r="IB80" s="96"/>
      <c r="IC80" s="96"/>
      <c r="ID80" s="96"/>
      <c r="IE80" s="96"/>
      <c r="IF80" s="96"/>
      <c r="IG80" s="96"/>
      <c r="IH80" s="96"/>
      <c r="II80" s="96"/>
      <c r="IJ80" s="96"/>
      <c r="IK80" s="96"/>
      <c r="IL80" s="96"/>
      <c r="IM80" s="96"/>
      <c r="IN80" s="96"/>
      <c r="IO80" s="96"/>
      <c r="IP80" s="96"/>
    </row>
    <row r="81" spans="1:250" ht="15.75" thickBot="1">
      <c r="A81" s="129"/>
      <c r="B81" s="129" t="str">
        <f>'Read Me First'!D50</f>
        <v>Town of Massena Electric Department</v>
      </c>
      <c r="C81" s="129"/>
      <c r="D81" s="129"/>
      <c r="E81" s="129"/>
      <c r="F81" s="129" t="str">
        <f>'Read Me First'!C52</f>
        <v>Year Ending December 31, 2014</v>
      </c>
      <c r="G81" s="751"/>
      <c r="H81" s="751"/>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6"/>
      <c r="BR81" s="96"/>
      <c r="BS81" s="96"/>
      <c r="BT81" s="96"/>
      <c r="BU81" s="96"/>
      <c r="BV81" s="96"/>
      <c r="BW81" s="96"/>
      <c r="BX81" s="96"/>
      <c r="BY81" s="96"/>
      <c r="BZ81" s="96"/>
      <c r="CA81" s="96"/>
      <c r="CB81" s="96"/>
      <c r="CC81" s="96"/>
      <c r="CD81" s="96"/>
      <c r="CE81" s="96"/>
      <c r="CF81" s="96"/>
      <c r="CG81" s="96"/>
      <c r="CH81" s="96"/>
      <c r="CI81" s="96"/>
      <c r="CJ81" s="96"/>
      <c r="CK81" s="96"/>
      <c r="CL81" s="96"/>
      <c r="CM81" s="96"/>
      <c r="CN81" s="96"/>
      <c r="CO81" s="96"/>
      <c r="CP81" s="96"/>
      <c r="CQ81" s="96"/>
      <c r="CR81" s="96"/>
      <c r="CS81" s="96"/>
      <c r="CT81" s="96"/>
      <c r="CU81" s="96"/>
      <c r="CV81" s="96"/>
      <c r="CW81" s="96"/>
      <c r="CX81" s="96"/>
      <c r="CY81" s="96"/>
      <c r="CZ81" s="96"/>
      <c r="DA81" s="96"/>
      <c r="DB81" s="96"/>
      <c r="DC81" s="96"/>
      <c r="DD81" s="96"/>
      <c r="DE81" s="96"/>
      <c r="DF81" s="96"/>
      <c r="DG81" s="96"/>
      <c r="DH81" s="96"/>
      <c r="DI81" s="96"/>
      <c r="DJ81" s="96"/>
      <c r="DK81" s="96"/>
      <c r="DL81" s="96"/>
      <c r="DM81" s="96"/>
      <c r="DN81" s="96"/>
      <c r="DO81" s="96"/>
      <c r="DP81" s="96"/>
      <c r="DQ81" s="96"/>
      <c r="DR81" s="96"/>
      <c r="DS81" s="96"/>
      <c r="DT81" s="96"/>
      <c r="DU81" s="96"/>
      <c r="DV81" s="96"/>
      <c r="DW81" s="96"/>
      <c r="DX81" s="96"/>
      <c r="DY81" s="96"/>
      <c r="DZ81" s="96"/>
      <c r="EA81" s="96"/>
      <c r="EB81" s="96"/>
      <c r="EC81" s="96"/>
      <c r="ED81" s="96"/>
      <c r="EE81" s="96"/>
      <c r="EF81" s="96"/>
      <c r="EG81" s="96"/>
      <c r="EH81" s="96"/>
      <c r="EI81" s="96"/>
      <c r="EJ81" s="96"/>
      <c r="EK81" s="96"/>
      <c r="EL81" s="96"/>
      <c r="EM81" s="96"/>
      <c r="EN81" s="96"/>
      <c r="EO81" s="96"/>
      <c r="EP81" s="96"/>
      <c r="EQ81" s="96"/>
      <c r="ER81" s="96"/>
      <c r="ES81" s="96"/>
      <c r="ET81" s="96"/>
      <c r="EU81" s="96"/>
      <c r="EV81" s="96"/>
      <c r="EW81" s="96"/>
      <c r="EX81" s="96"/>
      <c r="EY81" s="96"/>
      <c r="EZ81" s="96"/>
      <c r="FA81" s="96"/>
      <c r="FB81" s="96"/>
      <c r="FC81" s="96"/>
      <c r="FD81" s="96"/>
      <c r="FE81" s="96"/>
      <c r="FF81" s="96"/>
      <c r="FG81" s="96"/>
      <c r="FH81" s="96"/>
      <c r="FI81" s="96"/>
      <c r="FJ81" s="96"/>
      <c r="FK81" s="96"/>
      <c r="FL81" s="96"/>
      <c r="FM81" s="96"/>
      <c r="FN81" s="96"/>
      <c r="FO81" s="96"/>
      <c r="FP81" s="96"/>
      <c r="FQ81" s="96"/>
      <c r="FR81" s="96"/>
      <c r="FS81" s="96"/>
      <c r="FT81" s="96"/>
      <c r="FU81" s="96"/>
      <c r="FV81" s="96"/>
      <c r="FW81" s="96"/>
      <c r="FX81" s="96"/>
      <c r="FY81" s="96"/>
      <c r="FZ81" s="96"/>
      <c r="GA81" s="96"/>
      <c r="GB81" s="96"/>
      <c r="GC81" s="96"/>
      <c r="GD81" s="96"/>
      <c r="GE81" s="96"/>
      <c r="GF81" s="96"/>
      <c r="GG81" s="96"/>
      <c r="GH81" s="96"/>
      <c r="GI81" s="96"/>
      <c r="GJ81" s="96"/>
      <c r="GK81" s="96"/>
      <c r="GL81" s="96"/>
      <c r="GM81" s="96"/>
      <c r="GN81" s="96"/>
      <c r="GO81" s="96"/>
      <c r="GP81" s="96"/>
      <c r="GQ81" s="96"/>
      <c r="GR81" s="96"/>
      <c r="GS81" s="96"/>
      <c r="GT81" s="96"/>
      <c r="GU81" s="96"/>
      <c r="GV81" s="96"/>
      <c r="GW81" s="96"/>
      <c r="GX81" s="96"/>
      <c r="GY81" s="96"/>
      <c r="GZ81" s="96"/>
      <c r="HA81" s="96"/>
      <c r="HB81" s="96"/>
      <c r="HC81" s="96"/>
      <c r="HD81" s="96"/>
      <c r="HE81" s="96"/>
      <c r="HF81" s="96"/>
      <c r="HG81" s="96"/>
      <c r="HH81" s="96"/>
      <c r="HI81" s="96"/>
      <c r="HJ81" s="96"/>
      <c r="HK81" s="96"/>
      <c r="HL81" s="96"/>
      <c r="HM81" s="96"/>
      <c r="HN81" s="96"/>
      <c r="HO81" s="96"/>
      <c r="HP81" s="96"/>
      <c r="HQ81" s="96"/>
      <c r="HR81" s="96"/>
      <c r="HS81" s="96"/>
      <c r="HT81" s="96"/>
      <c r="HU81" s="96"/>
      <c r="HV81" s="96"/>
      <c r="HW81" s="96"/>
      <c r="HX81" s="96"/>
      <c r="HY81" s="96"/>
      <c r="HZ81" s="96"/>
      <c r="IA81" s="96"/>
      <c r="IB81" s="96"/>
      <c r="IC81" s="96"/>
      <c r="ID81" s="96"/>
      <c r="IE81" s="96"/>
      <c r="IF81" s="96"/>
      <c r="IG81" s="96"/>
      <c r="IH81" s="96"/>
      <c r="II81" s="96"/>
      <c r="IJ81" s="96"/>
      <c r="IK81" s="96"/>
      <c r="IL81" s="96"/>
      <c r="IM81" s="96"/>
      <c r="IN81" s="96"/>
      <c r="IO81" s="96"/>
      <c r="IP81" s="96"/>
    </row>
    <row r="82" spans="1:250">
      <c r="A82" s="150"/>
      <c r="B82" s="876"/>
      <c r="C82" s="876"/>
      <c r="D82" s="876"/>
      <c r="E82" s="876"/>
      <c r="F82" s="876"/>
      <c r="G82" s="877"/>
      <c r="H82" s="878"/>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c r="AN82" s="96"/>
      <c r="AO82" s="96"/>
      <c r="AP82" s="96"/>
      <c r="AQ82" s="96"/>
      <c r="AR82" s="96"/>
      <c r="AS82" s="96"/>
      <c r="AT82" s="96"/>
      <c r="AU82" s="96"/>
      <c r="AV82" s="96"/>
      <c r="AW82" s="96"/>
      <c r="AX82" s="96"/>
      <c r="AY82" s="96"/>
      <c r="AZ82" s="96"/>
      <c r="BA82" s="96"/>
      <c r="BB82" s="96"/>
      <c r="BC82" s="96"/>
      <c r="BD82" s="96"/>
      <c r="BE82" s="96"/>
      <c r="BF82" s="96"/>
      <c r="BG82" s="96"/>
      <c r="BH82" s="96"/>
      <c r="BI82" s="96"/>
      <c r="BJ82" s="96"/>
      <c r="BK82" s="96"/>
      <c r="BL82" s="96"/>
      <c r="BM82" s="96"/>
      <c r="BN82" s="96"/>
      <c r="BO82" s="96"/>
      <c r="BP82" s="96"/>
      <c r="BQ82" s="96"/>
      <c r="BR82" s="96"/>
      <c r="BS82" s="96"/>
      <c r="BT82" s="96"/>
      <c r="BU82" s="96"/>
      <c r="BV82" s="96"/>
      <c r="BW82" s="96"/>
      <c r="BX82" s="96"/>
      <c r="BY82" s="96"/>
      <c r="BZ82" s="96"/>
      <c r="CA82" s="96"/>
      <c r="CB82" s="96"/>
      <c r="CC82" s="96"/>
      <c r="CD82" s="96"/>
      <c r="CE82" s="96"/>
      <c r="CF82" s="96"/>
      <c r="CG82" s="96"/>
      <c r="CH82" s="96"/>
      <c r="CI82" s="96"/>
      <c r="CJ82" s="96"/>
      <c r="CK82" s="96"/>
      <c r="CL82" s="96"/>
      <c r="CM82" s="96"/>
      <c r="CN82" s="96"/>
      <c r="CO82" s="96"/>
      <c r="CP82" s="96"/>
      <c r="CQ82" s="96"/>
      <c r="CR82" s="96"/>
      <c r="CS82" s="96"/>
      <c r="CT82" s="96"/>
      <c r="CU82" s="96"/>
      <c r="CV82" s="96"/>
      <c r="CW82" s="96"/>
      <c r="CX82" s="96"/>
      <c r="CY82" s="96"/>
      <c r="CZ82" s="96"/>
      <c r="DA82" s="96"/>
      <c r="DB82" s="96"/>
      <c r="DC82" s="96"/>
      <c r="DD82" s="96"/>
      <c r="DE82" s="96"/>
      <c r="DF82" s="96"/>
      <c r="DG82" s="96"/>
      <c r="DH82" s="96"/>
      <c r="DI82" s="96"/>
      <c r="DJ82" s="96"/>
      <c r="DK82" s="96"/>
      <c r="DL82" s="96"/>
      <c r="DM82" s="96"/>
      <c r="DN82" s="96"/>
      <c r="DO82" s="96"/>
      <c r="DP82" s="96"/>
      <c r="DQ82" s="96"/>
      <c r="DR82" s="96"/>
      <c r="DS82" s="96"/>
      <c r="DT82" s="96"/>
      <c r="DU82" s="96"/>
      <c r="DV82" s="96"/>
      <c r="DW82" s="96"/>
      <c r="DX82" s="96"/>
      <c r="DY82" s="96"/>
      <c r="DZ82" s="96"/>
      <c r="EA82" s="96"/>
      <c r="EB82" s="96"/>
      <c r="EC82" s="96"/>
      <c r="ED82" s="96"/>
      <c r="EE82" s="96"/>
      <c r="EF82" s="96"/>
      <c r="EG82" s="96"/>
      <c r="EH82" s="96"/>
      <c r="EI82" s="96"/>
      <c r="EJ82" s="96"/>
      <c r="EK82" s="96"/>
      <c r="EL82" s="96"/>
      <c r="EM82" s="96"/>
      <c r="EN82" s="96"/>
      <c r="EO82" s="96"/>
      <c r="EP82" s="96"/>
      <c r="EQ82" s="96"/>
      <c r="ER82" s="96"/>
      <c r="ES82" s="96"/>
      <c r="ET82" s="96"/>
      <c r="EU82" s="96"/>
      <c r="EV82" s="96"/>
      <c r="EW82" s="96"/>
      <c r="EX82" s="96"/>
      <c r="EY82" s="96"/>
      <c r="EZ82" s="96"/>
      <c r="FA82" s="96"/>
      <c r="FB82" s="96"/>
      <c r="FC82" s="96"/>
      <c r="FD82" s="96"/>
      <c r="FE82" s="96"/>
      <c r="FF82" s="96"/>
      <c r="FG82" s="96"/>
      <c r="FH82" s="96"/>
      <c r="FI82" s="96"/>
      <c r="FJ82" s="96"/>
      <c r="FK82" s="96"/>
      <c r="FL82" s="96"/>
      <c r="FM82" s="96"/>
      <c r="FN82" s="96"/>
      <c r="FO82" s="96"/>
      <c r="FP82" s="96"/>
      <c r="FQ82" s="96"/>
      <c r="FR82" s="96"/>
      <c r="FS82" s="96"/>
      <c r="FT82" s="96"/>
      <c r="FU82" s="96"/>
      <c r="FV82" s="96"/>
      <c r="FW82" s="96"/>
      <c r="FX82" s="96"/>
      <c r="FY82" s="96"/>
      <c r="FZ82" s="96"/>
      <c r="GA82" s="96"/>
      <c r="GB82" s="96"/>
      <c r="GC82" s="96"/>
      <c r="GD82" s="96"/>
      <c r="GE82" s="96"/>
      <c r="GF82" s="96"/>
      <c r="GG82" s="96"/>
      <c r="GH82" s="96"/>
      <c r="GI82" s="96"/>
      <c r="GJ82" s="96"/>
      <c r="GK82" s="96"/>
      <c r="GL82" s="96"/>
      <c r="GM82" s="96"/>
      <c r="GN82" s="96"/>
      <c r="GO82" s="96"/>
      <c r="GP82" s="96"/>
      <c r="GQ82" s="96"/>
      <c r="GR82" s="96"/>
      <c r="GS82" s="96"/>
      <c r="GT82" s="96"/>
      <c r="GU82" s="96"/>
      <c r="GV82" s="96"/>
      <c r="GW82" s="96"/>
      <c r="GX82" s="96"/>
      <c r="GY82" s="96"/>
      <c r="GZ82" s="96"/>
      <c r="HA82" s="96"/>
      <c r="HB82" s="96"/>
      <c r="HC82" s="96"/>
      <c r="HD82" s="96"/>
      <c r="HE82" s="96"/>
      <c r="HF82" s="96"/>
      <c r="HG82" s="96"/>
      <c r="HH82" s="96"/>
      <c r="HI82" s="96"/>
      <c r="HJ82" s="96"/>
      <c r="HK82" s="96"/>
      <c r="HL82" s="96"/>
      <c r="HM82" s="96"/>
      <c r="HN82" s="96"/>
      <c r="HO82" s="96"/>
      <c r="HP82" s="96"/>
      <c r="HQ82" s="96"/>
      <c r="HR82" s="96"/>
      <c r="HS82" s="96"/>
      <c r="HT82" s="96"/>
      <c r="HU82" s="96"/>
      <c r="HV82" s="96"/>
      <c r="HW82" s="96"/>
      <c r="HX82" s="96"/>
      <c r="HY82" s="96"/>
      <c r="HZ82" s="96"/>
      <c r="IA82" s="96"/>
      <c r="IB82" s="96"/>
      <c r="IC82" s="96"/>
      <c r="ID82" s="96"/>
      <c r="IE82" s="96"/>
      <c r="IF82" s="96"/>
      <c r="IG82" s="96"/>
      <c r="IH82" s="96"/>
      <c r="II82" s="96"/>
      <c r="IJ82" s="96"/>
      <c r="IK82" s="96"/>
      <c r="IL82" s="96"/>
      <c r="IM82" s="96"/>
      <c r="IN82" s="96"/>
      <c r="IO82" s="96"/>
      <c r="IP82" s="96"/>
    </row>
    <row r="83" spans="1:250" ht="15.75">
      <c r="A83" s="134" t="s">
        <v>1872</v>
      </c>
      <c r="B83" s="129"/>
      <c r="C83" s="129"/>
      <c r="D83" s="129"/>
      <c r="E83" s="129"/>
      <c r="F83" s="129"/>
      <c r="G83" s="751"/>
      <c r="H83" s="879"/>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c r="BM83" s="96"/>
      <c r="BN83" s="96"/>
      <c r="BO83" s="96"/>
      <c r="BP83" s="96"/>
      <c r="BQ83" s="96"/>
      <c r="BR83" s="96"/>
      <c r="BS83" s="96"/>
      <c r="BT83" s="96"/>
      <c r="BU83" s="96"/>
      <c r="BV83" s="96"/>
      <c r="BW83" s="96"/>
      <c r="BX83" s="96"/>
      <c r="BY83" s="96"/>
      <c r="BZ83" s="96"/>
      <c r="CA83" s="96"/>
      <c r="CB83" s="96"/>
      <c r="CC83" s="96"/>
      <c r="CD83" s="96"/>
      <c r="CE83" s="96"/>
      <c r="CF83" s="96"/>
      <c r="CG83" s="96"/>
      <c r="CH83" s="96"/>
      <c r="CI83" s="96"/>
      <c r="CJ83" s="96"/>
      <c r="CK83" s="96"/>
      <c r="CL83" s="96"/>
      <c r="CM83" s="96"/>
      <c r="CN83" s="96"/>
      <c r="CO83" s="96"/>
      <c r="CP83" s="96"/>
      <c r="CQ83" s="96"/>
      <c r="CR83" s="96"/>
      <c r="CS83" s="96"/>
      <c r="CT83" s="96"/>
      <c r="CU83" s="96"/>
      <c r="CV83" s="96"/>
      <c r="CW83" s="96"/>
      <c r="CX83" s="96"/>
      <c r="CY83" s="96"/>
      <c r="CZ83" s="96"/>
      <c r="DA83" s="96"/>
      <c r="DB83" s="96"/>
      <c r="DC83" s="96"/>
      <c r="DD83" s="96"/>
      <c r="DE83" s="96"/>
      <c r="DF83" s="96"/>
      <c r="DG83" s="96"/>
      <c r="DH83" s="96"/>
      <c r="DI83" s="96"/>
      <c r="DJ83" s="96"/>
      <c r="DK83" s="96"/>
      <c r="DL83" s="96"/>
      <c r="DM83" s="96"/>
      <c r="DN83" s="96"/>
      <c r="DO83" s="96"/>
      <c r="DP83" s="96"/>
      <c r="DQ83" s="96"/>
      <c r="DR83" s="96"/>
      <c r="DS83" s="96"/>
      <c r="DT83" s="96"/>
      <c r="DU83" s="96"/>
      <c r="DV83" s="96"/>
      <c r="DW83" s="96"/>
      <c r="DX83" s="96"/>
      <c r="DY83" s="96"/>
      <c r="DZ83" s="96"/>
      <c r="EA83" s="96"/>
      <c r="EB83" s="96"/>
      <c r="EC83" s="96"/>
      <c r="ED83" s="96"/>
      <c r="EE83" s="96"/>
      <c r="EF83" s="96"/>
      <c r="EG83" s="96"/>
      <c r="EH83" s="96"/>
      <c r="EI83" s="96"/>
      <c r="EJ83" s="96"/>
      <c r="EK83" s="96"/>
      <c r="EL83" s="96"/>
      <c r="EM83" s="96"/>
      <c r="EN83" s="96"/>
      <c r="EO83" s="96"/>
      <c r="EP83" s="96"/>
      <c r="EQ83" s="96"/>
      <c r="ER83" s="96"/>
      <c r="ES83" s="96"/>
      <c r="ET83" s="96"/>
      <c r="EU83" s="96"/>
      <c r="EV83" s="96"/>
      <c r="EW83" s="96"/>
      <c r="EX83" s="96"/>
      <c r="EY83" s="96"/>
      <c r="EZ83" s="96"/>
      <c r="FA83" s="96"/>
      <c r="FB83" s="96"/>
      <c r="FC83" s="96"/>
      <c r="FD83" s="96"/>
      <c r="FE83" s="96"/>
      <c r="FF83" s="96"/>
      <c r="FG83" s="96"/>
      <c r="FH83" s="96"/>
      <c r="FI83" s="96"/>
      <c r="FJ83" s="96"/>
      <c r="FK83" s="96"/>
      <c r="FL83" s="96"/>
      <c r="FM83" s="96"/>
      <c r="FN83" s="96"/>
      <c r="FO83" s="96"/>
      <c r="FP83" s="96"/>
      <c r="FQ83" s="96"/>
      <c r="FR83" s="96"/>
      <c r="FS83" s="96"/>
      <c r="FT83" s="96"/>
      <c r="FU83" s="96"/>
      <c r="FV83" s="96"/>
      <c r="FW83" s="96"/>
      <c r="FX83" s="96"/>
      <c r="FY83" s="96"/>
      <c r="FZ83" s="96"/>
      <c r="GA83" s="96"/>
      <c r="GB83" s="96"/>
      <c r="GC83" s="96"/>
      <c r="GD83" s="96"/>
      <c r="GE83" s="96"/>
      <c r="GF83" s="96"/>
      <c r="GG83" s="96"/>
      <c r="GH83" s="96"/>
      <c r="GI83" s="96"/>
      <c r="GJ83" s="96"/>
      <c r="GK83" s="96"/>
      <c r="GL83" s="96"/>
      <c r="GM83" s="96"/>
      <c r="GN83" s="96"/>
      <c r="GO83" s="96"/>
      <c r="GP83" s="96"/>
      <c r="GQ83" s="96"/>
      <c r="GR83" s="96"/>
      <c r="GS83" s="96"/>
      <c r="GT83" s="96"/>
      <c r="GU83" s="96"/>
      <c r="GV83" s="96"/>
      <c r="GW83" s="96"/>
      <c r="GX83" s="96"/>
      <c r="GY83" s="96"/>
      <c r="GZ83" s="96"/>
      <c r="HA83" s="96"/>
      <c r="HB83" s="96"/>
      <c r="HC83" s="96"/>
      <c r="HD83" s="96"/>
      <c r="HE83" s="96"/>
      <c r="HF83" s="96"/>
      <c r="HG83" s="96"/>
      <c r="HH83" s="96"/>
      <c r="HI83" s="96"/>
      <c r="HJ83" s="96"/>
      <c r="HK83" s="96"/>
      <c r="HL83" s="96"/>
      <c r="HM83" s="96"/>
      <c r="HN83" s="96"/>
      <c r="HO83" s="96"/>
      <c r="HP83" s="96"/>
      <c r="HQ83" s="96"/>
      <c r="HR83" s="96"/>
      <c r="HS83" s="96"/>
      <c r="HT83" s="96"/>
      <c r="HU83" s="96"/>
      <c r="HV83" s="96"/>
      <c r="HW83" s="96"/>
      <c r="HX83" s="96"/>
      <c r="HY83" s="96"/>
      <c r="HZ83" s="96"/>
      <c r="IA83" s="96"/>
      <c r="IB83" s="96"/>
      <c r="IC83" s="96"/>
      <c r="ID83" s="96"/>
      <c r="IE83" s="96"/>
      <c r="IF83" s="96"/>
      <c r="IG83" s="96"/>
      <c r="IH83" s="96"/>
      <c r="II83" s="96"/>
      <c r="IJ83" s="96"/>
      <c r="IK83" s="96"/>
      <c r="IL83" s="96"/>
      <c r="IM83" s="96"/>
      <c r="IN83" s="96"/>
      <c r="IO83" s="96"/>
      <c r="IP83" s="96"/>
    </row>
    <row r="84" spans="1:250">
      <c r="A84" s="852"/>
      <c r="B84" s="129"/>
      <c r="C84" s="129"/>
      <c r="D84" s="129"/>
      <c r="E84" s="129"/>
      <c r="F84" s="129"/>
      <c r="G84" s="751"/>
      <c r="H84" s="879"/>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c r="AN84" s="96"/>
      <c r="AO84" s="96"/>
      <c r="AP84" s="96"/>
      <c r="AQ84" s="96"/>
      <c r="AR84" s="96"/>
      <c r="AS84" s="96"/>
      <c r="AT84" s="96"/>
      <c r="AU84" s="96"/>
      <c r="AV84" s="96"/>
      <c r="AW84" s="96"/>
      <c r="AX84" s="96"/>
      <c r="AY84" s="96"/>
      <c r="AZ84" s="96"/>
      <c r="BA84" s="96"/>
      <c r="BB84" s="96"/>
      <c r="BC84" s="96"/>
      <c r="BD84" s="96"/>
      <c r="BE84" s="96"/>
      <c r="BF84" s="96"/>
      <c r="BG84" s="96"/>
      <c r="BH84" s="96"/>
      <c r="BI84" s="96"/>
      <c r="BJ84" s="96"/>
      <c r="BK84" s="96"/>
      <c r="BL84" s="96"/>
      <c r="BM84" s="96"/>
      <c r="BN84" s="96"/>
      <c r="BO84" s="96"/>
      <c r="BP84" s="96"/>
      <c r="BQ84" s="96"/>
      <c r="BR84" s="96"/>
      <c r="BS84" s="96"/>
      <c r="BT84" s="96"/>
      <c r="BU84" s="96"/>
      <c r="BV84" s="96"/>
      <c r="BW84" s="96"/>
      <c r="BX84" s="96"/>
      <c r="BY84" s="96"/>
      <c r="BZ84" s="96"/>
      <c r="CA84" s="96"/>
      <c r="CB84" s="96"/>
      <c r="CC84" s="96"/>
      <c r="CD84" s="96"/>
      <c r="CE84" s="96"/>
      <c r="CF84" s="96"/>
      <c r="CG84" s="96"/>
      <c r="CH84" s="96"/>
      <c r="CI84" s="96"/>
      <c r="CJ84" s="96"/>
      <c r="CK84" s="96"/>
      <c r="CL84" s="96"/>
      <c r="CM84" s="96"/>
      <c r="CN84" s="96"/>
      <c r="CO84" s="96"/>
      <c r="CP84" s="96"/>
      <c r="CQ84" s="96"/>
      <c r="CR84" s="96"/>
      <c r="CS84" s="96"/>
      <c r="CT84" s="96"/>
      <c r="CU84" s="96"/>
      <c r="CV84" s="96"/>
      <c r="CW84" s="96"/>
      <c r="CX84" s="96"/>
      <c r="CY84" s="96"/>
      <c r="CZ84" s="96"/>
      <c r="DA84" s="96"/>
      <c r="DB84" s="96"/>
      <c r="DC84" s="96"/>
      <c r="DD84" s="96"/>
      <c r="DE84" s="96"/>
      <c r="DF84" s="96"/>
      <c r="DG84" s="96"/>
      <c r="DH84" s="96"/>
      <c r="DI84" s="96"/>
      <c r="DJ84" s="96"/>
      <c r="DK84" s="96"/>
      <c r="DL84" s="96"/>
      <c r="DM84" s="96"/>
      <c r="DN84" s="96"/>
      <c r="DO84" s="96"/>
      <c r="DP84" s="96"/>
      <c r="DQ84" s="96"/>
      <c r="DR84" s="96"/>
      <c r="DS84" s="96"/>
      <c r="DT84" s="96"/>
      <c r="DU84" s="96"/>
      <c r="DV84" s="96"/>
      <c r="DW84" s="96"/>
      <c r="DX84" s="96"/>
      <c r="DY84" s="96"/>
      <c r="DZ84" s="96"/>
      <c r="EA84" s="96"/>
      <c r="EB84" s="96"/>
      <c r="EC84" s="96"/>
      <c r="ED84" s="96"/>
      <c r="EE84" s="96"/>
      <c r="EF84" s="96"/>
      <c r="EG84" s="96"/>
      <c r="EH84" s="96"/>
      <c r="EI84" s="96"/>
      <c r="EJ84" s="96"/>
      <c r="EK84" s="96"/>
      <c r="EL84" s="96"/>
      <c r="EM84" s="96"/>
      <c r="EN84" s="96"/>
      <c r="EO84" s="96"/>
      <c r="EP84" s="96"/>
      <c r="EQ84" s="96"/>
      <c r="ER84" s="96"/>
      <c r="ES84" s="96"/>
      <c r="ET84" s="96"/>
      <c r="EU84" s="96"/>
      <c r="EV84" s="96"/>
      <c r="EW84" s="96"/>
      <c r="EX84" s="96"/>
      <c r="EY84" s="96"/>
      <c r="EZ84" s="96"/>
      <c r="FA84" s="96"/>
      <c r="FB84" s="96"/>
      <c r="FC84" s="96"/>
      <c r="FD84" s="96"/>
      <c r="FE84" s="96"/>
      <c r="FF84" s="96"/>
      <c r="FG84" s="96"/>
      <c r="FH84" s="96"/>
      <c r="FI84" s="96"/>
      <c r="FJ84" s="96"/>
      <c r="FK84" s="96"/>
      <c r="FL84" s="96"/>
      <c r="FM84" s="96"/>
      <c r="FN84" s="96"/>
      <c r="FO84" s="96"/>
      <c r="FP84" s="96"/>
      <c r="FQ84" s="96"/>
      <c r="FR84" s="96"/>
      <c r="FS84" s="96"/>
      <c r="FT84" s="96"/>
      <c r="FU84" s="96"/>
      <c r="FV84" s="96"/>
      <c r="FW84" s="96"/>
      <c r="FX84" s="96"/>
      <c r="FY84" s="96"/>
      <c r="FZ84" s="96"/>
      <c r="GA84" s="96"/>
      <c r="GB84" s="96"/>
      <c r="GC84" s="96"/>
      <c r="GD84" s="96"/>
      <c r="GE84" s="96"/>
      <c r="GF84" s="96"/>
      <c r="GG84" s="96"/>
      <c r="GH84" s="96"/>
      <c r="GI84" s="96"/>
      <c r="GJ84" s="96"/>
      <c r="GK84" s="96"/>
      <c r="GL84" s="96"/>
      <c r="GM84" s="96"/>
      <c r="GN84" s="96"/>
      <c r="GO84" s="96"/>
      <c r="GP84" s="96"/>
      <c r="GQ84" s="96"/>
      <c r="GR84" s="96"/>
      <c r="GS84" s="96"/>
      <c r="GT84" s="96"/>
      <c r="GU84" s="96"/>
      <c r="GV84" s="96"/>
      <c r="GW84" s="96"/>
      <c r="GX84" s="96"/>
      <c r="GY84" s="96"/>
      <c r="GZ84" s="96"/>
      <c r="HA84" s="96"/>
      <c r="HB84" s="96"/>
      <c r="HC84" s="96"/>
      <c r="HD84" s="96"/>
      <c r="HE84" s="96"/>
      <c r="HF84" s="96"/>
      <c r="HG84" s="96"/>
      <c r="HH84" s="96"/>
      <c r="HI84" s="96"/>
      <c r="HJ84" s="96"/>
      <c r="HK84" s="96"/>
      <c r="HL84" s="96"/>
      <c r="HM84" s="96"/>
      <c r="HN84" s="96"/>
      <c r="HO84" s="96"/>
      <c r="HP84" s="96"/>
      <c r="HQ84" s="96"/>
      <c r="HR84" s="96"/>
      <c r="HS84" s="96"/>
      <c r="HT84" s="96"/>
      <c r="HU84" s="96"/>
      <c r="HV84" s="96"/>
      <c r="HW84" s="96"/>
      <c r="HX84" s="96"/>
      <c r="HY84" s="96"/>
      <c r="HZ84" s="96"/>
      <c r="IA84" s="96"/>
      <c r="IB84" s="96"/>
      <c r="IC84" s="96"/>
      <c r="ID84" s="96"/>
      <c r="IE84" s="96"/>
      <c r="IF84" s="96"/>
      <c r="IG84" s="96"/>
      <c r="IH84" s="96"/>
      <c r="II84" s="96"/>
      <c r="IJ84" s="96"/>
      <c r="IK84" s="96"/>
      <c r="IL84" s="96"/>
      <c r="IM84" s="96"/>
      <c r="IN84" s="96"/>
      <c r="IO84" s="96"/>
      <c r="IP84" s="96"/>
    </row>
    <row r="85" spans="1:250">
      <c r="A85" s="540"/>
      <c r="B85" s="100"/>
      <c r="C85" s="101"/>
      <c r="D85" s="101"/>
      <c r="E85" s="880" t="s">
        <v>91</v>
      </c>
      <c r="F85" s="571"/>
      <c r="G85" s="572" t="s">
        <v>92</v>
      </c>
      <c r="H85" s="164" t="s">
        <v>92</v>
      </c>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c r="AQ85" s="96"/>
      <c r="AR85" s="96"/>
      <c r="AS85" s="96"/>
      <c r="AT85" s="96"/>
      <c r="AU85" s="96"/>
      <c r="AV85" s="96"/>
      <c r="AW85" s="96"/>
      <c r="AX85" s="96"/>
      <c r="AY85" s="96"/>
      <c r="AZ85" s="96"/>
      <c r="BA85" s="96"/>
      <c r="BB85" s="96"/>
      <c r="BC85" s="96"/>
      <c r="BD85" s="96"/>
      <c r="BE85" s="96"/>
      <c r="BF85" s="96"/>
      <c r="BG85" s="96"/>
      <c r="BH85" s="96"/>
      <c r="BI85" s="96"/>
      <c r="BJ85" s="96"/>
      <c r="BK85" s="96"/>
      <c r="BL85" s="96"/>
      <c r="BM85" s="96"/>
      <c r="BN85" s="96"/>
      <c r="BO85" s="96"/>
      <c r="BP85" s="96"/>
      <c r="BQ85" s="96"/>
      <c r="BR85" s="96"/>
      <c r="BS85" s="96"/>
      <c r="BT85" s="96"/>
      <c r="BU85" s="96"/>
      <c r="BV85" s="96"/>
      <c r="BW85" s="96"/>
      <c r="BX85" s="96"/>
      <c r="BY85" s="96"/>
      <c r="BZ85" s="96"/>
      <c r="CA85" s="96"/>
      <c r="CB85" s="96"/>
      <c r="CC85" s="96"/>
      <c r="CD85" s="96"/>
      <c r="CE85" s="96"/>
      <c r="CF85" s="96"/>
      <c r="CG85" s="96"/>
      <c r="CH85" s="96"/>
      <c r="CI85" s="96"/>
      <c r="CJ85" s="96"/>
      <c r="CK85" s="96"/>
      <c r="CL85" s="96"/>
      <c r="CM85" s="96"/>
      <c r="CN85" s="96"/>
      <c r="CO85" s="96"/>
      <c r="CP85" s="96"/>
      <c r="CQ85" s="96"/>
      <c r="CR85" s="96"/>
      <c r="CS85" s="96"/>
      <c r="CT85" s="96"/>
      <c r="CU85" s="96"/>
      <c r="CV85" s="96"/>
      <c r="CW85" s="96"/>
      <c r="CX85" s="96"/>
      <c r="CY85" s="96"/>
      <c r="CZ85" s="96"/>
      <c r="DA85" s="96"/>
      <c r="DB85" s="96"/>
      <c r="DC85" s="96"/>
      <c r="DD85" s="96"/>
      <c r="DE85" s="96"/>
      <c r="DF85" s="96"/>
      <c r="DG85" s="96"/>
      <c r="DH85" s="96"/>
      <c r="DI85" s="96"/>
      <c r="DJ85" s="96"/>
      <c r="DK85" s="96"/>
      <c r="DL85" s="96"/>
      <c r="DM85" s="96"/>
      <c r="DN85" s="96"/>
      <c r="DO85" s="96"/>
      <c r="DP85" s="96"/>
      <c r="DQ85" s="96"/>
      <c r="DR85" s="96"/>
      <c r="DS85" s="96"/>
      <c r="DT85" s="96"/>
      <c r="DU85" s="96"/>
      <c r="DV85" s="96"/>
      <c r="DW85" s="96"/>
      <c r="DX85" s="96"/>
      <c r="DY85" s="96"/>
      <c r="DZ85" s="96"/>
      <c r="EA85" s="96"/>
      <c r="EB85" s="96"/>
      <c r="EC85" s="96"/>
      <c r="ED85" s="96"/>
      <c r="EE85" s="96"/>
      <c r="EF85" s="96"/>
      <c r="EG85" s="96"/>
      <c r="EH85" s="96"/>
      <c r="EI85" s="96"/>
      <c r="EJ85" s="96"/>
      <c r="EK85" s="96"/>
      <c r="EL85" s="96"/>
      <c r="EM85" s="96"/>
      <c r="EN85" s="96"/>
      <c r="EO85" s="96"/>
      <c r="EP85" s="96"/>
      <c r="EQ85" s="96"/>
      <c r="ER85" s="96"/>
      <c r="ES85" s="96"/>
      <c r="ET85" s="96"/>
      <c r="EU85" s="96"/>
      <c r="EV85" s="96"/>
      <c r="EW85" s="96"/>
      <c r="EX85" s="96"/>
      <c r="EY85" s="96"/>
      <c r="EZ85" s="96"/>
      <c r="FA85" s="96"/>
      <c r="FB85" s="96"/>
      <c r="FC85" s="96"/>
      <c r="FD85" s="96"/>
      <c r="FE85" s="96"/>
      <c r="FF85" s="96"/>
      <c r="FG85" s="96"/>
      <c r="FH85" s="96"/>
      <c r="FI85" s="96"/>
      <c r="FJ85" s="96"/>
      <c r="FK85" s="96"/>
      <c r="FL85" s="96"/>
      <c r="FM85" s="96"/>
      <c r="FN85" s="96"/>
      <c r="FO85" s="96"/>
      <c r="FP85" s="96"/>
      <c r="FQ85" s="96"/>
      <c r="FR85" s="96"/>
      <c r="FS85" s="96"/>
      <c r="FT85" s="96"/>
      <c r="FU85" s="96"/>
      <c r="FV85" s="96"/>
      <c r="FW85" s="96"/>
      <c r="FX85" s="96"/>
      <c r="FY85" s="96"/>
      <c r="FZ85" s="96"/>
      <c r="GA85" s="96"/>
      <c r="GB85" s="96"/>
      <c r="GC85" s="96"/>
      <c r="GD85" s="96"/>
      <c r="GE85" s="96"/>
      <c r="GF85" s="96"/>
      <c r="GG85" s="96"/>
      <c r="GH85" s="96"/>
      <c r="GI85" s="96"/>
      <c r="GJ85" s="96"/>
      <c r="GK85" s="96"/>
      <c r="GL85" s="96"/>
      <c r="GM85" s="96"/>
      <c r="GN85" s="96"/>
      <c r="GO85" s="96"/>
      <c r="GP85" s="96"/>
      <c r="GQ85" s="96"/>
      <c r="GR85" s="96"/>
      <c r="GS85" s="96"/>
      <c r="GT85" s="96"/>
      <c r="GU85" s="96"/>
      <c r="GV85" s="96"/>
      <c r="GW85" s="96"/>
      <c r="GX85" s="96"/>
      <c r="GY85" s="96"/>
      <c r="GZ85" s="96"/>
      <c r="HA85" s="96"/>
      <c r="HB85" s="96"/>
      <c r="HC85" s="96"/>
      <c r="HD85" s="96"/>
      <c r="HE85" s="96"/>
      <c r="HF85" s="96"/>
      <c r="HG85" s="96"/>
      <c r="HH85" s="96"/>
      <c r="HI85" s="96"/>
      <c r="HJ85" s="96"/>
      <c r="HK85" s="96"/>
      <c r="HL85" s="96"/>
      <c r="HM85" s="96"/>
      <c r="HN85" s="96"/>
      <c r="HO85" s="96"/>
      <c r="HP85" s="96"/>
      <c r="HQ85" s="96"/>
      <c r="HR85" s="96"/>
      <c r="HS85" s="96"/>
      <c r="HT85" s="96"/>
      <c r="HU85" s="96"/>
      <c r="HV85" s="96"/>
      <c r="HW85" s="96"/>
      <c r="HX85" s="96"/>
      <c r="HY85" s="96"/>
      <c r="HZ85" s="96"/>
      <c r="IA85" s="96"/>
      <c r="IB85" s="96"/>
      <c r="IC85" s="96"/>
      <c r="ID85" s="96"/>
      <c r="IE85" s="96"/>
      <c r="IF85" s="96"/>
      <c r="IG85" s="96"/>
      <c r="IH85" s="96"/>
      <c r="II85" s="96"/>
      <c r="IJ85" s="96"/>
      <c r="IK85" s="96"/>
      <c r="IL85" s="96"/>
      <c r="IM85" s="96"/>
      <c r="IN85" s="96"/>
      <c r="IO85" s="96"/>
      <c r="IP85" s="96"/>
    </row>
    <row r="86" spans="1:250">
      <c r="A86" s="368" t="s">
        <v>93</v>
      </c>
      <c r="B86" s="96"/>
      <c r="C86" s="106"/>
      <c r="D86" s="364" t="s">
        <v>94</v>
      </c>
      <c r="E86" s="102" t="s">
        <v>95</v>
      </c>
      <c r="F86" s="163"/>
      <c r="G86" s="364" t="s">
        <v>96</v>
      </c>
      <c r="H86" s="108" t="s">
        <v>97</v>
      </c>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96"/>
      <c r="AR86" s="96"/>
      <c r="AS86" s="96"/>
      <c r="AT86" s="96"/>
      <c r="AU86" s="96"/>
      <c r="AV86" s="96"/>
      <c r="AW86" s="96"/>
      <c r="AX86" s="96"/>
      <c r="AY86" s="96"/>
      <c r="AZ86" s="96"/>
      <c r="BA86" s="96"/>
      <c r="BB86" s="96"/>
      <c r="BC86" s="96"/>
      <c r="BD86" s="96"/>
      <c r="BE86" s="96"/>
      <c r="BF86" s="96"/>
      <c r="BG86" s="96"/>
      <c r="BH86" s="96"/>
      <c r="BI86" s="96"/>
      <c r="BJ86" s="96"/>
      <c r="BK86" s="96"/>
      <c r="BL86" s="96"/>
      <c r="BM86" s="96"/>
      <c r="BN86" s="96"/>
      <c r="BO86" s="96"/>
      <c r="BP86" s="96"/>
      <c r="BQ86" s="96"/>
      <c r="BR86" s="96"/>
      <c r="BS86" s="96"/>
      <c r="BT86" s="96"/>
      <c r="BU86" s="96"/>
      <c r="BV86" s="96"/>
      <c r="BW86" s="96"/>
      <c r="BX86" s="96"/>
      <c r="BY86" s="96"/>
      <c r="BZ86" s="96"/>
      <c r="CA86" s="96"/>
      <c r="CB86" s="96"/>
      <c r="CC86" s="96"/>
      <c r="CD86" s="96"/>
      <c r="CE86" s="96"/>
      <c r="CF86" s="96"/>
      <c r="CG86" s="96"/>
      <c r="CH86" s="96"/>
      <c r="CI86" s="96"/>
      <c r="CJ86" s="96"/>
      <c r="CK86" s="96"/>
      <c r="CL86" s="96"/>
      <c r="CM86" s="96"/>
      <c r="CN86" s="96"/>
      <c r="CO86" s="96"/>
      <c r="CP86" s="96"/>
      <c r="CQ86" s="96"/>
      <c r="CR86" s="96"/>
      <c r="CS86" s="96"/>
      <c r="CT86" s="96"/>
      <c r="CU86" s="96"/>
      <c r="CV86" s="96"/>
      <c r="CW86" s="96"/>
      <c r="CX86" s="96"/>
      <c r="CY86" s="96"/>
      <c r="CZ86" s="96"/>
      <c r="DA86" s="96"/>
      <c r="DB86" s="96"/>
      <c r="DC86" s="96"/>
      <c r="DD86" s="96"/>
      <c r="DE86" s="96"/>
      <c r="DF86" s="96"/>
      <c r="DG86" s="96"/>
      <c r="DH86" s="96"/>
      <c r="DI86" s="96"/>
      <c r="DJ86" s="96"/>
      <c r="DK86" s="96"/>
      <c r="DL86" s="96"/>
      <c r="DM86" s="96"/>
      <c r="DN86" s="96"/>
      <c r="DO86" s="96"/>
      <c r="DP86" s="96"/>
      <c r="DQ86" s="96"/>
      <c r="DR86" s="96"/>
      <c r="DS86" s="96"/>
      <c r="DT86" s="96"/>
      <c r="DU86" s="96"/>
      <c r="DV86" s="96"/>
      <c r="DW86" s="96"/>
      <c r="DX86" s="96"/>
      <c r="DY86" s="96"/>
      <c r="DZ86" s="96"/>
      <c r="EA86" s="96"/>
      <c r="EB86" s="96"/>
      <c r="EC86" s="96"/>
      <c r="ED86" s="96"/>
      <c r="EE86" s="96"/>
      <c r="EF86" s="96"/>
      <c r="EG86" s="96"/>
      <c r="EH86" s="96"/>
      <c r="EI86" s="96"/>
      <c r="EJ86" s="96"/>
      <c r="EK86" s="96"/>
      <c r="EL86" s="96"/>
      <c r="EM86" s="96"/>
      <c r="EN86" s="96"/>
      <c r="EO86" s="96"/>
      <c r="EP86" s="96"/>
      <c r="EQ86" s="96"/>
      <c r="ER86" s="96"/>
      <c r="ES86" s="96"/>
      <c r="ET86" s="96"/>
      <c r="EU86" s="96"/>
      <c r="EV86" s="96"/>
      <c r="EW86" s="96"/>
      <c r="EX86" s="96"/>
      <c r="EY86" s="96"/>
      <c r="EZ86" s="96"/>
      <c r="FA86" s="96"/>
      <c r="FB86" s="96"/>
      <c r="FC86" s="96"/>
      <c r="FD86" s="96"/>
      <c r="FE86" s="96"/>
      <c r="FF86" s="96"/>
      <c r="FG86" s="96"/>
      <c r="FH86" s="96"/>
      <c r="FI86" s="96"/>
      <c r="FJ86" s="96"/>
      <c r="FK86" s="96"/>
      <c r="FL86" s="96"/>
      <c r="FM86" s="96"/>
      <c r="FN86" s="96"/>
      <c r="FO86" s="96"/>
      <c r="FP86" s="96"/>
      <c r="FQ86" s="96"/>
      <c r="FR86" s="96"/>
      <c r="FS86" s="96"/>
      <c r="FT86" s="96"/>
      <c r="FU86" s="96"/>
      <c r="FV86" s="96"/>
      <c r="FW86" s="96"/>
      <c r="FX86" s="96"/>
      <c r="FY86" s="96"/>
      <c r="FZ86" s="96"/>
      <c r="GA86" s="96"/>
      <c r="GB86" s="96"/>
      <c r="GC86" s="96"/>
      <c r="GD86" s="96"/>
      <c r="GE86" s="96"/>
      <c r="GF86" s="96"/>
      <c r="GG86" s="96"/>
      <c r="GH86" s="96"/>
      <c r="GI86" s="96"/>
      <c r="GJ86" s="96"/>
      <c r="GK86" s="96"/>
      <c r="GL86" s="96"/>
      <c r="GM86" s="96"/>
      <c r="GN86" s="96"/>
      <c r="GO86" s="96"/>
      <c r="GP86" s="96"/>
      <c r="GQ86" s="96"/>
      <c r="GR86" s="96"/>
      <c r="GS86" s="96"/>
      <c r="GT86" s="96"/>
      <c r="GU86" s="96"/>
      <c r="GV86" s="96"/>
      <c r="GW86" s="96"/>
      <c r="GX86" s="96"/>
      <c r="GY86" s="96"/>
      <c r="GZ86" s="96"/>
      <c r="HA86" s="96"/>
      <c r="HB86" s="96"/>
      <c r="HC86" s="96"/>
      <c r="HD86" s="96"/>
      <c r="HE86" s="96"/>
      <c r="HF86" s="96"/>
      <c r="HG86" s="96"/>
      <c r="HH86" s="96"/>
      <c r="HI86" s="96"/>
      <c r="HJ86" s="96"/>
      <c r="HK86" s="96"/>
      <c r="HL86" s="96"/>
      <c r="HM86" s="96"/>
      <c r="HN86" s="96"/>
      <c r="HO86" s="96"/>
      <c r="HP86" s="96"/>
      <c r="HQ86" s="96"/>
      <c r="HR86" s="96"/>
      <c r="HS86" s="96"/>
      <c r="HT86" s="96"/>
      <c r="HU86" s="96"/>
      <c r="HV86" s="96"/>
      <c r="HW86" s="96"/>
      <c r="HX86" s="96"/>
      <c r="HY86" s="96"/>
      <c r="HZ86" s="96"/>
      <c r="IA86" s="96"/>
      <c r="IB86" s="96"/>
      <c r="IC86" s="96"/>
      <c r="ID86" s="96"/>
      <c r="IE86" s="96"/>
      <c r="IF86" s="96"/>
      <c r="IG86" s="96"/>
      <c r="IH86" s="96"/>
      <c r="II86" s="96"/>
      <c r="IJ86" s="96"/>
      <c r="IK86" s="96"/>
      <c r="IL86" s="96"/>
      <c r="IM86" s="96"/>
      <c r="IN86" s="96"/>
      <c r="IO86" s="96"/>
      <c r="IP86" s="96"/>
    </row>
    <row r="87" spans="1:250">
      <c r="A87" s="372" t="s">
        <v>98</v>
      </c>
      <c r="B87" s="111"/>
      <c r="C87" s="112"/>
      <c r="D87" s="370" t="s">
        <v>742</v>
      </c>
      <c r="E87" s="110" t="s">
        <v>99</v>
      </c>
      <c r="F87" s="113" t="s">
        <v>100</v>
      </c>
      <c r="G87" s="370" t="s">
        <v>743</v>
      </c>
      <c r="H87" s="114" t="s">
        <v>744</v>
      </c>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96"/>
      <c r="BC87" s="96"/>
      <c r="BD87" s="96"/>
      <c r="BE87" s="96"/>
      <c r="BF87" s="96"/>
      <c r="BG87" s="96"/>
      <c r="BH87" s="96"/>
      <c r="BI87" s="96"/>
      <c r="BJ87" s="96"/>
      <c r="BK87" s="96"/>
      <c r="BL87" s="96"/>
      <c r="BM87" s="96"/>
      <c r="BN87" s="96"/>
      <c r="BO87" s="96"/>
      <c r="BP87" s="96"/>
      <c r="BQ87" s="96"/>
      <c r="BR87" s="96"/>
      <c r="BS87" s="96"/>
      <c r="BT87" s="96"/>
      <c r="BU87" s="96"/>
      <c r="BV87" s="96"/>
      <c r="BW87" s="96"/>
      <c r="BX87" s="96"/>
      <c r="BY87" s="96"/>
      <c r="BZ87" s="96"/>
      <c r="CA87" s="96"/>
      <c r="CB87" s="96"/>
      <c r="CC87" s="96"/>
      <c r="CD87" s="96"/>
      <c r="CE87" s="96"/>
      <c r="CF87" s="96"/>
      <c r="CG87" s="96"/>
      <c r="CH87" s="96"/>
      <c r="CI87" s="96"/>
      <c r="CJ87" s="96"/>
      <c r="CK87" s="96"/>
      <c r="CL87" s="96"/>
      <c r="CM87" s="96"/>
      <c r="CN87" s="96"/>
      <c r="CO87" s="96"/>
      <c r="CP87" s="96"/>
      <c r="CQ87" s="96"/>
      <c r="CR87" s="96"/>
      <c r="CS87" s="96"/>
      <c r="CT87" s="96"/>
      <c r="CU87" s="96"/>
      <c r="CV87" s="96"/>
      <c r="CW87" s="96"/>
      <c r="CX87" s="96"/>
      <c r="CY87" s="96"/>
      <c r="CZ87" s="96"/>
      <c r="DA87" s="96"/>
      <c r="DB87" s="96"/>
      <c r="DC87" s="96"/>
      <c r="DD87" s="96"/>
      <c r="DE87" s="96"/>
      <c r="DF87" s="96"/>
      <c r="DG87" s="96"/>
      <c r="DH87" s="96"/>
      <c r="DI87" s="96"/>
      <c r="DJ87" s="96"/>
      <c r="DK87" s="96"/>
      <c r="DL87" s="96"/>
      <c r="DM87" s="96"/>
      <c r="DN87" s="96"/>
      <c r="DO87" s="96"/>
      <c r="DP87" s="96"/>
      <c r="DQ87" s="96"/>
      <c r="DR87" s="96"/>
      <c r="DS87" s="96"/>
      <c r="DT87" s="96"/>
      <c r="DU87" s="96"/>
      <c r="DV87" s="96"/>
      <c r="DW87" s="96"/>
      <c r="DX87" s="96"/>
      <c r="DY87" s="96"/>
      <c r="DZ87" s="96"/>
      <c r="EA87" s="96"/>
      <c r="EB87" s="96"/>
      <c r="EC87" s="96"/>
      <c r="ED87" s="96"/>
      <c r="EE87" s="96"/>
      <c r="EF87" s="96"/>
      <c r="EG87" s="96"/>
      <c r="EH87" s="96"/>
      <c r="EI87" s="96"/>
      <c r="EJ87" s="96"/>
      <c r="EK87" s="96"/>
      <c r="EL87" s="96"/>
      <c r="EM87" s="96"/>
      <c r="EN87" s="96"/>
      <c r="EO87" s="96"/>
      <c r="EP87" s="96"/>
      <c r="EQ87" s="96"/>
      <c r="ER87" s="96"/>
      <c r="ES87" s="96"/>
      <c r="ET87" s="96"/>
      <c r="EU87" s="96"/>
      <c r="EV87" s="96"/>
      <c r="EW87" s="96"/>
      <c r="EX87" s="96"/>
      <c r="EY87" s="96"/>
      <c r="EZ87" s="96"/>
      <c r="FA87" s="96"/>
      <c r="FB87" s="96"/>
      <c r="FC87" s="96"/>
      <c r="FD87" s="96"/>
      <c r="FE87" s="96"/>
      <c r="FF87" s="96"/>
      <c r="FG87" s="96"/>
      <c r="FH87" s="96"/>
      <c r="FI87" s="96"/>
      <c r="FJ87" s="96"/>
      <c r="FK87" s="96"/>
      <c r="FL87" s="96"/>
      <c r="FM87" s="96"/>
      <c r="FN87" s="96"/>
      <c r="FO87" s="96"/>
      <c r="FP87" s="96"/>
      <c r="FQ87" s="96"/>
      <c r="FR87" s="96"/>
      <c r="FS87" s="96"/>
      <c r="FT87" s="96"/>
      <c r="FU87" s="96"/>
      <c r="FV87" s="96"/>
      <c r="FW87" s="96"/>
      <c r="FX87" s="96"/>
      <c r="FY87" s="96"/>
      <c r="FZ87" s="96"/>
      <c r="GA87" s="96"/>
      <c r="GB87" s="96"/>
      <c r="GC87" s="96"/>
      <c r="GD87" s="96"/>
      <c r="GE87" s="96"/>
      <c r="GF87" s="96"/>
      <c r="GG87" s="96"/>
      <c r="GH87" s="96"/>
      <c r="GI87" s="96"/>
      <c r="GJ87" s="96"/>
      <c r="GK87" s="96"/>
      <c r="GL87" s="96"/>
      <c r="GM87" s="96"/>
      <c r="GN87" s="96"/>
      <c r="GO87" s="96"/>
      <c r="GP87" s="96"/>
      <c r="GQ87" s="96"/>
      <c r="GR87" s="96"/>
      <c r="GS87" s="96"/>
      <c r="GT87" s="96"/>
      <c r="GU87" s="96"/>
      <c r="GV87" s="96"/>
      <c r="GW87" s="96"/>
      <c r="GX87" s="96"/>
      <c r="GY87" s="96"/>
      <c r="GZ87" s="96"/>
      <c r="HA87" s="96"/>
      <c r="HB87" s="96"/>
      <c r="HC87" s="96"/>
      <c r="HD87" s="96"/>
      <c r="HE87" s="96"/>
      <c r="HF87" s="96"/>
      <c r="HG87" s="96"/>
      <c r="HH87" s="96"/>
      <c r="HI87" s="96"/>
      <c r="HJ87" s="96"/>
      <c r="HK87" s="96"/>
      <c r="HL87" s="96"/>
      <c r="HM87" s="96"/>
      <c r="HN87" s="96"/>
      <c r="HO87" s="96"/>
      <c r="HP87" s="96"/>
      <c r="HQ87" s="96"/>
      <c r="HR87" s="96"/>
      <c r="HS87" s="96"/>
      <c r="HT87" s="96"/>
      <c r="HU87" s="96"/>
      <c r="HV87" s="96"/>
      <c r="HW87" s="96"/>
      <c r="HX87" s="96"/>
      <c r="HY87" s="96"/>
      <c r="HZ87" s="96"/>
      <c r="IA87" s="96"/>
      <c r="IB87" s="96"/>
      <c r="IC87" s="96"/>
      <c r="ID87" s="96"/>
      <c r="IE87" s="96"/>
      <c r="IF87" s="96"/>
      <c r="IG87" s="96"/>
      <c r="IH87" s="96"/>
      <c r="II87" s="96"/>
      <c r="IJ87" s="96"/>
      <c r="IK87" s="96"/>
      <c r="IL87" s="96"/>
      <c r="IM87" s="96"/>
      <c r="IN87" s="96"/>
      <c r="IO87" s="96"/>
      <c r="IP87" s="96"/>
    </row>
    <row r="88" spans="1:250" ht="15.75" thickBot="1">
      <c r="A88" s="368">
        <v>1</v>
      </c>
      <c r="B88" s="96"/>
      <c r="C88" s="106"/>
      <c r="D88" s="96" t="s">
        <v>1873</v>
      </c>
      <c r="E88" s="107"/>
      <c r="F88" s="105"/>
      <c r="G88" s="881">
        <f>G75</f>
        <v>9611967</v>
      </c>
      <c r="H88" s="882">
        <f>H75</f>
        <v>8308160</v>
      </c>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6"/>
      <c r="AQ88" s="96"/>
      <c r="AR88" s="96"/>
      <c r="AS88" s="96"/>
      <c r="AT88" s="96"/>
      <c r="AU88" s="96"/>
      <c r="AV88" s="96"/>
      <c r="AW88" s="96"/>
      <c r="AX88" s="96"/>
      <c r="AY88" s="96"/>
      <c r="AZ88" s="96"/>
      <c r="BA88" s="96"/>
      <c r="BB88" s="96"/>
      <c r="BC88" s="96"/>
      <c r="BD88" s="96"/>
      <c r="BE88" s="96"/>
      <c r="BF88" s="96"/>
      <c r="BG88" s="96"/>
      <c r="BH88" s="96"/>
      <c r="BI88" s="96"/>
      <c r="BJ88" s="96"/>
      <c r="BK88" s="96"/>
      <c r="BL88" s="96"/>
      <c r="BM88" s="96"/>
      <c r="BN88" s="96"/>
      <c r="BO88" s="96"/>
      <c r="BP88" s="96"/>
      <c r="BQ88" s="96"/>
      <c r="BR88" s="96"/>
      <c r="BS88" s="96"/>
      <c r="BT88" s="96"/>
      <c r="BU88" s="96"/>
      <c r="BV88" s="96"/>
      <c r="BW88" s="96"/>
      <c r="BX88" s="96"/>
      <c r="BY88" s="96"/>
      <c r="BZ88" s="96"/>
      <c r="CA88" s="96"/>
      <c r="CB88" s="96"/>
      <c r="CC88" s="96"/>
      <c r="CD88" s="96"/>
      <c r="CE88" s="96"/>
      <c r="CF88" s="96"/>
      <c r="CG88" s="96"/>
      <c r="CH88" s="96"/>
      <c r="CI88" s="96"/>
      <c r="CJ88" s="96"/>
      <c r="CK88" s="96"/>
      <c r="CL88" s="96"/>
      <c r="CM88" s="96"/>
      <c r="CN88" s="96"/>
      <c r="CO88" s="96"/>
      <c r="CP88" s="96"/>
      <c r="CQ88" s="96"/>
      <c r="CR88" s="96"/>
      <c r="CS88" s="96"/>
      <c r="CT88" s="96"/>
      <c r="CU88" s="96"/>
      <c r="CV88" s="96"/>
      <c r="CW88" s="96"/>
      <c r="CX88" s="96"/>
      <c r="CY88" s="96"/>
      <c r="CZ88" s="96"/>
      <c r="DA88" s="96"/>
      <c r="DB88" s="96"/>
      <c r="DC88" s="96"/>
      <c r="DD88" s="96"/>
      <c r="DE88" s="96"/>
      <c r="DF88" s="96"/>
      <c r="DG88" s="96"/>
      <c r="DH88" s="96"/>
      <c r="DI88" s="96"/>
      <c r="DJ88" s="96"/>
      <c r="DK88" s="96"/>
      <c r="DL88" s="96"/>
      <c r="DM88" s="96"/>
      <c r="DN88" s="96"/>
      <c r="DO88" s="96"/>
      <c r="DP88" s="96"/>
      <c r="DQ88" s="96"/>
      <c r="DR88" s="96"/>
      <c r="DS88" s="96"/>
      <c r="DT88" s="96"/>
      <c r="DU88" s="96"/>
      <c r="DV88" s="96"/>
      <c r="DW88" s="96"/>
      <c r="DX88" s="96"/>
      <c r="DY88" s="96"/>
      <c r="DZ88" s="96"/>
      <c r="EA88" s="96"/>
      <c r="EB88" s="96"/>
      <c r="EC88" s="96"/>
      <c r="ED88" s="96"/>
      <c r="EE88" s="96"/>
      <c r="EF88" s="96"/>
      <c r="EG88" s="96"/>
      <c r="EH88" s="96"/>
      <c r="EI88" s="96"/>
      <c r="EJ88" s="96"/>
      <c r="EK88" s="96"/>
      <c r="EL88" s="96"/>
      <c r="EM88" s="96"/>
      <c r="EN88" s="96"/>
      <c r="EO88" s="96"/>
      <c r="EP88" s="96"/>
      <c r="EQ88" s="96"/>
      <c r="ER88" s="96"/>
      <c r="ES88" s="96"/>
      <c r="ET88" s="96"/>
      <c r="EU88" s="96"/>
      <c r="EV88" s="96"/>
      <c r="EW88" s="96"/>
      <c r="EX88" s="96"/>
      <c r="EY88" s="96"/>
      <c r="EZ88" s="96"/>
      <c r="FA88" s="96"/>
      <c r="FB88" s="96"/>
      <c r="FC88" s="96"/>
      <c r="FD88" s="96"/>
      <c r="FE88" s="96"/>
      <c r="FF88" s="96"/>
      <c r="FG88" s="96"/>
      <c r="FH88" s="96"/>
      <c r="FI88" s="96"/>
      <c r="FJ88" s="96"/>
      <c r="FK88" s="96"/>
      <c r="FL88" s="96"/>
      <c r="FM88" s="96"/>
      <c r="FN88" s="96"/>
      <c r="FO88" s="96"/>
      <c r="FP88" s="96"/>
      <c r="FQ88" s="96"/>
      <c r="FR88" s="96"/>
      <c r="FS88" s="96"/>
      <c r="FT88" s="96"/>
      <c r="FU88" s="96"/>
      <c r="FV88" s="96"/>
      <c r="FW88" s="96"/>
      <c r="FX88" s="96"/>
      <c r="FY88" s="96"/>
      <c r="FZ88" s="96"/>
      <c r="GA88" s="96"/>
      <c r="GB88" s="96"/>
      <c r="GC88" s="96"/>
      <c r="GD88" s="96"/>
      <c r="GE88" s="96"/>
      <c r="GF88" s="96"/>
      <c r="GG88" s="96"/>
      <c r="GH88" s="96"/>
      <c r="GI88" s="96"/>
      <c r="GJ88" s="96"/>
      <c r="GK88" s="96"/>
      <c r="GL88" s="96"/>
      <c r="GM88" s="96"/>
      <c r="GN88" s="96"/>
      <c r="GO88" s="96"/>
      <c r="GP88" s="96"/>
      <c r="GQ88" s="96"/>
      <c r="GR88" s="96"/>
      <c r="GS88" s="96"/>
      <c r="GT88" s="96"/>
      <c r="GU88" s="96"/>
      <c r="GV88" s="96"/>
      <c r="GW88" s="96"/>
      <c r="GX88" s="96"/>
      <c r="GY88" s="96"/>
      <c r="GZ88" s="96"/>
      <c r="HA88" s="96"/>
      <c r="HB88" s="96"/>
      <c r="HC88" s="96"/>
      <c r="HD88" s="96"/>
      <c r="HE88" s="96"/>
      <c r="HF88" s="96"/>
      <c r="HG88" s="96"/>
      <c r="HH88" s="96"/>
      <c r="HI88" s="96"/>
      <c r="HJ88" s="96"/>
      <c r="HK88" s="96"/>
      <c r="HL88" s="96"/>
      <c r="HM88" s="96"/>
      <c r="HN88" s="96"/>
      <c r="HO88" s="96"/>
      <c r="HP88" s="96"/>
      <c r="HQ88" s="96"/>
      <c r="HR88" s="96"/>
      <c r="HS88" s="96"/>
      <c r="HT88" s="96"/>
      <c r="HU88" s="96"/>
      <c r="HV88" s="96"/>
      <c r="HW88" s="96"/>
      <c r="HX88" s="96"/>
      <c r="HY88" s="96"/>
      <c r="HZ88" s="96"/>
      <c r="IA88" s="96"/>
      <c r="IB88" s="96"/>
      <c r="IC88" s="96"/>
      <c r="ID88" s="96"/>
      <c r="IE88" s="96"/>
      <c r="IF88" s="96"/>
      <c r="IG88" s="96"/>
      <c r="IH88" s="96"/>
      <c r="II88" s="96"/>
      <c r="IJ88" s="96"/>
      <c r="IK88" s="96"/>
      <c r="IL88" s="96"/>
      <c r="IM88" s="96"/>
      <c r="IN88" s="96"/>
      <c r="IO88" s="96"/>
      <c r="IP88" s="96"/>
    </row>
    <row r="89" spans="1:250" ht="15.75" thickTop="1">
      <c r="A89" s="1260">
        <v>2</v>
      </c>
      <c r="B89" s="96"/>
      <c r="C89" s="106"/>
      <c r="D89" s="96"/>
      <c r="E89" s="107"/>
      <c r="F89" s="105"/>
      <c r="G89" s="161"/>
      <c r="H89" s="97"/>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6"/>
      <c r="AQ89" s="96"/>
      <c r="AR89" s="96"/>
      <c r="AS89" s="96"/>
      <c r="AT89" s="96"/>
      <c r="AU89" s="96"/>
      <c r="AV89" s="96"/>
      <c r="AW89" s="96"/>
      <c r="AX89" s="96"/>
      <c r="AY89" s="96"/>
      <c r="AZ89" s="96"/>
      <c r="BA89" s="96"/>
      <c r="BB89" s="96"/>
      <c r="BC89" s="96"/>
      <c r="BD89" s="96"/>
      <c r="BE89" s="96"/>
      <c r="BF89" s="96"/>
      <c r="BG89" s="96"/>
      <c r="BH89" s="96"/>
      <c r="BI89" s="96"/>
      <c r="BJ89" s="96"/>
      <c r="BK89" s="96"/>
      <c r="BL89" s="96"/>
      <c r="BM89" s="96"/>
      <c r="BN89" s="96"/>
      <c r="BO89" s="96"/>
      <c r="BP89" s="96"/>
      <c r="BQ89" s="96"/>
      <c r="BR89" s="96"/>
      <c r="BS89" s="96"/>
      <c r="BT89" s="96"/>
      <c r="BU89" s="96"/>
      <c r="BV89" s="96"/>
      <c r="BW89" s="96"/>
      <c r="BX89" s="96"/>
      <c r="BY89" s="96"/>
      <c r="BZ89" s="96"/>
      <c r="CA89" s="96"/>
      <c r="CB89" s="96"/>
      <c r="CC89" s="96"/>
      <c r="CD89" s="96"/>
      <c r="CE89" s="96"/>
      <c r="CF89" s="96"/>
      <c r="CG89" s="96"/>
      <c r="CH89" s="96"/>
      <c r="CI89" s="96"/>
      <c r="CJ89" s="96"/>
      <c r="CK89" s="96"/>
      <c r="CL89" s="96"/>
      <c r="CM89" s="96"/>
      <c r="CN89" s="96"/>
      <c r="CO89" s="96"/>
      <c r="CP89" s="96"/>
      <c r="CQ89" s="96"/>
      <c r="CR89" s="96"/>
      <c r="CS89" s="96"/>
      <c r="CT89" s="96"/>
      <c r="CU89" s="96"/>
      <c r="CV89" s="96"/>
      <c r="CW89" s="96"/>
      <c r="CX89" s="96"/>
      <c r="CY89" s="96"/>
      <c r="CZ89" s="96"/>
      <c r="DA89" s="96"/>
      <c r="DB89" s="96"/>
      <c r="DC89" s="96"/>
      <c r="DD89" s="96"/>
      <c r="DE89" s="96"/>
      <c r="DF89" s="96"/>
      <c r="DG89" s="96"/>
      <c r="DH89" s="96"/>
      <c r="DI89" s="96"/>
      <c r="DJ89" s="96"/>
      <c r="DK89" s="96"/>
      <c r="DL89" s="96"/>
      <c r="DM89" s="96"/>
      <c r="DN89" s="96"/>
      <c r="DO89" s="96"/>
      <c r="DP89" s="96"/>
      <c r="DQ89" s="96"/>
      <c r="DR89" s="96"/>
      <c r="DS89" s="96"/>
      <c r="DT89" s="96"/>
      <c r="DU89" s="96"/>
      <c r="DV89" s="96"/>
      <c r="DW89" s="96"/>
      <c r="DX89" s="96"/>
      <c r="DY89" s="96"/>
      <c r="DZ89" s="96"/>
      <c r="EA89" s="96"/>
      <c r="EB89" s="96"/>
      <c r="EC89" s="96"/>
      <c r="ED89" s="96"/>
      <c r="EE89" s="96"/>
      <c r="EF89" s="96"/>
      <c r="EG89" s="96"/>
      <c r="EH89" s="96"/>
      <c r="EI89" s="96"/>
      <c r="EJ89" s="96"/>
      <c r="EK89" s="96"/>
      <c r="EL89" s="96"/>
      <c r="EM89" s="96"/>
      <c r="EN89" s="96"/>
      <c r="EO89" s="96"/>
      <c r="EP89" s="96"/>
      <c r="EQ89" s="96"/>
      <c r="ER89" s="96"/>
      <c r="ES89" s="96"/>
      <c r="ET89" s="96"/>
      <c r="EU89" s="96"/>
      <c r="EV89" s="96"/>
      <c r="EW89" s="96"/>
      <c r="EX89" s="96"/>
      <c r="EY89" s="96"/>
      <c r="EZ89" s="96"/>
      <c r="FA89" s="96"/>
      <c r="FB89" s="96"/>
      <c r="FC89" s="96"/>
      <c r="FD89" s="96"/>
      <c r="FE89" s="96"/>
      <c r="FF89" s="96"/>
      <c r="FG89" s="96"/>
      <c r="FH89" s="96"/>
      <c r="FI89" s="96"/>
      <c r="FJ89" s="96"/>
      <c r="FK89" s="96"/>
      <c r="FL89" s="96"/>
      <c r="FM89" s="96"/>
      <c r="FN89" s="96"/>
      <c r="FO89" s="96"/>
      <c r="FP89" s="96"/>
      <c r="FQ89" s="96"/>
      <c r="FR89" s="96"/>
      <c r="FS89" s="96"/>
      <c r="FT89" s="96"/>
      <c r="FU89" s="96"/>
      <c r="FV89" s="96"/>
      <c r="FW89" s="96"/>
      <c r="FX89" s="96"/>
      <c r="FY89" s="96"/>
      <c r="FZ89" s="96"/>
      <c r="GA89" s="96"/>
      <c r="GB89" s="96"/>
      <c r="GC89" s="96"/>
      <c r="GD89" s="96"/>
      <c r="GE89" s="96"/>
      <c r="GF89" s="96"/>
      <c r="GG89" s="96"/>
      <c r="GH89" s="96"/>
      <c r="GI89" s="96"/>
      <c r="GJ89" s="96"/>
      <c r="GK89" s="96"/>
      <c r="GL89" s="96"/>
      <c r="GM89" s="96"/>
      <c r="GN89" s="96"/>
      <c r="GO89" s="96"/>
      <c r="GP89" s="96"/>
      <c r="GQ89" s="96"/>
      <c r="GR89" s="96"/>
      <c r="GS89" s="96"/>
      <c r="GT89" s="96"/>
      <c r="GU89" s="96"/>
      <c r="GV89" s="96"/>
      <c r="GW89" s="96"/>
      <c r="GX89" s="96"/>
      <c r="GY89" s="96"/>
      <c r="GZ89" s="96"/>
      <c r="HA89" s="96"/>
      <c r="HB89" s="96"/>
      <c r="HC89" s="96"/>
      <c r="HD89" s="96"/>
      <c r="HE89" s="96"/>
      <c r="HF89" s="96"/>
      <c r="HG89" s="96"/>
      <c r="HH89" s="96"/>
      <c r="HI89" s="96"/>
      <c r="HJ89" s="96"/>
      <c r="HK89" s="96"/>
      <c r="HL89" s="96"/>
      <c r="HM89" s="96"/>
      <c r="HN89" s="96"/>
      <c r="HO89" s="96"/>
      <c r="HP89" s="96"/>
      <c r="HQ89" s="96"/>
      <c r="HR89" s="96"/>
      <c r="HS89" s="96"/>
      <c r="HT89" s="96"/>
      <c r="HU89" s="96"/>
      <c r="HV89" s="96"/>
      <c r="HW89" s="96"/>
      <c r="HX89" s="96"/>
      <c r="HY89" s="96"/>
      <c r="HZ89" s="96"/>
      <c r="IA89" s="96"/>
      <c r="IB89" s="96"/>
      <c r="IC89" s="96"/>
      <c r="ID89" s="96"/>
      <c r="IE89" s="96"/>
      <c r="IF89" s="96"/>
      <c r="IG89" s="96"/>
      <c r="IH89" s="96"/>
      <c r="II89" s="96"/>
      <c r="IJ89" s="96"/>
      <c r="IK89" s="96"/>
      <c r="IL89" s="96"/>
      <c r="IM89" s="96"/>
      <c r="IN89" s="96"/>
      <c r="IO89" s="96"/>
      <c r="IP89" s="96"/>
    </row>
    <row r="90" spans="1:250">
      <c r="A90" s="1261">
        <v>3</v>
      </c>
      <c r="B90" s="96" t="s">
        <v>1874</v>
      </c>
      <c r="C90" s="106"/>
      <c r="D90" s="96" t="s">
        <v>1875</v>
      </c>
      <c r="E90" s="107"/>
      <c r="F90" s="105" t="s">
        <v>1795</v>
      </c>
      <c r="G90" s="473"/>
      <c r="H90" s="721"/>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c r="AQ90" s="96"/>
      <c r="AR90" s="96"/>
      <c r="AS90" s="96"/>
      <c r="AT90" s="96"/>
      <c r="AU90" s="96"/>
      <c r="AV90" s="96"/>
      <c r="AW90" s="96"/>
      <c r="AX90" s="96"/>
      <c r="AY90" s="96"/>
      <c r="AZ90" s="96"/>
      <c r="BA90" s="96"/>
      <c r="BB90" s="96"/>
      <c r="BC90" s="96"/>
      <c r="BD90" s="96"/>
      <c r="BE90" s="96"/>
      <c r="BF90" s="96"/>
      <c r="BG90" s="96"/>
      <c r="BH90" s="96"/>
      <c r="BI90" s="96"/>
      <c r="BJ90" s="96"/>
      <c r="BK90" s="96"/>
      <c r="BL90" s="96"/>
      <c r="BM90" s="96"/>
      <c r="BN90" s="96"/>
      <c r="BO90" s="96"/>
      <c r="BP90" s="96"/>
      <c r="BQ90" s="96"/>
      <c r="BR90" s="96"/>
      <c r="BS90" s="96"/>
      <c r="BT90" s="96"/>
      <c r="BU90" s="96"/>
      <c r="BV90" s="96"/>
      <c r="BW90" s="96"/>
      <c r="BX90" s="96"/>
      <c r="BY90" s="96"/>
      <c r="BZ90" s="96"/>
      <c r="CA90" s="96"/>
      <c r="CB90" s="96"/>
      <c r="CC90" s="96"/>
      <c r="CD90" s="96"/>
      <c r="CE90" s="96"/>
      <c r="CF90" s="96"/>
      <c r="CG90" s="96"/>
      <c r="CH90" s="96"/>
      <c r="CI90" s="96"/>
      <c r="CJ90" s="96"/>
      <c r="CK90" s="96"/>
      <c r="CL90" s="96"/>
      <c r="CM90" s="96"/>
      <c r="CN90" s="96"/>
      <c r="CO90" s="96"/>
      <c r="CP90" s="96"/>
      <c r="CQ90" s="96"/>
      <c r="CR90" s="96"/>
      <c r="CS90" s="96"/>
      <c r="CT90" s="96"/>
      <c r="CU90" s="96"/>
      <c r="CV90" s="96"/>
      <c r="CW90" s="96"/>
      <c r="CX90" s="96"/>
      <c r="CY90" s="96"/>
      <c r="CZ90" s="96"/>
      <c r="DA90" s="96"/>
      <c r="DB90" s="96"/>
      <c r="DC90" s="96"/>
      <c r="DD90" s="96"/>
      <c r="DE90" s="96"/>
      <c r="DF90" s="96"/>
      <c r="DG90" s="96"/>
      <c r="DH90" s="96"/>
      <c r="DI90" s="96"/>
      <c r="DJ90" s="96"/>
      <c r="DK90" s="96"/>
      <c r="DL90" s="96"/>
      <c r="DM90" s="96"/>
      <c r="DN90" s="96"/>
      <c r="DO90" s="96"/>
      <c r="DP90" s="96"/>
      <c r="DQ90" s="96"/>
      <c r="DR90" s="96"/>
      <c r="DS90" s="96"/>
      <c r="DT90" s="96"/>
      <c r="DU90" s="96"/>
      <c r="DV90" s="96"/>
      <c r="DW90" s="96"/>
      <c r="DX90" s="96"/>
      <c r="DY90" s="96"/>
      <c r="DZ90" s="96"/>
      <c r="EA90" s="96"/>
      <c r="EB90" s="96"/>
      <c r="EC90" s="96"/>
      <c r="ED90" s="96"/>
      <c r="EE90" s="96"/>
      <c r="EF90" s="96"/>
      <c r="EG90" s="96"/>
      <c r="EH90" s="96"/>
      <c r="EI90" s="96"/>
      <c r="EJ90" s="96"/>
      <c r="EK90" s="96"/>
      <c r="EL90" s="96"/>
      <c r="EM90" s="96"/>
      <c r="EN90" s="96"/>
      <c r="EO90" s="96"/>
      <c r="EP90" s="96"/>
      <c r="EQ90" s="96"/>
      <c r="ER90" s="96"/>
      <c r="ES90" s="96"/>
      <c r="ET90" s="96"/>
      <c r="EU90" s="96"/>
      <c r="EV90" s="96"/>
      <c r="EW90" s="96"/>
      <c r="EX90" s="96"/>
      <c r="EY90" s="96"/>
      <c r="EZ90" s="96"/>
      <c r="FA90" s="96"/>
      <c r="FB90" s="96"/>
      <c r="FC90" s="96"/>
      <c r="FD90" s="96"/>
      <c r="FE90" s="96"/>
      <c r="FF90" s="96"/>
      <c r="FG90" s="96"/>
      <c r="FH90" s="96"/>
      <c r="FI90" s="96"/>
      <c r="FJ90" s="96"/>
      <c r="FK90" s="96"/>
      <c r="FL90" s="96"/>
      <c r="FM90" s="96"/>
      <c r="FN90" s="96"/>
      <c r="FO90" s="96"/>
      <c r="FP90" s="96"/>
      <c r="FQ90" s="96"/>
      <c r="FR90" s="96"/>
      <c r="FS90" s="96"/>
      <c r="FT90" s="96"/>
      <c r="FU90" s="96"/>
      <c r="FV90" s="96"/>
      <c r="FW90" s="96"/>
      <c r="FX90" s="96"/>
      <c r="FY90" s="96"/>
      <c r="FZ90" s="96"/>
      <c r="GA90" s="96"/>
      <c r="GB90" s="96"/>
      <c r="GC90" s="96"/>
      <c r="GD90" s="96"/>
      <c r="GE90" s="96"/>
      <c r="GF90" s="96"/>
      <c r="GG90" s="96"/>
      <c r="GH90" s="96"/>
      <c r="GI90" s="96"/>
      <c r="GJ90" s="96"/>
      <c r="GK90" s="96"/>
      <c r="GL90" s="96"/>
      <c r="GM90" s="96"/>
      <c r="GN90" s="96"/>
      <c r="GO90" s="96"/>
      <c r="GP90" s="96"/>
      <c r="GQ90" s="96"/>
      <c r="GR90" s="96"/>
      <c r="GS90" s="96"/>
      <c r="GT90" s="96"/>
      <c r="GU90" s="96"/>
      <c r="GV90" s="96"/>
      <c r="GW90" s="96"/>
      <c r="GX90" s="96"/>
      <c r="GY90" s="96"/>
      <c r="GZ90" s="96"/>
      <c r="HA90" s="96"/>
      <c r="HB90" s="96"/>
      <c r="HC90" s="96"/>
      <c r="HD90" s="96"/>
      <c r="HE90" s="96"/>
      <c r="HF90" s="96"/>
      <c r="HG90" s="96"/>
      <c r="HH90" s="96"/>
      <c r="HI90" s="96"/>
      <c r="HJ90" s="96"/>
      <c r="HK90" s="96"/>
      <c r="HL90" s="96"/>
      <c r="HM90" s="96"/>
      <c r="HN90" s="96"/>
      <c r="HO90" s="96"/>
      <c r="HP90" s="96"/>
      <c r="HQ90" s="96"/>
      <c r="HR90" s="96"/>
      <c r="HS90" s="96"/>
      <c r="HT90" s="96"/>
      <c r="HU90" s="96"/>
      <c r="HV90" s="96"/>
      <c r="HW90" s="96"/>
      <c r="HX90" s="96"/>
      <c r="HY90" s="96"/>
      <c r="HZ90" s="96"/>
      <c r="IA90" s="96"/>
      <c r="IB90" s="96"/>
      <c r="IC90" s="96"/>
      <c r="ID90" s="96"/>
      <c r="IE90" s="96"/>
      <c r="IF90" s="96"/>
      <c r="IG90" s="96"/>
      <c r="IH90" s="96"/>
      <c r="II90" s="96"/>
      <c r="IJ90" s="96"/>
      <c r="IK90" s="96"/>
      <c r="IL90" s="96"/>
      <c r="IM90" s="96"/>
      <c r="IN90" s="96"/>
      <c r="IO90" s="96"/>
      <c r="IP90" s="96"/>
    </row>
    <row r="91" spans="1:250">
      <c r="A91" s="1261">
        <v>4</v>
      </c>
      <c r="B91" s="96" t="s">
        <v>1876</v>
      </c>
      <c r="C91" s="106"/>
      <c r="D91" s="96" t="s">
        <v>1877</v>
      </c>
      <c r="E91" s="107" t="s">
        <v>1795</v>
      </c>
      <c r="F91" s="105"/>
      <c r="G91" s="473">
        <v>231239</v>
      </c>
      <c r="H91" s="721">
        <v>228486</v>
      </c>
      <c r="I91" s="96"/>
      <c r="J91" s="96"/>
      <c r="K91" s="96"/>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96"/>
      <c r="AN91" s="96"/>
      <c r="AO91" s="96"/>
      <c r="AP91" s="96"/>
      <c r="AQ91" s="96"/>
      <c r="AR91" s="96"/>
      <c r="AS91" s="96"/>
      <c r="AT91" s="96"/>
      <c r="AU91" s="96"/>
      <c r="AV91" s="96"/>
      <c r="AW91" s="96"/>
      <c r="AX91" s="96"/>
      <c r="AY91" s="96"/>
      <c r="AZ91" s="96"/>
      <c r="BA91" s="96"/>
      <c r="BB91" s="96"/>
      <c r="BC91" s="96"/>
      <c r="BD91" s="96"/>
      <c r="BE91" s="96"/>
      <c r="BF91" s="96"/>
      <c r="BG91" s="96"/>
      <c r="BH91" s="96"/>
      <c r="BI91" s="96"/>
      <c r="BJ91" s="96"/>
      <c r="BK91" s="96"/>
      <c r="BL91" s="96"/>
      <c r="BM91" s="96"/>
      <c r="BN91" s="96"/>
      <c r="BO91" s="96"/>
      <c r="BP91" s="96"/>
      <c r="BQ91" s="96"/>
      <c r="BR91" s="96"/>
      <c r="BS91" s="96"/>
      <c r="BT91" s="96"/>
      <c r="BU91" s="96"/>
      <c r="BV91" s="96"/>
      <c r="BW91" s="96"/>
      <c r="BX91" s="96"/>
      <c r="BY91" s="96"/>
      <c r="BZ91" s="96"/>
      <c r="CA91" s="96"/>
      <c r="CB91" s="96"/>
      <c r="CC91" s="96"/>
      <c r="CD91" s="96"/>
      <c r="CE91" s="96"/>
      <c r="CF91" s="96"/>
      <c r="CG91" s="96"/>
      <c r="CH91" s="96"/>
      <c r="CI91" s="96"/>
      <c r="CJ91" s="96"/>
      <c r="CK91" s="96"/>
      <c r="CL91" s="96"/>
      <c r="CM91" s="96"/>
      <c r="CN91" s="96"/>
      <c r="CO91" s="96"/>
      <c r="CP91" s="96"/>
      <c r="CQ91" s="96"/>
      <c r="CR91" s="96"/>
      <c r="CS91" s="96"/>
      <c r="CT91" s="96"/>
      <c r="CU91" s="96"/>
      <c r="CV91" s="96"/>
      <c r="CW91" s="96"/>
      <c r="CX91" s="96"/>
      <c r="CY91" s="96"/>
      <c r="CZ91" s="96"/>
      <c r="DA91" s="96"/>
      <c r="DB91" s="96"/>
      <c r="DC91" s="96"/>
      <c r="DD91" s="96"/>
      <c r="DE91" s="96"/>
      <c r="DF91" s="96"/>
      <c r="DG91" s="96"/>
      <c r="DH91" s="96"/>
      <c r="DI91" s="96"/>
      <c r="DJ91" s="96"/>
      <c r="DK91" s="96"/>
      <c r="DL91" s="96"/>
      <c r="DM91" s="96"/>
      <c r="DN91" s="96"/>
      <c r="DO91" s="96"/>
      <c r="DP91" s="96"/>
      <c r="DQ91" s="96"/>
      <c r="DR91" s="96"/>
      <c r="DS91" s="96"/>
      <c r="DT91" s="96"/>
      <c r="DU91" s="96"/>
      <c r="DV91" s="96"/>
      <c r="DW91" s="96"/>
      <c r="DX91" s="96"/>
      <c r="DY91" s="96"/>
      <c r="DZ91" s="96"/>
      <c r="EA91" s="96"/>
      <c r="EB91" s="96"/>
      <c r="EC91" s="96"/>
      <c r="ED91" s="96"/>
      <c r="EE91" s="96"/>
      <c r="EF91" s="96"/>
      <c r="EG91" s="96"/>
      <c r="EH91" s="96"/>
      <c r="EI91" s="96"/>
      <c r="EJ91" s="96"/>
      <c r="EK91" s="96"/>
      <c r="EL91" s="96"/>
      <c r="EM91" s="96"/>
      <c r="EN91" s="96"/>
      <c r="EO91" s="96"/>
      <c r="EP91" s="96"/>
      <c r="EQ91" s="96"/>
      <c r="ER91" s="96"/>
      <c r="ES91" s="96"/>
      <c r="ET91" s="96"/>
      <c r="EU91" s="96"/>
      <c r="EV91" s="96"/>
      <c r="EW91" s="96"/>
      <c r="EX91" s="96"/>
      <c r="EY91" s="96"/>
      <c r="EZ91" s="96"/>
      <c r="FA91" s="96"/>
      <c r="FB91" s="96"/>
      <c r="FC91" s="96"/>
      <c r="FD91" s="96"/>
      <c r="FE91" s="96"/>
      <c r="FF91" s="96"/>
      <c r="FG91" s="96"/>
      <c r="FH91" s="96"/>
      <c r="FI91" s="96"/>
      <c r="FJ91" s="96"/>
      <c r="FK91" s="96"/>
      <c r="FL91" s="96"/>
      <c r="FM91" s="96"/>
      <c r="FN91" s="96"/>
      <c r="FO91" s="96"/>
      <c r="FP91" s="96"/>
      <c r="FQ91" s="96"/>
      <c r="FR91" s="96"/>
      <c r="FS91" s="96"/>
      <c r="FT91" s="96"/>
      <c r="FU91" s="96"/>
      <c r="FV91" s="96"/>
      <c r="FW91" s="96"/>
      <c r="FX91" s="96"/>
      <c r="FY91" s="96"/>
      <c r="FZ91" s="96"/>
      <c r="GA91" s="96"/>
      <c r="GB91" s="96"/>
      <c r="GC91" s="96"/>
      <c r="GD91" s="96"/>
      <c r="GE91" s="96"/>
      <c r="GF91" s="96"/>
      <c r="GG91" s="96"/>
      <c r="GH91" s="96"/>
      <c r="GI91" s="96"/>
      <c r="GJ91" s="96"/>
      <c r="GK91" s="96"/>
      <c r="GL91" s="96"/>
      <c r="GM91" s="96"/>
      <c r="GN91" s="96"/>
      <c r="GO91" s="96"/>
      <c r="GP91" s="96"/>
      <c r="GQ91" s="96"/>
      <c r="GR91" s="96"/>
      <c r="GS91" s="96"/>
      <c r="GT91" s="96"/>
      <c r="GU91" s="96"/>
      <c r="GV91" s="96"/>
      <c r="GW91" s="96"/>
      <c r="GX91" s="96"/>
      <c r="GY91" s="96"/>
      <c r="GZ91" s="96"/>
      <c r="HA91" s="96"/>
      <c r="HB91" s="96"/>
      <c r="HC91" s="96"/>
      <c r="HD91" s="96"/>
      <c r="HE91" s="96"/>
      <c r="HF91" s="96"/>
      <c r="HG91" s="96"/>
      <c r="HH91" s="96"/>
      <c r="HI91" s="96"/>
      <c r="HJ91" s="96"/>
      <c r="HK91" s="96"/>
      <c r="HL91" s="96"/>
      <c r="HM91" s="96"/>
      <c r="HN91" s="96"/>
      <c r="HO91" s="96"/>
      <c r="HP91" s="96"/>
      <c r="HQ91" s="96"/>
      <c r="HR91" s="96"/>
      <c r="HS91" s="96"/>
      <c r="HT91" s="96"/>
      <c r="HU91" s="96"/>
      <c r="HV91" s="96"/>
      <c r="HW91" s="96"/>
      <c r="HX91" s="96"/>
      <c r="HY91" s="96"/>
      <c r="HZ91" s="96"/>
      <c r="IA91" s="96"/>
      <c r="IB91" s="96"/>
      <c r="IC91" s="96"/>
      <c r="ID91" s="96"/>
      <c r="IE91" s="96"/>
      <c r="IF91" s="96"/>
      <c r="IG91" s="96"/>
      <c r="IH91" s="96"/>
      <c r="II91" s="96"/>
      <c r="IJ91" s="96"/>
      <c r="IK91" s="96"/>
      <c r="IL91" s="96"/>
      <c r="IM91" s="96"/>
      <c r="IN91" s="96"/>
      <c r="IO91" s="96"/>
      <c r="IP91" s="96"/>
    </row>
    <row r="92" spans="1:250">
      <c r="A92" s="1261">
        <v>5</v>
      </c>
      <c r="B92" s="96" t="s">
        <v>1878</v>
      </c>
      <c r="C92" s="106"/>
      <c r="D92" s="96" t="s">
        <v>1879</v>
      </c>
      <c r="E92" s="107" t="s">
        <v>1795</v>
      </c>
      <c r="F92" s="105"/>
      <c r="G92" s="473">
        <v>62676</v>
      </c>
      <c r="H92" s="721">
        <v>131023</v>
      </c>
      <c r="I92" s="96"/>
      <c r="J92" s="96"/>
      <c r="K92" s="96"/>
      <c r="L92" s="96"/>
      <c r="M92" s="96"/>
      <c r="N92" s="96"/>
      <c r="O92" s="96"/>
      <c r="P92" s="96"/>
      <c r="Q92" s="96"/>
      <c r="R92" s="96"/>
      <c r="S92" s="96"/>
      <c r="T92" s="96"/>
      <c r="U92" s="96"/>
      <c r="V92" s="96"/>
      <c r="W92" s="96"/>
      <c r="X92" s="96"/>
      <c r="Y92" s="96"/>
      <c r="Z92" s="96"/>
      <c r="AA92" s="96"/>
      <c r="AB92" s="96"/>
      <c r="AC92" s="96"/>
      <c r="AD92" s="96"/>
      <c r="AE92" s="96"/>
      <c r="AF92" s="96"/>
      <c r="AG92" s="96"/>
      <c r="AH92" s="96"/>
      <c r="AI92" s="96"/>
      <c r="AJ92" s="96"/>
      <c r="AK92" s="96"/>
      <c r="AL92" s="96"/>
      <c r="AM92" s="96"/>
      <c r="AN92" s="96"/>
      <c r="AO92" s="96"/>
      <c r="AP92" s="96"/>
      <c r="AQ92" s="96"/>
      <c r="AR92" s="96"/>
      <c r="AS92" s="96"/>
      <c r="AT92" s="96"/>
      <c r="AU92" s="96"/>
      <c r="AV92" s="96"/>
      <c r="AW92" s="96"/>
      <c r="AX92" s="96"/>
      <c r="AY92" s="96"/>
      <c r="AZ92" s="96"/>
      <c r="BA92" s="96"/>
      <c r="BB92" s="96"/>
      <c r="BC92" s="96"/>
      <c r="BD92" s="96"/>
      <c r="BE92" s="96"/>
      <c r="BF92" s="96"/>
      <c r="BG92" s="96"/>
      <c r="BH92" s="96"/>
      <c r="BI92" s="96"/>
      <c r="BJ92" s="96"/>
      <c r="BK92" s="96"/>
      <c r="BL92" s="96"/>
      <c r="BM92" s="96"/>
      <c r="BN92" s="96"/>
      <c r="BO92" s="96"/>
      <c r="BP92" s="96"/>
      <c r="BQ92" s="96"/>
      <c r="BR92" s="96"/>
      <c r="BS92" s="96"/>
      <c r="BT92" s="96"/>
      <c r="BU92" s="96"/>
      <c r="BV92" s="96"/>
      <c r="BW92" s="96"/>
      <c r="BX92" s="96"/>
      <c r="BY92" s="96"/>
      <c r="BZ92" s="96"/>
      <c r="CA92" s="96"/>
      <c r="CB92" s="96"/>
      <c r="CC92" s="96"/>
      <c r="CD92" s="96"/>
      <c r="CE92" s="96"/>
      <c r="CF92" s="96"/>
      <c r="CG92" s="96"/>
      <c r="CH92" s="96"/>
      <c r="CI92" s="96"/>
      <c r="CJ92" s="96"/>
      <c r="CK92" s="96"/>
      <c r="CL92" s="96"/>
      <c r="CM92" s="96"/>
      <c r="CN92" s="96"/>
      <c r="CO92" s="96"/>
      <c r="CP92" s="96"/>
      <c r="CQ92" s="96"/>
      <c r="CR92" s="96"/>
      <c r="CS92" s="96"/>
      <c r="CT92" s="96"/>
      <c r="CU92" s="96"/>
      <c r="CV92" s="96"/>
      <c r="CW92" s="96"/>
      <c r="CX92" s="96"/>
      <c r="CY92" s="96"/>
      <c r="CZ92" s="96"/>
      <c r="DA92" s="96"/>
      <c r="DB92" s="96"/>
      <c r="DC92" s="96"/>
      <c r="DD92" s="96"/>
      <c r="DE92" s="96"/>
      <c r="DF92" s="96"/>
      <c r="DG92" s="96"/>
      <c r="DH92" s="96"/>
      <c r="DI92" s="96"/>
      <c r="DJ92" s="96"/>
      <c r="DK92" s="96"/>
      <c r="DL92" s="96"/>
      <c r="DM92" s="96"/>
      <c r="DN92" s="96"/>
      <c r="DO92" s="96"/>
      <c r="DP92" s="96"/>
      <c r="DQ92" s="96"/>
      <c r="DR92" s="96"/>
      <c r="DS92" s="96"/>
      <c r="DT92" s="96"/>
      <c r="DU92" s="96"/>
      <c r="DV92" s="96"/>
      <c r="DW92" s="96"/>
      <c r="DX92" s="96"/>
      <c r="DY92" s="96"/>
      <c r="DZ92" s="96"/>
      <c r="EA92" s="96"/>
      <c r="EB92" s="96"/>
      <c r="EC92" s="96"/>
      <c r="ED92" s="96"/>
      <c r="EE92" s="96"/>
      <c r="EF92" s="96"/>
      <c r="EG92" s="96"/>
      <c r="EH92" s="96"/>
      <c r="EI92" s="96"/>
      <c r="EJ92" s="96"/>
      <c r="EK92" s="96"/>
      <c r="EL92" s="96"/>
      <c r="EM92" s="96"/>
      <c r="EN92" s="96"/>
      <c r="EO92" s="96"/>
      <c r="EP92" s="96"/>
      <c r="EQ92" s="96"/>
      <c r="ER92" s="96"/>
      <c r="ES92" s="96"/>
      <c r="ET92" s="96"/>
      <c r="EU92" s="96"/>
      <c r="EV92" s="96"/>
      <c r="EW92" s="96"/>
      <c r="EX92" s="96"/>
      <c r="EY92" s="96"/>
      <c r="EZ92" s="96"/>
      <c r="FA92" s="96"/>
      <c r="FB92" s="96"/>
      <c r="FC92" s="96"/>
      <c r="FD92" s="96"/>
      <c r="FE92" s="96"/>
      <c r="FF92" s="96"/>
      <c r="FG92" s="96"/>
      <c r="FH92" s="96"/>
      <c r="FI92" s="96"/>
      <c r="FJ92" s="96"/>
      <c r="FK92" s="96"/>
      <c r="FL92" s="96"/>
      <c r="FM92" s="96"/>
      <c r="FN92" s="96"/>
      <c r="FO92" s="96"/>
      <c r="FP92" s="96"/>
      <c r="FQ92" s="96"/>
      <c r="FR92" s="96"/>
      <c r="FS92" s="96"/>
      <c r="FT92" s="96"/>
      <c r="FU92" s="96"/>
      <c r="FV92" s="96"/>
      <c r="FW92" s="96"/>
      <c r="FX92" s="96"/>
      <c r="FY92" s="96"/>
      <c r="FZ92" s="96"/>
      <c r="GA92" s="96"/>
      <c r="GB92" s="96"/>
      <c r="GC92" s="96"/>
      <c r="GD92" s="96"/>
      <c r="GE92" s="96"/>
      <c r="GF92" s="96"/>
      <c r="GG92" s="96"/>
      <c r="GH92" s="96"/>
      <c r="GI92" s="96"/>
      <c r="GJ92" s="96"/>
      <c r="GK92" s="96"/>
      <c r="GL92" s="96"/>
      <c r="GM92" s="96"/>
      <c r="GN92" s="96"/>
      <c r="GO92" s="96"/>
      <c r="GP92" s="96"/>
      <c r="GQ92" s="96"/>
      <c r="GR92" s="96"/>
      <c r="GS92" s="96"/>
      <c r="GT92" s="96"/>
      <c r="GU92" s="96"/>
      <c r="GV92" s="96"/>
      <c r="GW92" s="96"/>
      <c r="GX92" s="96"/>
      <c r="GY92" s="96"/>
      <c r="GZ92" s="96"/>
      <c r="HA92" s="96"/>
      <c r="HB92" s="96"/>
      <c r="HC92" s="96"/>
      <c r="HD92" s="96"/>
      <c r="HE92" s="96"/>
      <c r="HF92" s="96"/>
      <c r="HG92" s="96"/>
      <c r="HH92" s="96"/>
      <c r="HI92" s="96"/>
      <c r="HJ92" s="96"/>
      <c r="HK92" s="96"/>
      <c r="HL92" s="96"/>
      <c r="HM92" s="96"/>
      <c r="HN92" s="96"/>
      <c r="HO92" s="96"/>
      <c r="HP92" s="96"/>
      <c r="HQ92" s="96"/>
      <c r="HR92" s="96"/>
      <c r="HS92" s="96"/>
      <c r="HT92" s="96"/>
      <c r="HU92" s="96"/>
      <c r="HV92" s="96"/>
      <c r="HW92" s="96"/>
      <c r="HX92" s="96"/>
      <c r="HY92" s="96"/>
      <c r="HZ92" s="96"/>
      <c r="IA92" s="96"/>
      <c r="IB92" s="96"/>
      <c r="IC92" s="96"/>
      <c r="ID92" s="96"/>
      <c r="IE92" s="96"/>
      <c r="IF92" s="96"/>
      <c r="IG92" s="96"/>
      <c r="IH92" s="96"/>
      <c r="II92" s="96"/>
      <c r="IJ92" s="96"/>
      <c r="IK92" s="96"/>
      <c r="IL92" s="96"/>
      <c r="IM92" s="96"/>
      <c r="IN92" s="96"/>
      <c r="IO92" s="96"/>
      <c r="IP92" s="96"/>
    </row>
    <row r="93" spans="1:250">
      <c r="A93" s="1261">
        <v>6</v>
      </c>
      <c r="B93" s="96" t="s">
        <v>1880</v>
      </c>
      <c r="C93" s="106"/>
      <c r="D93" s="96" t="s">
        <v>1881</v>
      </c>
      <c r="E93" s="107" t="s">
        <v>1795</v>
      </c>
      <c r="F93" s="105"/>
      <c r="G93" s="473"/>
      <c r="H93" s="721"/>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c r="AQ93" s="96"/>
      <c r="AR93" s="96"/>
      <c r="AS93" s="96"/>
      <c r="AT93" s="96"/>
      <c r="AU93" s="96"/>
      <c r="AV93" s="96"/>
      <c r="AW93" s="96"/>
      <c r="AX93" s="96"/>
      <c r="AY93" s="96"/>
      <c r="AZ93" s="96"/>
      <c r="BA93" s="96"/>
      <c r="BB93" s="96"/>
      <c r="BC93" s="96"/>
      <c r="BD93" s="96"/>
      <c r="BE93" s="96"/>
      <c r="BF93" s="96"/>
      <c r="BG93" s="96"/>
      <c r="BH93" s="96"/>
      <c r="BI93" s="96"/>
      <c r="BJ93" s="96"/>
      <c r="BK93" s="96"/>
      <c r="BL93" s="96"/>
      <c r="BM93" s="96"/>
      <c r="BN93" s="96"/>
      <c r="BO93" s="96"/>
      <c r="BP93" s="96"/>
      <c r="BQ93" s="96"/>
      <c r="BR93" s="96"/>
      <c r="BS93" s="96"/>
      <c r="BT93" s="96"/>
      <c r="BU93" s="96"/>
      <c r="BV93" s="96"/>
      <c r="BW93" s="96"/>
      <c r="BX93" s="96"/>
      <c r="BY93" s="96"/>
      <c r="BZ93" s="96"/>
      <c r="CA93" s="96"/>
      <c r="CB93" s="96"/>
      <c r="CC93" s="96"/>
      <c r="CD93" s="96"/>
      <c r="CE93" s="96"/>
      <c r="CF93" s="96"/>
      <c r="CG93" s="96"/>
      <c r="CH93" s="96"/>
      <c r="CI93" s="96"/>
      <c r="CJ93" s="96"/>
      <c r="CK93" s="96"/>
      <c r="CL93" s="96"/>
      <c r="CM93" s="96"/>
      <c r="CN93" s="96"/>
      <c r="CO93" s="96"/>
      <c r="CP93" s="96"/>
      <c r="CQ93" s="96"/>
      <c r="CR93" s="96"/>
      <c r="CS93" s="96"/>
      <c r="CT93" s="96"/>
      <c r="CU93" s="96"/>
      <c r="CV93" s="96"/>
      <c r="CW93" s="96"/>
      <c r="CX93" s="96"/>
      <c r="CY93" s="96"/>
      <c r="CZ93" s="96"/>
      <c r="DA93" s="96"/>
      <c r="DB93" s="96"/>
      <c r="DC93" s="96"/>
      <c r="DD93" s="96"/>
      <c r="DE93" s="96"/>
      <c r="DF93" s="96"/>
      <c r="DG93" s="96"/>
      <c r="DH93" s="96"/>
      <c r="DI93" s="96"/>
      <c r="DJ93" s="96"/>
      <c r="DK93" s="96"/>
      <c r="DL93" s="96"/>
      <c r="DM93" s="96"/>
      <c r="DN93" s="96"/>
      <c r="DO93" s="96"/>
      <c r="DP93" s="96"/>
      <c r="DQ93" s="96"/>
      <c r="DR93" s="96"/>
      <c r="DS93" s="96"/>
      <c r="DT93" s="96"/>
      <c r="DU93" s="96"/>
      <c r="DV93" s="96"/>
      <c r="DW93" s="96"/>
      <c r="DX93" s="96"/>
      <c r="DY93" s="96"/>
      <c r="DZ93" s="96"/>
      <c r="EA93" s="96"/>
      <c r="EB93" s="96"/>
      <c r="EC93" s="96"/>
      <c r="ED93" s="96"/>
      <c r="EE93" s="96"/>
      <c r="EF93" s="96"/>
      <c r="EG93" s="96"/>
      <c r="EH93" s="96"/>
      <c r="EI93" s="96"/>
      <c r="EJ93" s="96"/>
      <c r="EK93" s="96"/>
      <c r="EL93" s="96"/>
      <c r="EM93" s="96"/>
      <c r="EN93" s="96"/>
      <c r="EO93" s="96"/>
      <c r="EP93" s="96"/>
      <c r="EQ93" s="96"/>
      <c r="ER93" s="96"/>
      <c r="ES93" s="96"/>
      <c r="ET93" s="96"/>
      <c r="EU93" s="96"/>
      <c r="EV93" s="96"/>
      <c r="EW93" s="96"/>
      <c r="EX93" s="96"/>
      <c r="EY93" s="96"/>
      <c r="EZ93" s="96"/>
      <c r="FA93" s="96"/>
      <c r="FB93" s="96"/>
      <c r="FC93" s="96"/>
      <c r="FD93" s="96"/>
      <c r="FE93" s="96"/>
      <c r="FF93" s="96"/>
      <c r="FG93" s="96"/>
      <c r="FH93" s="96"/>
      <c r="FI93" s="96"/>
      <c r="FJ93" s="96"/>
      <c r="FK93" s="96"/>
      <c r="FL93" s="96"/>
      <c r="FM93" s="96"/>
      <c r="FN93" s="96"/>
      <c r="FO93" s="96"/>
      <c r="FP93" s="96"/>
      <c r="FQ93" s="96"/>
      <c r="FR93" s="96"/>
      <c r="FS93" s="96"/>
      <c r="FT93" s="96"/>
      <c r="FU93" s="96"/>
      <c r="FV93" s="96"/>
      <c r="FW93" s="96"/>
      <c r="FX93" s="96"/>
      <c r="FY93" s="96"/>
      <c r="FZ93" s="96"/>
      <c r="GA93" s="96"/>
      <c r="GB93" s="96"/>
      <c r="GC93" s="96"/>
      <c r="GD93" s="96"/>
      <c r="GE93" s="96"/>
      <c r="GF93" s="96"/>
      <c r="GG93" s="96"/>
      <c r="GH93" s="96"/>
      <c r="GI93" s="96"/>
      <c r="GJ93" s="96"/>
      <c r="GK93" s="96"/>
      <c r="GL93" s="96"/>
      <c r="GM93" s="96"/>
      <c r="GN93" s="96"/>
      <c r="GO93" s="96"/>
      <c r="GP93" s="96"/>
      <c r="GQ93" s="96"/>
      <c r="GR93" s="96"/>
      <c r="GS93" s="96"/>
      <c r="GT93" s="96"/>
      <c r="GU93" s="96"/>
      <c r="GV93" s="96"/>
      <c r="GW93" s="96"/>
      <c r="GX93" s="96"/>
      <c r="GY93" s="96"/>
      <c r="GZ93" s="96"/>
      <c r="HA93" s="96"/>
      <c r="HB93" s="96"/>
      <c r="HC93" s="96"/>
      <c r="HD93" s="96"/>
      <c r="HE93" s="96"/>
      <c r="HF93" s="96"/>
      <c r="HG93" s="96"/>
      <c r="HH93" s="96"/>
      <c r="HI93" s="96"/>
      <c r="HJ93" s="96"/>
      <c r="HK93" s="96"/>
      <c r="HL93" s="96"/>
      <c r="HM93" s="96"/>
      <c r="HN93" s="96"/>
      <c r="HO93" s="96"/>
      <c r="HP93" s="96"/>
      <c r="HQ93" s="96"/>
      <c r="HR93" s="96"/>
      <c r="HS93" s="96"/>
      <c r="HT93" s="96"/>
      <c r="HU93" s="96"/>
      <c r="HV93" s="96"/>
      <c r="HW93" s="96"/>
      <c r="HX93" s="96"/>
      <c r="HY93" s="96"/>
      <c r="HZ93" s="96"/>
      <c r="IA93" s="96"/>
      <c r="IB93" s="96"/>
      <c r="IC93" s="96"/>
      <c r="ID93" s="96"/>
      <c r="IE93" s="96"/>
      <c r="IF93" s="96"/>
      <c r="IG93" s="96"/>
      <c r="IH93" s="96"/>
      <c r="II93" s="96"/>
      <c r="IJ93" s="96"/>
      <c r="IK93" s="96"/>
      <c r="IL93" s="96"/>
      <c r="IM93" s="96"/>
      <c r="IN93" s="96"/>
      <c r="IO93" s="96"/>
      <c r="IP93" s="96"/>
    </row>
    <row r="94" spans="1:250">
      <c r="A94" s="1261">
        <v>7</v>
      </c>
      <c r="B94" s="96" t="s">
        <v>1882</v>
      </c>
      <c r="C94" s="106"/>
      <c r="D94" s="96" t="s">
        <v>1883</v>
      </c>
      <c r="E94" s="107" t="s">
        <v>1795</v>
      </c>
      <c r="F94" s="105"/>
      <c r="G94" s="473">
        <v>209673</v>
      </c>
      <c r="H94" s="721">
        <v>202754</v>
      </c>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c r="AQ94" s="96"/>
      <c r="AR94" s="96"/>
      <c r="AS94" s="96"/>
      <c r="AT94" s="96"/>
      <c r="AU94" s="96"/>
      <c r="AV94" s="96"/>
      <c r="AW94" s="96"/>
      <c r="AX94" s="96"/>
      <c r="AY94" s="96"/>
      <c r="AZ94" s="96"/>
      <c r="BA94" s="96"/>
      <c r="BB94" s="96"/>
      <c r="BC94" s="96"/>
      <c r="BD94" s="96"/>
      <c r="BE94" s="96"/>
      <c r="BF94" s="96"/>
      <c r="BG94" s="96"/>
      <c r="BH94" s="96"/>
      <c r="BI94" s="96"/>
      <c r="BJ94" s="96"/>
      <c r="BK94" s="96"/>
      <c r="BL94" s="96"/>
      <c r="BM94" s="96"/>
      <c r="BN94" s="96"/>
      <c r="BO94" s="96"/>
      <c r="BP94" s="96"/>
      <c r="BQ94" s="96"/>
      <c r="BR94" s="96"/>
      <c r="BS94" s="96"/>
      <c r="BT94" s="96"/>
      <c r="BU94" s="96"/>
      <c r="BV94" s="96"/>
      <c r="BW94" s="96"/>
      <c r="BX94" s="96"/>
      <c r="BY94" s="96"/>
      <c r="BZ94" s="96"/>
      <c r="CA94" s="96"/>
      <c r="CB94" s="96"/>
      <c r="CC94" s="96"/>
      <c r="CD94" s="96"/>
      <c r="CE94" s="96"/>
      <c r="CF94" s="96"/>
      <c r="CG94" s="96"/>
      <c r="CH94" s="96"/>
      <c r="CI94" s="96"/>
      <c r="CJ94" s="96"/>
      <c r="CK94" s="96"/>
      <c r="CL94" s="96"/>
      <c r="CM94" s="96"/>
      <c r="CN94" s="96"/>
      <c r="CO94" s="96"/>
      <c r="CP94" s="96"/>
      <c r="CQ94" s="96"/>
      <c r="CR94" s="96"/>
      <c r="CS94" s="96"/>
      <c r="CT94" s="96"/>
      <c r="CU94" s="96"/>
      <c r="CV94" s="96"/>
      <c r="CW94" s="96"/>
      <c r="CX94" s="96"/>
      <c r="CY94" s="96"/>
      <c r="CZ94" s="96"/>
      <c r="DA94" s="96"/>
      <c r="DB94" s="96"/>
      <c r="DC94" s="96"/>
      <c r="DD94" s="96"/>
      <c r="DE94" s="96"/>
      <c r="DF94" s="96"/>
      <c r="DG94" s="96"/>
      <c r="DH94" s="96"/>
      <c r="DI94" s="96"/>
      <c r="DJ94" s="96"/>
      <c r="DK94" s="96"/>
      <c r="DL94" s="96"/>
      <c r="DM94" s="96"/>
      <c r="DN94" s="96"/>
      <c r="DO94" s="96"/>
      <c r="DP94" s="96"/>
      <c r="DQ94" s="96"/>
      <c r="DR94" s="96"/>
      <c r="DS94" s="96"/>
      <c r="DT94" s="96"/>
      <c r="DU94" s="96"/>
      <c r="DV94" s="96"/>
      <c r="DW94" s="96"/>
      <c r="DX94" s="96"/>
      <c r="DY94" s="96"/>
      <c r="DZ94" s="96"/>
      <c r="EA94" s="96"/>
      <c r="EB94" s="96"/>
      <c r="EC94" s="96"/>
      <c r="ED94" s="96"/>
      <c r="EE94" s="96"/>
      <c r="EF94" s="96"/>
      <c r="EG94" s="96"/>
      <c r="EH94" s="96"/>
      <c r="EI94" s="96"/>
      <c r="EJ94" s="96"/>
      <c r="EK94" s="96"/>
      <c r="EL94" s="96"/>
      <c r="EM94" s="96"/>
      <c r="EN94" s="96"/>
      <c r="EO94" s="96"/>
      <c r="EP94" s="96"/>
      <c r="EQ94" s="96"/>
      <c r="ER94" s="96"/>
      <c r="ES94" s="96"/>
      <c r="ET94" s="96"/>
      <c r="EU94" s="96"/>
      <c r="EV94" s="96"/>
      <c r="EW94" s="96"/>
      <c r="EX94" s="96"/>
      <c r="EY94" s="96"/>
      <c r="EZ94" s="96"/>
      <c r="FA94" s="96"/>
      <c r="FB94" s="96"/>
      <c r="FC94" s="96"/>
      <c r="FD94" s="96"/>
      <c r="FE94" s="96"/>
      <c r="FF94" s="96"/>
      <c r="FG94" s="96"/>
      <c r="FH94" s="96"/>
      <c r="FI94" s="96"/>
      <c r="FJ94" s="96"/>
      <c r="FK94" s="96"/>
      <c r="FL94" s="96"/>
      <c r="FM94" s="96"/>
      <c r="FN94" s="96"/>
      <c r="FO94" s="96"/>
      <c r="FP94" s="96"/>
      <c r="FQ94" s="96"/>
      <c r="FR94" s="96"/>
      <c r="FS94" s="96"/>
      <c r="FT94" s="96"/>
      <c r="FU94" s="96"/>
      <c r="FV94" s="96"/>
      <c r="FW94" s="96"/>
      <c r="FX94" s="96"/>
      <c r="FY94" s="96"/>
      <c r="FZ94" s="96"/>
      <c r="GA94" s="96"/>
      <c r="GB94" s="96"/>
      <c r="GC94" s="96"/>
      <c r="GD94" s="96"/>
      <c r="GE94" s="96"/>
      <c r="GF94" s="96"/>
      <c r="GG94" s="96"/>
      <c r="GH94" s="96"/>
      <c r="GI94" s="96"/>
      <c r="GJ94" s="96"/>
      <c r="GK94" s="96"/>
      <c r="GL94" s="96"/>
      <c r="GM94" s="96"/>
      <c r="GN94" s="96"/>
      <c r="GO94" s="96"/>
      <c r="GP94" s="96"/>
      <c r="GQ94" s="96"/>
      <c r="GR94" s="96"/>
      <c r="GS94" s="96"/>
      <c r="GT94" s="96"/>
      <c r="GU94" s="96"/>
      <c r="GV94" s="96"/>
      <c r="GW94" s="96"/>
      <c r="GX94" s="96"/>
      <c r="GY94" s="96"/>
      <c r="GZ94" s="96"/>
      <c r="HA94" s="96"/>
      <c r="HB94" s="96"/>
      <c r="HC94" s="96"/>
      <c r="HD94" s="96"/>
      <c r="HE94" s="96"/>
      <c r="HF94" s="96"/>
      <c r="HG94" s="96"/>
      <c r="HH94" s="96"/>
      <c r="HI94" s="96"/>
      <c r="HJ94" s="96"/>
      <c r="HK94" s="96"/>
      <c r="HL94" s="96"/>
      <c r="HM94" s="96"/>
      <c r="HN94" s="96"/>
      <c r="HO94" s="96"/>
      <c r="HP94" s="96"/>
      <c r="HQ94" s="96"/>
      <c r="HR94" s="96"/>
      <c r="HS94" s="96"/>
      <c r="HT94" s="96"/>
      <c r="HU94" s="96"/>
      <c r="HV94" s="96"/>
      <c r="HW94" s="96"/>
      <c r="HX94" s="96"/>
      <c r="HY94" s="96"/>
      <c r="HZ94" s="96"/>
      <c r="IA94" s="96"/>
      <c r="IB94" s="96"/>
      <c r="IC94" s="96"/>
      <c r="ID94" s="96"/>
      <c r="IE94" s="96"/>
      <c r="IF94" s="96"/>
      <c r="IG94" s="96"/>
      <c r="IH94" s="96"/>
      <c r="II94" s="96"/>
      <c r="IJ94" s="96"/>
      <c r="IK94" s="96"/>
      <c r="IL94" s="96"/>
      <c r="IM94" s="96"/>
      <c r="IN94" s="96"/>
      <c r="IO94" s="96"/>
      <c r="IP94" s="96"/>
    </row>
    <row r="95" spans="1:250">
      <c r="A95" s="1261">
        <v>8</v>
      </c>
      <c r="B95" s="96" t="s">
        <v>1884</v>
      </c>
      <c r="C95" s="106"/>
      <c r="D95" s="96" t="s">
        <v>1885</v>
      </c>
      <c r="E95" s="107" t="s">
        <v>1795</v>
      </c>
      <c r="F95" s="105"/>
      <c r="G95" s="473">
        <v>30791</v>
      </c>
      <c r="H95" s="721">
        <v>16714</v>
      </c>
      <c r="I95" s="96"/>
      <c r="J95" s="96"/>
      <c r="K95" s="96"/>
      <c r="L95" s="96"/>
      <c r="M95" s="96"/>
      <c r="N95" s="96"/>
      <c r="O95" s="96"/>
      <c r="P95" s="96"/>
      <c r="Q95" s="96"/>
      <c r="R95" s="96"/>
      <c r="S95" s="96"/>
      <c r="T95" s="96"/>
      <c r="U95" s="96"/>
      <c r="V95" s="96"/>
      <c r="W95" s="96"/>
      <c r="X95" s="96"/>
      <c r="Y95" s="96"/>
      <c r="Z95" s="96"/>
      <c r="AA95" s="96"/>
      <c r="AB95" s="96"/>
      <c r="AC95" s="96"/>
      <c r="AD95" s="96"/>
      <c r="AE95" s="96"/>
      <c r="AF95" s="96"/>
      <c r="AG95" s="96"/>
      <c r="AH95" s="96"/>
      <c r="AI95" s="96"/>
      <c r="AJ95" s="96"/>
      <c r="AK95" s="96"/>
      <c r="AL95" s="96"/>
      <c r="AM95" s="96"/>
      <c r="AN95" s="96"/>
      <c r="AO95" s="96"/>
      <c r="AP95" s="96"/>
      <c r="AQ95" s="96"/>
      <c r="AR95" s="96"/>
      <c r="AS95" s="96"/>
      <c r="AT95" s="96"/>
      <c r="AU95" s="96"/>
      <c r="AV95" s="96"/>
      <c r="AW95" s="96"/>
      <c r="AX95" s="96"/>
      <c r="AY95" s="96"/>
      <c r="AZ95" s="96"/>
      <c r="BA95" s="96"/>
      <c r="BB95" s="96"/>
      <c r="BC95" s="96"/>
      <c r="BD95" s="96"/>
      <c r="BE95" s="96"/>
      <c r="BF95" s="96"/>
      <c r="BG95" s="96"/>
      <c r="BH95" s="96"/>
      <c r="BI95" s="96"/>
      <c r="BJ95" s="96"/>
      <c r="BK95" s="96"/>
      <c r="BL95" s="96"/>
      <c r="BM95" s="96"/>
      <c r="BN95" s="96"/>
      <c r="BO95" s="96"/>
      <c r="BP95" s="96"/>
      <c r="BQ95" s="96"/>
      <c r="BR95" s="96"/>
      <c r="BS95" s="96"/>
      <c r="BT95" s="96"/>
      <c r="BU95" s="96"/>
      <c r="BV95" s="96"/>
      <c r="BW95" s="96"/>
      <c r="BX95" s="96"/>
      <c r="BY95" s="96"/>
      <c r="BZ95" s="96"/>
      <c r="CA95" s="96"/>
      <c r="CB95" s="96"/>
      <c r="CC95" s="96"/>
      <c r="CD95" s="96"/>
      <c r="CE95" s="96"/>
      <c r="CF95" s="96"/>
      <c r="CG95" s="96"/>
      <c r="CH95" s="96"/>
      <c r="CI95" s="96"/>
      <c r="CJ95" s="96"/>
      <c r="CK95" s="96"/>
      <c r="CL95" s="96"/>
      <c r="CM95" s="96"/>
      <c r="CN95" s="96"/>
      <c r="CO95" s="96"/>
      <c r="CP95" s="96"/>
      <c r="CQ95" s="96"/>
      <c r="CR95" s="96"/>
      <c r="CS95" s="96"/>
      <c r="CT95" s="96"/>
      <c r="CU95" s="96"/>
      <c r="CV95" s="96"/>
      <c r="CW95" s="96"/>
      <c r="CX95" s="96"/>
      <c r="CY95" s="96"/>
      <c r="CZ95" s="96"/>
      <c r="DA95" s="96"/>
      <c r="DB95" s="96"/>
      <c r="DC95" s="96"/>
      <c r="DD95" s="96"/>
      <c r="DE95" s="96"/>
      <c r="DF95" s="96"/>
      <c r="DG95" s="96"/>
      <c r="DH95" s="96"/>
      <c r="DI95" s="96"/>
      <c r="DJ95" s="96"/>
      <c r="DK95" s="96"/>
      <c r="DL95" s="96"/>
      <c r="DM95" s="96"/>
      <c r="DN95" s="96"/>
      <c r="DO95" s="96"/>
      <c r="DP95" s="96"/>
      <c r="DQ95" s="96"/>
      <c r="DR95" s="96"/>
      <c r="DS95" s="96"/>
      <c r="DT95" s="96"/>
      <c r="DU95" s="96"/>
      <c r="DV95" s="96"/>
      <c r="DW95" s="96"/>
      <c r="DX95" s="96"/>
      <c r="DY95" s="96"/>
      <c r="DZ95" s="96"/>
      <c r="EA95" s="96"/>
      <c r="EB95" s="96"/>
      <c r="EC95" s="96"/>
      <c r="ED95" s="96"/>
      <c r="EE95" s="96"/>
      <c r="EF95" s="96"/>
      <c r="EG95" s="96"/>
      <c r="EH95" s="96"/>
      <c r="EI95" s="96"/>
      <c r="EJ95" s="96"/>
      <c r="EK95" s="96"/>
      <c r="EL95" s="96"/>
      <c r="EM95" s="96"/>
      <c r="EN95" s="96"/>
      <c r="EO95" s="96"/>
      <c r="EP95" s="96"/>
      <c r="EQ95" s="96"/>
      <c r="ER95" s="96"/>
      <c r="ES95" s="96"/>
      <c r="ET95" s="96"/>
      <c r="EU95" s="96"/>
      <c r="EV95" s="96"/>
      <c r="EW95" s="96"/>
      <c r="EX95" s="96"/>
      <c r="EY95" s="96"/>
      <c r="EZ95" s="96"/>
      <c r="FA95" s="96"/>
      <c r="FB95" s="96"/>
      <c r="FC95" s="96"/>
      <c r="FD95" s="96"/>
      <c r="FE95" s="96"/>
      <c r="FF95" s="96"/>
      <c r="FG95" s="96"/>
      <c r="FH95" s="96"/>
      <c r="FI95" s="96"/>
      <c r="FJ95" s="96"/>
      <c r="FK95" s="96"/>
      <c r="FL95" s="96"/>
      <c r="FM95" s="96"/>
      <c r="FN95" s="96"/>
      <c r="FO95" s="96"/>
      <c r="FP95" s="96"/>
      <c r="FQ95" s="96"/>
      <c r="FR95" s="96"/>
      <c r="FS95" s="96"/>
      <c r="FT95" s="96"/>
      <c r="FU95" s="96"/>
      <c r="FV95" s="96"/>
      <c r="FW95" s="96"/>
      <c r="FX95" s="96"/>
      <c r="FY95" s="96"/>
      <c r="FZ95" s="96"/>
      <c r="GA95" s="96"/>
      <c r="GB95" s="96"/>
      <c r="GC95" s="96"/>
      <c r="GD95" s="96"/>
      <c r="GE95" s="96"/>
      <c r="GF95" s="96"/>
      <c r="GG95" s="96"/>
      <c r="GH95" s="96"/>
      <c r="GI95" s="96"/>
      <c r="GJ95" s="96"/>
      <c r="GK95" s="96"/>
      <c r="GL95" s="96"/>
      <c r="GM95" s="96"/>
      <c r="GN95" s="96"/>
      <c r="GO95" s="96"/>
      <c r="GP95" s="96"/>
      <c r="GQ95" s="96"/>
      <c r="GR95" s="96"/>
      <c r="GS95" s="96"/>
      <c r="GT95" s="96"/>
      <c r="GU95" s="96"/>
      <c r="GV95" s="96"/>
      <c r="GW95" s="96"/>
      <c r="GX95" s="96"/>
      <c r="GY95" s="96"/>
      <c r="GZ95" s="96"/>
      <c r="HA95" s="96"/>
      <c r="HB95" s="96"/>
      <c r="HC95" s="96"/>
      <c r="HD95" s="96"/>
      <c r="HE95" s="96"/>
      <c r="HF95" s="96"/>
      <c r="HG95" s="96"/>
      <c r="HH95" s="96"/>
      <c r="HI95" s="96"/>
      <c r="HJ95" s="96"/>
      <c r="HK95" s="96"/>
      <c r="HL95" s="96"/>
      <c r="HM95" s="96"/>
      <c r="HN95" s="96"/>
      <c r="HO95" s="96"/>
      <c r="HP95" s="96"/>
      <c r="HQ95" s="96"/>
      <c r="HR95" s="96"/>
      <c r="HS95" s="96"/>
      <c r="HT95" s="96"/>
      <c r="HU95" s="96"/>
      <c r="HV95" s="96"/>
      <c r="HW95" s="96"/>
      <c r="HX95" s="96"/>
      <c r="HY95" s="96"/>
      <c r="HZ95" s="96"/>
      <c r="IA95" s="96"/>
      <c r="IB95" s="96"/>
      <c r="IC95" s="96"/>
      <c r="ID95" s="96"/>
      <c r="IE95" s="96"/>
      <c r="IF95" s="96"/>
      <c r="IG95" s="96"/>
      <c r="IH95" s="96"/>
      <c r="II95" s="96"/>
      <c r="IJ95" s="96"/>
      <c r="IK95" s="96"/>
      <c r="IL95" s="96"/>
      <c r="IM95" s="96"/>
      <c r="IN95" s="96"/>
      <c r="IO95" s="96"/>
      <c r="IP95" s="96"/>
    </row>
    <row r="96" spans="1:250">
      <c r="A96" s="1261">
        <v>9</v>
      </c>
      <c r="B96" s="96" t="s">
        <v>1886</v>
      </c>
      <c r="C96" s="106"/>
      <c r="D96" s="96" t="s">
        <v>1887</v>
      </c>
      <c r="E96" s="107" t="s">
        <v>1795</v>
      </c>
      <c r="F96" s="105"/>
      <c r="G96" s="473">
        <v>55956</v>
      </c>
      <c r="H96" s="721">
        <v>67191</v>
      </c>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6"/>
      <c r="AM96" s="96"/>
      <c r="AN96" s="96"/>
      <c r="AO96" s="96"/>
      <c r="AP96" s="96"/>
      <c r="AQ96" s="96"/>
      <c r="AR96" s="96"/>
      <c r="AS96" s="96"/>
      <c r="AT96" s="96"/>
      <c r="AU96" s="96"/>
      <c r="AV96" s="96"/>
      <c r="AW96" s="96"/>
      <c r="AX96" s="96"/>
      <c r="AY96" s="96"/>
      <c r="AZ96" s="96"/>
      <c r="BA96" s="96"/>
      <c r="BB96" s="96"/>
      <c r="BC96" s="96"/>
      <c r="BD96" s="96"/>
      <c r="BE96" s="96"/>
      <c r="BF96" s="96"/>
      <c r="BG96" s="96"/>
      <c r="BH96" s="96"/>
      <c r="BI96" s="96"/>
      <c r="BJ96" s="96"/>
      <c r="BK96" s="96"/>
      <c r="BL96" s="96"/>
      <c r="BM96" s="96"/>
      <c r="BN96" s="96"/>
      <c r="BO96" s="96"/>
      <c r="BP96" s="96"/>
      <c r="BQ96" s="96"/>
      <c r="BR96" s="96"/>
      <c r="BS96" s="96"/>
      <c r="BT96" s="96"/>
      <c r="BU96" s="96"/>
      <c r="BV96" s="96"/>
      <c r="BW96" s="96"/>
      <c r="BX96" s="96"/>
      <c r="BY96" s="96"/>
      <c r="BZ96" s="96"/>
      <c r="CA96" s="96"/>
      <c r="CB96" s="96"/>
      <c r="CC96" s="96"/>
      <c r="CD96" s="96"/>
      <c r="CE96" s="96"/>
      <c r="CF96" s="96"/>
      <c r="CG96" s="96"/>
      <c r="CH96" s="96"/>
      <c r="CI96" s="96"/>
      <c r="CJ96" s="96"/>
      <c r="CK96" s="96"/>
      <c r="CL96" s="96"/>
      <c r="CM96" s="96"/>
      <c r="CN96" s="96"/>
      <c r="CO96" s="96"/>
      <c r="CP96" s="96"/>
      <c r="CQ96" s="96"/>
      <c r="CR96" s="96"/>
      <c r="CS96" s="96"/>
      <c r="CT96" s="96"/>
      <c r="CU96" s="96"/>
      <c r="CV96" s="96"/>
      <c r="CW96" s="96"/>
      <c r="CX96" s="96"/>
      <c r="CY96" s="96"/>
      <c r="CZ96" s="96"/>
      <c r="DA96" s="96"/>
      <c r="DB96" s="96"/>
      <c r="DC96" s="96"/>
      <c r="DD96" s="96"/>
      <c r="DE96" s="96"/>
      <c r="DF96" s="96"/>
      <c r="DG96" s="96"/>
      <c r="DH96" s="96"/>
      <c r="DI96" s="96"/>
      <c r="DJ96" s="96"/>
      <c r="DK96" s="96"/>
      <c r="DL96" s="96"/>
      <c r="DM96" s="96"/>
      <c r="DN96" s="96"/>
      <c r="DO96" s="96"/>
      <c r="DP96" s="96"/>
      <c r="DQ96" s="96"/>
      <c r="DR96" s="96"/>
      <c r="DS96" s="96"/>
      <c r="DT96" s="96"/>
      <c r="DU96" s="96"/>
      <c r="DV96" s="96"/>
      <c r="DW96" s="96"/>
      <c r="DX96" s="96"/>
      <c r="DY96" s="96"/>
      <c r="DZ96" s="96"/>
      <c r="EA96" s="96"/>
      <c r="EB96" s="96"/>
      <c r="EC96" s="96"/>
      <c r="ED96" s="96"/>
      <c r="EE96" s="96"/>
      <c r="EF96" s="96"/>
      <c r="EG96" s="96"/>
      <c r="EH96" s="96"/>
      <c r="EI96" s="96"/>
      <c r="EJ96" s="96"/>
      <c r="EK96" s="96"/>
      <c r="EL96" s="96"/>
      <c r="EM96" s="96"/>
      <c r="EN96" s="96"/>
      <c r="EO96" s="96"/>
      <c r="EP96" s="96"/>
      <c r="EQ96" s="96"/>
      <c r="ER96" s="96"/>
      <c r="ES96" s="96"/>
      <c r="ET96" s="96"/>
      <c r="EU96" s="96"/>
      <c r="EV96" s="96"/>
      <c r="EW96" s="96"/>
      <c r="EX96" s="96"/>
      <c r="EY96" s="96"/>
      <c r="EZ96" s="96"/>
      <c r="FA96" s="96"/>
      <c r="FB96" s="96"/>
      <c r="FC96" s="96"/>
      <c r="FD96" s="96"/>
      <c r="FE96" s="96"/>
      <c r="FF96" s="96"/>
      <c r="FG96" s="96"/>
      <c r="FH96" s="96"/>
      <c r="FI96" s="96"/>
      <c r="FJ96" s="96"/>
      <c r="FK96" s="96"/>
      <c r="FL96" s="96"/>
      <c r="FM96" s="96"/>
      <c r="FN96" s="96"/>
      <c r="FO96" s="96"/>
      <c r="FP96" s="96"/>
      <c r="FQ96" s="96"/>
      <c r="FR96" s="96"/>
      <c r="FS96" s="96"/>
      <c r="FT96" s="96"/>
      <c r="FU96" s="96"/>
      <c r="FV96" s="96"/>
      <c r="FW96" s="96"/>
      <c r="FX96" s="96"/>
      <c r="FY96" s="96"/>
      <c r="FZ96" s="96"/>
      <c r="GA96" s="96"/>
      <c r="GB96" s="96"/>
      <c r="GC96" s="96"/>
      <c r="GD96" s="96"/>
      <c r="GE96" s="96"/>
      <c r="GF96" s="96"/>
      <c r="GG96" s="96"/>
      <c r="GH96" s="96"/>
      <c r="GI96" s="96"/>
      <c r="GJ96" s="96"/>
      <c r="GK96" s="96"/>
      <c r="GL96" s="96"/>
      <c r="GM96" s="96"/>
      <c r="GN96" s="96"/>
      <c r="GO96" s="96"/>
      <c r="GP96" s="96"/>
      <c r="GQ96" s="96"/>
      <c r="GR96" s="96"/>
      <c r="GS96" s="96"/>
      <c r="GT96" s="96"/>
      <c r="GU96" s="96"/>
      <c r="GV96" s="96"/>
      <c r="GW96" s="96"/>
      <c r="GX96" s="96"/>
      <c r="GY96" s="96"/>
      <c r="GZ96" s="96"/>
      <c r="HA96" s="96"/>
      <c r="HB96" s="96"/>
      <c r="HC96" s="96"/>
      <c r="HD96" s="96"/>
      <c r="HE96" s="96"/>
      <c r="HF96" s="96"/>
      <c r="HG96" s="96"/>
      <c r="HH96" s="96"/>
      <c r="HI96" s="96"/>
      <c r="HJ96" s="96"/>
      <c r="HK96" s="96"/>
      <c r="HL96" s="96"/>
      <c r="HM96" s="96"/>
      <c r="HN96" s="96"/>
      <c r="HO96" s="96"/>
      <c r="HP96" s="96"/>
      <c r="HQ96" s="96"/>
      <c r="HR96" s="96"/>
      <c r="HS96" s="96"/>
      <c r="HT96" s="96"/>
      <c r="HU96" s="96"/>
      <c r="HV96" s="96"/>
      <c r="HW96" s="96"/>
      <c r="HX96" s="96"/>
      <c r="HY96" s="96"/>
      <c r="HZ96" s="96"/>
      <c r="IA96" s="96"/>
      <c r="IB96" s="96"/>
      <c r="IC96" s="96"/>
      <c r="ID96" s="96"/>
      <c r="IE96" s="96"/>
      <c r="IF96" s="96"/>
      <c r="IG96" s="96"/>
      <c r="IH96" s="96"/>
      <c r="II96" s="96"/>
      <c r="IJ96" s="96"/>
      <c r="IK96" s="96"/>
      <c r="IL96" s="96"/>
      <c r="IM96" s="96"/>
      <c r="IN96" s="96"/>
      <c r="IO96" s="96"/>
      <c r="IP96" s="96"/>
    </row>
    <row r="97" spans="1:250">
      <c r="A97" s="1261">
        <v>10</v>
      </c>
      <c r="B97" s="96" t="s">
        <v>1888</v>
      </c>
      <c r="C97" s="106"/>
      <c r="D97" s="96" t="s">
        <v>1889</v>
      </c>
      <c r="E97" s="107"/>
      <c r="F97" s="105" t="s">
        <v>1795</v>
      </c>
      <c r="G97" s="473">
        <v>0</v>
      </c>
      <c r="H97" s="721"/>
      <c r="I97" s="96"/>
      <c r="J97" s="96"/>
      <c r="K97" s="96"/>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c r="AQ97" s="96"/>
      <c r="AR97" s="96"/>
      <c r="AS97" s="96"/>
      <c r="AT97" s="96"/>
      <c r="AU97" s="96"/>
      <c r="AV97" s="96"/>
      <c r="AW97" s="96"/>
      <c r="AX97" s="96"/>
      <c r="AY97" s="96"/>
      <c r="AZ97" s="96"/>
      <c r="BA97" s="96"/>
      <c r="BB97" s="96"/>
      <c r="BC97" s="96"/>
      <c r="BD97" s="96"/>
      <c r="BE97" s="96"/>
      <c r="BF97" s="96"/>
      <c r="BG97" s="96"/>
      <c r="BH97" s="96"/>
      <c r="BI97" s="96"/>
      <c r="BJ97" s="96"/>
      <c r="BK97" s="96"/>
      <c r="BL97" s="96"/>
      <c r="BM97" s="96"/>
      <c r="BN97" s="96"/>
      <c r="BO97" s="96"/>
      <c r="BP97" s="96"/>
      <c r="BQ97" s="96"/>
      <c r="BR97" s="96"/>
      <c r="BS97" s="96"/>
      <c r="BT97" s="96"/>
      <c r="BU97" s="96"/>
      <c r="BV97" s="96"/>
      <c r="BW97" s="96"/>
      <c r="BX97" s="96"/>
      <c r="BY97" s="96"/>
      <c r="BZ97" s="96"/>
      <c r="CA97" s="96"/>
      <c r="CB97" s="96"/>
      <c r="CC97" s="96"/>
      <c r="CD97" s="96"/>
      <c r="CE97" s="96"/>
      <c r="CF97" s="96"/>
      <c r="CG97" s="96"/>
      <c r="CH97" s="96"/>
      <c r="CI97" s="96"/>
      <c r="CJ97" s="96"/>
      <c r="CK97" s="96"/>
      <c r="CL97" s="96"/>
      <c r="CM97" s="96"/>
      <c r="CN97" s="96"/>
      <c r="CO97" s="96"/>
      <c r="CP97" s="96"/>
      <c r="CQ97" s="96"/>
      <c r="CR97" s="96"/>
      <c r="CS97" s="96"/>
      <c r="CT97" s="96"/>
      <c r="CU97" s="96"/>
      <c r="CV97" s="96"/>
      <c r="CW97" s="96"/>
      <c r="CX97" s="96"/>
      <c r="CY97" s="96"/>
      <c r="CZ97" s="96"/>
      <c r="DA97" s="96"/>
      <c r="DB97" s="96"/>
      <c r="DC97" s="96"/>
      <c r="DD97" s="96"/>
      <c r="DE97" s="96"/>
      <c r="DF97" s="96"/>
      <c r="DG97" s="96"/>
      <c r="DH97" s="96"/>
      <c r="DI97" s="96"/>
      <c r="DJ97" s="96"/>
      <c r="DK97" s="96"/>
      <c r="DL97" s="96"/>
      <c r="DM97" s="96"/>
      <c r="DN97" s="96"/>
      <c r="DO97" s="96"/>
      <c r="DP97" s="96"/>
      <c r="DQ97" s="96"/>
      <c r="DR97" s="96"/>
      <c r="DS97" s="96"/>
      <c r="DT97" s="96"/>
      <c r="DU97" s="96"/>
      <c r="DV97" s="96"/>
      <c r="DW97" s="96"/>
      <c r="DX97" s="96"/>
      <c r="DY97" s="96"/>
      <c r="DZ97" s="96"/>
      <c r="EA97" s="96"/>
      <c r="EB97" s="96"/>
      <c r="EC97" s="96"/>
      <c r="ED97" s="96"/>
      <c r="EE97" s="96"/>
      <c r="EF97" s="96"/>
      <c r="EG97" s="96"/>
      <c r="EH97" s="96"/>
      <c r="EI97" s="96"/>
      <c r="EJ97" s="96"/>
      <c r="EK97" s="96"/>
      <c r="EL97" s="96"/>
      <c r="EM97" s="96"/>
      <c r="EN97" s="96"/>
      <c r="EO97" s="96"/>
      <c r="EP97" s="96"/>
      <c r="EQ97" s="96"/>
      <c r="ER97" s="96"/>
      <c r="ES97" s="96"/>
      <c r="ET97" s="96"/>
      <c r="EU97" s="96"/>
      <c r="EV97" s="96"/>
      <c r="EW97" s="96"/>
      <c r="EX97" s="96"/>
      <c r="EY97" s="96"/>
      <c r="EZ97" s="96"/>
      <c r="FA97" s="96"/>
      <c r="FB97" s="96"/>
      <c r="FC97" s="96"/>
      <c r="FD97" s="96"/>
      <c r="FE97" s="96"/>
      <c r="FF97" s="96"/>
      <c r="FG97" s="96"/>
      <c r="FH97" s="96"/>
      <c r="FI97" s="96"/>
      <c r="FJ97" s="96"/>
      <c r="FK97" s="96"/>
      <c r="FL97" s="96"/>
      <c r="FM97" s="96"/>
      <c r="FN97" s="96"/>
      <c r="FO97" s="96"/>
      <c r="FP97" s="96"/>
      <c r="FQ97" s="96"/>
      <c r="FR97" s="96"/>
      <c r="FS97" s="96"/>
      <c r="FT97" s="96"/>
      <c r="FU97" s="96"/>
      <c r="FV97" s="96"/>
      <c r="FW97" s="96"/>
      <c r="FX97" s="96"/>
      <c r="FY97" s="96"/>
      <c r="FZ97" s="96"/>
      <c r="GA97" s="96"/>
      <c r="GB97" s="96"/>
      <c r="GC97" s="96"/>
      <c r="GD97" s="96"/>
      <c r="GE97" s="96"/>
      <c r="GF97" s="96"/>
      <c r="GG97" s="96"/>
      <c r="GH97" s="96"/>
      <c r="GI97" s="96"/>
      <c r="GJ97" s="96"/>
      <c r="GK97" s="96"/>
      <c r="GL97" s="96"/>
      <c r="GM97" s="96"/>
      <c r="GN97" s="96"/>
      <c r="GO97" s="96"/>
      <c r="GP97" s="96"/>
      <c r="GQ97" s="96"/>
      <c r="GR97" s="96"/>
      <c r="GS97" s="96"/>
      <c r="GT97" s="96"/>
      <c r="GU97" s="96"/>
      <c r="GV97" s="96"/>
      <c r="GW97" s="96"/>
      <c r="GX97" s="96"/>
      <c r="GY97" s="96"/>
      <c r="GZ97" s="96"/>
      <c r="HA97" s="96"/>
      <c r="HB97" s="96"/>
      <c r="HC97" s="96"/>
      <c r="HD97" s="96"/>
      <c r="HE97" s="96"/>
      <c r="HF97" s="96"/>
      <c r="HG97" s="96"/>
      <c r="HH97" s="96"/>
      <c r="HI97" s="96"/>
      <c r="HJ97" s="96"/>
      <c r="HK97" s="96"/>
      <c r="HL97" s="96"/>
      <c r="HM97" s="96"/>
      <c r="HN97" s="96"/>
      <c r="HO97" s="96"/>
      <c r="HP97" s="96"/>
      <c r="HQ97" s="96"/>
      <c r="HR97" s="96"/>
      <c r="HS97" s="96"/>
      <c r="HT97" s="96"/>
      <c r="HU97" s="96"/>
      <c r="HV97" s="96"/>
      <c r="HW97" s="96"/>
      <c r="HX97" s="96"/>
      <c r="HY97" s="96"/>
      <c r="HZ97" s="96"/>
      <c r="IA97" s="96"/>
      <c r="IB97" s="96"/>
      <c r="IC97" s="96"/>
      <c r="ID97" s="96"/>
      <c r="IE97" s="96"/>
      <c r="IF97" s="96"/>
      <c r="IG97" s="96"/>
      <c r="IH97" s="96"/>
      <c r="II97" s="96"/>
      <c r="IJ97" s="96"/>
      <c r="IK97" s="96"/>
      <c r="IL97" s="96"/>
      <c r="IM97" s="96"/>
      <c r="IN97" s="96"/>
      <c r="IO97" s="96"/>
      <c r="IP97" s="96"/>
    </row>
    <row r="98" spans="1:250">
      <c r="A98" s="1261">
        <v>11</v>
      </c>
      <c r="B98" s="96" t="s">
        <v>1890</v>
      </c>
      <c r="C98" s="106"/>
      <c r="D98" s="96" t="s">
        <v>1891</v>
      </c>
      <c r="E98" s="107" t="s">
        <v>1795</v>
      </c>
      <c r="F98" s="105"/>
      <c r="G98" s="473">
        <v>57902</v>
      </c>
      <c r="H98" s="721"/>
      <c r="I98" s="96"/>
      <c r="J98" s="96"/>
      <c r="K98" s="96"/>
      <c r="L98" s="96"/>
      <c r="M98" s="96"/>
      <c r="N98" s="96"/>
      <c r="O98" s="96"/>
      <c r="P98" s="96"/>
      <c r="Q98" s="96"/>
      <c r="R98" s="96"/>
      <c r="S98" s="96"/>
      <c r="T98" s="96"/>
      <c r="U98" s="96"/>
      <c r="V98" s="96"/>
      <c r="W98" s="96"/>
      <c r="X98" s="96"/>
      <c r="Y98" s="96"/>
      <c r="Z98" s="96"/>
      <c r="AA98" s="96"/>
      <c r="AB98" s="96"/>
      <c r="AC98" s="96"/>
      <c r="AD98" s="96"/>
      <c r="AE98" s="96"/>
      <c r="AF98" s="96"/>
      <c r="AG98" s="96"/>
      <c r="AH98" s="96"/>
      <c r="AI98" s="96"/>
      <c r="AJ98" s="96"/>
      <c r="AK98" s="96"/>
      <c r="AL98" s="96"/>
      <c r="AM98" s="96"/>
      <c r="AN98" s="96"/>
      <c r="AO98" s="96"/>
      <c r="AP98" s="96"/>
      <c r="AQ98" s="96"/>
      <c r="AR98" s="96"/>
      <c r="AS98" s="96"/>
      <c r="AT98" s="96"/>
      <c r="AU98" s="96"/>
      <c r="AV98" s="96"/>
      <c r="AW98" s="96"/>
      <c r="AX98" s="96"/>
      <c r="AY98" s="96"/>
      <c r="AZ98" s="96"/>
      <c r="BA98" s="96"/>
      <c r="BB98" s="96"/>
      <c r="BC98" s="96"/>
      <c r="BD98" s="96"/>
      <c r="BE98" s="96"/>
      <c r="BF98" s="96"/>
      <c r="BG98" s="96"/>
      <c r="BH98" s="96"/>
      <c r="BI98" s="96"/>
      <c r="BJ98" s="96"/>
      <c r="BK98" s="96"/>
      <c r="BL98" s="96"/>
      <c r="BM98" s="96"/>
      <c r="BN98" s="96"/>
      <c r="BO98" s="96"/>
      <c r="BP98" s="96"/>
      <c r="BQ98" s="96"/>
      <c r="BR98" s="96"/>
      <c r="BS98" s="96"/>
      <c r="BT98" s="96"/>
      <c r="BU98" s="96"/>
      <c r="BV98" s="96"/>
      <c r="BW98" s="96"/>
      <c r="BX98" s="96"/>
      <c r="BY98" s="96"/>
      <c r="BZ98" s="96"/>
      <c r="CA98" s="96"/>
      <c r="CB98" s="96"/>
      <c r="CC98" s="96"/>
      <c r="CD98" s="96"/>
      <c r="CE98" s="96"/>
      <c r="CF98" s="96"/>
      <c r="CG98" s="96"/>
      <c r="CH98" s="96"/>
      <c r="CI98" s="96"/>
      <c r="CJ98" s="96"/>
      <c r="CK98" s="96"/>
      <c r="CL98" s="96"/>
      <c r="CM98" s="96"/>
      <c r="CN98" s="96"/>
      <c r="CO98" s="96"/>
      <c r="CP98" s="96"/>
      <c r="CQ98" s="96"/>
      <c r="CR98" s="96"/>
      <c r="CS98" s="96"/>
      <c r="CT98" s="96"/>
      <c r="CU98" s="96"/>
      <c r="CV98" s="96"/>
      <c r="CW98" s="96"/>
      <c r="CX98" s="96"/>
      <c r="CY98" s="96"/>
      <c r="CZ98" s="96"/>
      <c r="DA98" s="96"/>
      <c r="DB98" s="96"/>
      <c r="DC98" s="96"/>
      <c r="DD98" s="96"/>
      <c r="DE98" s="96"/>
      <c r="DF98" s="96"/>
      <c r="DG98" s="96"/>
      <c r="DH98" s="96"/>
      <c r="DI98" s="96"/>
      <c r="DJ98" s="96"/>
      <c r="DK98" s="96"/>
      <c r="DL98" s="96"/>
      <c r="DM98" s="96"/>
      <c r="DN98" s="96"/>
      <c r="DO98" s="96"/>
      <c r="DP98" s="96"/>
      <c r="DQ98" s="96"/>
      <c r="DR98" s="96"/>
      <c r="DS98" s="96"/>
      <c r="DT98" s="96"/>
      <c r="DU98" s="96"/>
      <c r="DV98" s="96"/>
      <c r="DW98" s="96"/>
      <c r="DX98" s="96"/>
      <c r="DY98" s="96"/>
      <c r="DZ98" s="96"/>
      <c r="EA98" s="96"/>
      <c r="EB98" s="96"/>
      <c r="EC98" s="96"/>
      <c r="ED98" s="96"/>
      <c r="EE98" s="96"/>
      <c r="EF98" s="96"/>
      <c r="EG98" s="96"/>
      <c r="EH98" s="96"/>
      <c r="EI98" s="96"/>
      <c r="EJ98" s="96"/>
      <c r="EK98" s="96"/>
      <c r="EL98" s="96"/>
      <c r="EM98" s="96"/>
      <c r="EN98" s="96"/>
      <c r="EO98" s="96"/>
      <c r="EP98" s="96"/>
      <c r="EQ98" s="96"/>
      <c r="ER98" s="96"/>
      <c r="ES98" s="96"/>
      <c r="ET98" s="96"/>
      <c r="EU98" s="96"/>
      <c r="EV98" s="96"/>
      <c r="EW98" s="96"/>
      <c r="EX98" s="96"/>
      <c r="EY98" s="96"/>
      <c r="EZ98" s="96"/>
      <c r="FA98" s="96"/>
      <c r="FB98" s="96"/>
      <c r="FC98" s="96"/>
      <c r="FD98" s="96"/>
      <c r="FE98" s="96"/>
      <c r="FF98" s="96"/>
      <c r="FG98" s="96"/>
      <c r="FH98" s="96"/>
      <c r="FI98" s="96"/>
      <c r="FJ98" s="96"/>
      <c r="FK98" s="96"/>
      <c r="FL98" s="96"/>
      <c r="FM98" s="96"/>
      <c r="FN98" s="96"/>
      <c r="FO98" s="96"/>
      <c r="FP98" s="96"/>
      <c r="FQ98" s="96"/>
      <c r="FR98" s="96"/>
      <c r="FS98" s="96"/>
      <c r="FT98" s="96"/>
      <c r="FU98" s="96"/>
      <c r="FV98" s="96"/>
      <c r="FW98" s="96"/>
      <c r="FX98" s="96"/>
      <c r="FY98" s="96"/>
      <c r="FZ98" s="96"/>
      <c r="GA98" s="96"/>
      <c r="GB98" s="96"/>
      <c r="GC98" s="96"/>
      <c r="GD98" s="96"/>
      <c r="GE98" s="96"/>
      <c r="GF98" s="96"/>
      <c r="GG98" s="96"/>
      <c r="GH98" s="96"/>
      <c r="GI98" s="96"/>
      <c r="GJ98" s="96"/>
      <c r="GK98" s="96"/>
      <c r="GL98" s="96"/>
      <c r="GM98" s="96"/>
      <c r="GN98" s="96"/>
      <c r="GO98" s="96"/>
      <c r="GP98" s="96"/>
      <c r="GQ98" s="96"/>
      <c r="GR98" s="96"/>
      <c r="GS98" s="96"/>
      <c r="GT98" s="96"/>
      <c r="GU98" s="96"/>
      <c r="GV98" s="96"/>
      <c r="GW98" s="96"/>
      <c r="GX98" s="96"/>
      <c r="GY98" s="96"/>
      <c r="GZ98" s="96"/>
      <c r="HA98" s="96"/>
      <c r="HB98" s="96"/>
      <c r="HC98" s="96"/>
      <c r="HD98" s="96"/>
      <c r="HE98" s="96"/>
      <c r="HF98" s="96"/>
      <c r="HG98" s="96"/>
      <c r="HH98" s="96"/>
      <c r="HI98" s="96"/>
      <c r="HJ98" s="96"/>
      <c r="HK98" s="96"/>
      <c r="HL98" s="96"/>
      <c r="HM98" s="96"/>
      <c r="HN98" s="96"/>
      <c r="HO98" s="96"/>
      <c r="HP98" s="96"/>
      <c r="HQ98" s="96"/>
      <c r="HR98" s="96"/>
      <c r="HS98" s="96"/>
      <c r="HT98" s="96"/>
      <c r="HU98" s="96"/>
      <c r="HV98" s="96"/>
      <c r="HW98" s="96"/>
      <c r="HX98" s="96"/>
      <c r="HY98" s="96"/>
      <c r="HZ98" s="96"/>
      <c r="IA98" s="96"/>
      <c r="IB98" s="96"/>
      <c r="IC98" s="96"/>
      <c r="ID98" s="96"/>
      <c r="IE98" s="96"/>
      <c r="IF98" s="96"/>
      <c r="IG98" s="96"/>
      <c r="IH98" s="96"/>
      <c r="II98" s="96"/>
      <c r="IJ98" s="96"/>
      <c r="IK98" s="96"/>
      <c r="IL98" s="96"/>
      <c r="IM98" s="96"/>
      <c r="IN98" s="96"/>
      <c r="IO98" s="96"/>
      <c r="IP98" s="96"/>
    </row>
    <row r="99" spans="1:250">
      <c r="A99" s="1261">
        <v>12</v>
      </c>
      <c r="B99" s="96"/>
      <c r="C99" s="106"/>
      <c r="D99" s="96"/>
      <c r="E99" s="107"/>
      <c r="F99" s="105"/>
      <c r="G99" s="473"/>
      <c r="H99" s="721"/>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96"/>
      <c r="AH99" s="96"/>
      <c r="AI99" s="96"/>
      <c r="AJ99" s="96"/>
      <c r="AK99" s="96"/>
      <c r="AL99" s="96"/>
      <c r="AM99" s="96"/>
      <c r="AN99" s="96"/>
      <c r="AO99" s="96"/>
      <c r="AP99" s="96"/>
      <c r="AQ99" s="96"/>
      <c r="AR99" s="96"/>
      <c r="AS99" s="96"/>
      <c r="AT99" s="96"/>
      <c r="AU99" s="96"/>
      <c r="AV99" s="96"/>
      <c r="AW99" s="96"/>
      <c r="AX99" s="96"/>
      <c r="AY99" s="96"/>
      <c r="AZ99" s="96"/>
      <c r="BA99" s="96"/>
      <c r="BB99" s="96"/>
      <c r="BC99" s="96"/>
      <c r="BD99" s="96"/>
      <c r="BE99" s="96"/>
      <c r="BF99" s="96"/>
      <c r="BG99" s="96"/>
      <c r="BH99" s="96"/>
      <c r="BI99" s="96"/>
      <c r="BJ99" s="96"/>
      <c r="BK99" s="96"/>
      <c r="BL99" s="96"/>
      <c r="BM99" s="96"/>
      <c r="BN99" s="96"/>
      <c r="BO99" s="96"/>
      <c r="BP99" s="96"/>
      <c r="BQ99" s="96"/>
      <c r="BR99" s="96"/>
      <c r="BS99" s="96"/>
      <c r="BT99" s="96"/>
      <c r="BU99" s="96"/>
      <c r="BV99" s="96"/>
      <c r="BW99" s="96"/>
      <c r="BX99" s="96"/>
      <c r="BY99" s="96"/>
      <c r="BZ99" s="96"/>
      <c r="CA99" s="96"/>
      <c r="CB99" s="96"/>
      <c r="CC99" s="96"/>
      <c r="CD99" s="96"/>
      <c r="CE99" s="96"/>
      <c r="CF99" s="96"/>
      <c r="CG99" s="96"/>
      <c r="CH99" s="96"/>
      <c r="CI99" s="96"/>
      <c r="CJ99" s="96"/>
      <c r="CK99" s="96"/>
      <c r="CL99" s="96"/>
      <c r="CM99" s="96"/>
      <c r="CN99" s="96"/>
      <c r="CO99" s="96"/>
      <c r="CP99" s="96"/>
      <c r="CQ99" s="96"/>
      <c r="CR99" s="96"/>
      <c r="CS99" s="96"/>
      <c r="CT99" s="96"/>
      <c r="CU99" s="96"/>
      <c r="CV99" s="96"/>
      <c r="CW99" s="96"/>
      <c r="CX99" s="96"/>
      <c r="CY99" s="96"/>
      <c r="CZ99" s="96"/>
      <c r="DA99" s="96"/>
      <c r="DB99" s="96"/>
      <c r="DC99" s="96"/>
      <c r="DD99" s="96"/>
      <c r="DE99" s="96"/>
      <c r="DF99" s="96"/>
      <c r="DG99" s="96"/>
      <c r="DH99" s="96"/>
      <c r="DI99" s="96"/>
      <c r="DJ99" s="96"/>
      <c r="DK99" s="96"/>
      <c r="DL99" s="96"/>
      <c r="DM99" s="96"/>
      <c r="DN99" s="96"/>
      <c r="DO99" s="96"/>
      <c r="DP99" s="96"/>
      <c r="DQ99" s="96"/>
      <c r="DR99" s="96"/>
      <c r="DS99" s="96"/>
      <c r="DT99" s="96"/>
      <c r="DU99" s="96"/>
      <c r="DV99" s="96"/>
      <c r="DW99" s="96"/>
      <c r="DX99" s="96"/>
      <c r="DY99" s="96"/>
      <c r="DZ99" s="96"/>
      <c r="EA99" s="96"/>
      <c r="EB99" s="96"/>
      <c r="EC99" s="96"/>
      <c r="ED99" s="96"/>
      <c r="EE99" s="96"/>
      <c r="EF99" s="96"/>
      <c r="EG99" s="96"/>
      <c r="EH99" s="96"/>
      <c r="EI99" s="96"/>
      <c r="EJ99" s="96"/>
      <c r="EK99" s="96"/>
      <c r="EL99" s="96"/>
      <c r="EM99" s="96"/>
      <c r="EN99" s="96"/>
      <c r="EO99" s="96"/>
      <c r="EP99" s="96"/>
      <c r="EQ99" s="96"/>
      <c r="ER99" s="96"/>
      <c r="ES99" s="96"/>
      <c r="ET99" s="96"/>
      <c r="EU99" s="96"/>
      <c r="EV99" s="96"/>
      <c r="EW99" s="96"/>
      <c r="EX99" s="96"/>
      <c r="EY99" s="96"/>
      <c r="EZ99" s="96"/>
      <c r="FA99" s="96"/>
      <c r="FB99" s="96"/>
      <c r="FC99" s="96"/>
      <c r="FD99" s="96"/>
      <c r="FE99" s="96"/>
      <c r="FF99" s="96"/>
      <c r="FG99" s="96"/>
      <c r="FH99" s="96"/>
      <c r="FI99" s="96"/>
      <c r="FJ99" s="96"/>
      <c r="FK99" s="96"/>
      <c r="FL99" s="96"/>
      <c r="FM99" s="96"/>
      <c r="FN99" s="96"/>
      <c r="FO99" s="96"/>
      <c r="FP99" s="96"/>
      <c r="FQ99" s="96"/>
      <c r="FR99" s="96"/>
      <c r="FS99" s="96"/>
      <c r="FT99" s="96"/>
      <c r="FU99" s="96"/>
      <c r="FV99" s="96"/>
      <c r="FW99" s="96"/>
      <c r="FX99" s="96"/>
      <c r="FY99" s="96"/>
      <c r="FZ99" s="96"/>
      <c r="GA99" s="96"/>
      <c r="GB99" s="96"/>
      <c r="GC99" s="96"/>
      <c r="GD99" s="96"/>
      <c r="GE99" s="96"/>
      <c r="GF99" s="96"/>
      <c r="GG99" s="96"/>
      <c r="GH99" s="96"/>
      <c r="GI99" s="96"/>
      <c r="GJ99" s="96"/>
      <c r="GK99" s="96"/>
      <c r="GL99" s="96"/>
      <c r="GM99" s="96"/>
      <c r="GN99" s="96"/>
      <c r="GO99" s="96"/>
      <c r="GP99" s="96"/>
      <c r="GQ99" s="96"/>
      <c r="GR99" s="96"/>
      <c r="GS99" s="96"/>
      <c r="GT99" s="96"/>
      <c r="GU99" s="96"/>
      <c r="GV99" s="96"/>
      <c r="GW99" s="96"/>
      <c r="GX99" s="96"/>
      <c r="GY99" s="96"/>
      <c r="GZ99" s="96"/>
      <c r="HA99" s="96"/>
      <c r="HB99" s="96"/>
      <c r="HC99" s="96"/>
      <c r="HD99" s="96"/>
      <c r="HE99" s="96"/>
      <c r="HF99" s="96"/>
      <c r="HG99" s="96"/>
      <c r="HH99" s="96"/>
      <c r="HI99" s="96"/>
      <c r="HJ99" s="96"/>
      <c r="HK99" s="96"/>
      <c r="HL99" s="96"/>
      <c r="HM99" s="96"/>
      <c r="HN99" s="96"/>
      <c r="HO99" s="96"/>
      <c r="HP99" s="96"/>
      <c r="HQ99" s="96"/>
      <c r="HR99" s="96"/>
      <c r="HS99" s="96"/>
      <c r="HT99" s="96"/>
      <c r="HU99" s="96"/>
      <c r="HV99" s="96"/>
      <c r="HW99" s="96"/>
      <c r="HX99" s="96"/>
      <c r="HY99" s="96"/>
      <c r="HZ99" s="96"/>
      <c r="IA99" s="96"/>
      <c r="IB99" s="96"/>
      <c r="IC99" s="96"/>
      <c r="ID99" s="96"/>
      <c r="IE99" s="96"/>
      <c r="IF99" s="96"/>
      <c r="IG99" s="96"/>
      <c r="IH99" s="96"/>
      <c r="II99" s="96"/>
      <c r="IJ99" s="96"/>
      <c r="IK99" s="96"/>
      <c r="IL99" s="96"/>
      <c r="IM99" s="96"/>
      <c r="IN99" s="96"/>
      <c r="IO99" s="96"/>
      <c r="IP99" s="96"/>
    </row>
    <row r="100" spans="1:250">
      <c r="A100" s="1262">
        <v>13</v>
      </c>
      <c r="B100" s="96" t="s">
        <v>1892</v>
      </c>
      <c r="C100" s="106"/>
      <c r="D100" s="96" t="s">
        <v>1893</v>
      </c>
      <c r="E100" s="107" t="s">
        <v>1795</v>
      </c>
      <c r="F100" s="105"/>
      <c r="G100" s="473">
        <v>234539</v>
      </c>
      <c r="H100" s="721">
        <v>203077</v>
      </c>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c r="AG100" s="96"/>
      <c r="AH100" s="96"/>
      <c r="AI100" s="96"/>
      <c r="AJ100" s="96"/>
      <c r="AK100" s="96"/>
      <c r="AL100" s="96"/>
      <c r="AM100" s="96"/>
      <c r="AN100" s="96"/>
      <c r="AO100" s="96"/>
      <c r="AP100" s="96"/>
      <c r="AQ100" s="96"/>
      <c r="AR100" s="96"/>
      <c r="AS100" s="96"/>
      <c r="AT100" s="96"/>
      <c r="AU100" s="96"/>
      <c r="AV100" s="96"/>
      <c r="AW100" s="96"/>
      <c r="AX100" s="96"/>
      <c r="AY100" s="96"/>
      <c r="AZ100" s="96"/>
      <c r="BA100" s="96"/>
      <c r="BB100" s="96"/>
      <c r="BC100" s="96"/>
      <c r="BD100" s="96"/>
      <c r="BE100" s="96"/>
      <c r="BF100" s="96"/>
      <c r="BG100" s="96"/>
      <c r="BH100" s="96"/>
      <c r="BI100" s="96"/>
      <c r="BJ100" s="96"/>
      <c r="BK100" s="96"/>
      <c r="BL100" s="96"/>
      <c r="BM100" s="96"/>
      <c r="BN100" s="96"/>
      <c r="BO100" s="96"/>
      <c r="BP100" s="96"/>
      <c r="BQ100" s="96"/>
      <c r="BR100" s="96"/>
      <c r="BS100" s="96"/>
      <c r="BT100" s="96"/>
      <c r="BU100" s="96"/>
      <c r="BV100" s="96"/>
      <c r="BW100" s="96"/>
      <c r="BX100" s="96"/>
      <c r="BY100" s="96"/>
      <c r="BZ100" s="96"/>
      <c r="CA100" s="96"/>
      <c r="CB100" s="96"/>
      <c r="CC100" s="96"/>
      <c r="CD100" s="96"/>
      <c r="CE100" s="96"/>
      <c r="CF100" s="96"/>
      <c r="CG100" s="96"/>
      <c r="CH100" s="96"/>
      <c r="CI100" s="96"/>
      <c r="CJ100" s="96"/>
      <c r="CK100" s="96"/>
      <c r="CL100" s="96"/>
      <c r="CM100" s="96"/>
      <c r="CN100" s="96"/>
      <c r="CO100" s="96"/>
      <c r="CP100" s="96"/>
      <c r="CQ100" s="96"/>
      <c r="CR100" s="96"/>
      <c r="CS100" s="96"/>
      <c r="CT100" s="96"/>
      <c r="CU100" s="96"/>
      <c r="CV100" s="96"/>
      <c r="CW100" s="96"/>
      <c r="CX100" s="96"/>
      <c r="CY100" s="96"/>
      <c r="CZ100" s="96"/>
      <c r="DA100" s="96"/>
      <c r="DB100" s="96"/>
      <c r="DC100" s="96"/>
      <c r="DD100" s="96"/>
      <c r="DE100" s="96"/>
      <c r="DF100" s="96"/>
      <c r="DG100" s="96"/>
      <c r="DH100" s="96"/>
      <c r="DI100" s="96"/>
      <c r="DJ100" s="96"/>
      <c r="DK100" s="96"/>
      <c r="DL100" s="96"/>
      <c r="DM100" s="96"/>
      <c r="DN100" s="96"/>
      <c r="DO100" s="96"/>
      <c r="DP100" s="96"/>
      <c r="DQ100" s="96"/>
      <c r="DR100" s="96"/>
      <c r="DS100" s="96"/>
      <c r="DT100" s="96"/>
      <c r="DU100" s="96"/>
      <c r="DV100" s="96"/>
      <c r="DW100" s="96"/>
      <c r="DX100" s="96"/>
      <c r="DY100" s="96"/>
      <c r="DZ100" s="96"/>
      <c r="EA100" s="96"/>
      <c r="EB100" s="96"/>
      <c r="EC100" s="96"/>
      <c r="ED100" s="96"/>
      <c r="EE100" s="96"/>
      <c r="EF100" s="96"/>
      <c r="EG100" s="96"/>
      <c r="EH100" s="96"/>
      <c r="EI100" s="96"/>
      <c r="EJ100" s="96"/>
      <c r="EK100" s="96"/>
      <c r="EL100" s="96"/>
      <c r="EM100" s="96"/>
      <c r="EN100" s="96"/>
      <c r="EO100" s="96"/>
      <c r="EP100" s="96"/>
      <c r="EQ100" s="96"/>
      <c r="ER100" s="96"/>
      <c r="ES100" s="96"/>
      <c r="ET100" s="96"/>
      <c r="EU100" s="96"/>
      <c r="EV100" s="96"/>
      <c r="EW100" s="96"/>
      <c r="EX100" s="96"/>
      <c r="EY100" s="96"/>
      <c r="EZ100" s="96"/>
      <c r="FA100" s="96"/>
      <c r="FB100" s="96"/>
      <c r="FC100" s="96"/>
      <c r="FD100" s="96"/>
      <c r="FE100" s="96"/>
      <c r="FF100" s="96"/>
      <c r="FG100" s="96"/>
      <c r="FH100" s="96"/>
      <c r="FI100" s="96"/>
      <c r="FJ100" s="96"/>
      <c r="FK100" s="96"/>
      <c r="FL100" s="96"/>
      <c r="FM100" s="96"/>
      <c r="FN100" s="96"/>
      <c r="FO100" s="96"/>
      <c r="FP100" s="96"/>
      <c r="FQ100" s="96"/>
      <c r="FR100" s="96"/>
      <c r="FS100" s="96"/>
      <c r="FT100" s="96"/>
      <c r="FU100" s="96"/>
      <c r="FV100" s="96"/>
      <c r="FW100" s="96"/>
      <c r="FX100" s="96"/>
      <c r="FY100" s="96"/>
      <c r="FZ100" s="96"/>
      <c r="GA100" s="96"/>
      <c r="GB100" s="96"/>
      <c r="GC100" s="96"/>
      <c r="GD100" s="96"/>
      <c r="GE100" s="96"/>
      <c r="GF100" s="96"/>
      <c r="GG100" s="96"/>
      <c r="GH100" s="96"/>
      <c r="GI100" s="96"/>
      <c r="GJ100" s="96"/>
      <c r="GK100" s="96"/>
      <c r="GL100" s="96"/>
      <c r="GM100" s="96"/>
      <c r="GN100" s="96"/>
      <c r="GO100" s="96"/>
      <c r="GP100" s="96"/>
      <c r="GQ100" s="96"/>
      <c r="GR100" s="96"/>
      <c r="GS100" s="96"/>
      <c r="GT100" s="96"/>
      <c r="GU100" s="96"/>
      <c r="GV100" s="96"/>
      <c r="GW100" s="96"/>
      <c r="GX100" s="96"/>
      <c r="GY100" s="96"/>
      <c r="GZ100" s="96"/>
      <c r="HA100" s="96"/>
      <c r="HB100" s="96"/>
      <c r="HC100" s="96"/>
      <c r="HD100" s="96"/>
      <c r="HE100" s="96"/>
      <c r="HF100" s="96"/>
      <c r="HG100" s="96"/>
      <c r="HH100" s="96"/>
      <c r="HI100" s="96"/>
      <c r="HJ100" s="96"/>
      <c r="HK100" s="96"/>
      <c r="HL100" s="96"/>
      <c r="HM100" s="96"/>
      <c r="HN100" s="96"/>
      <c r="HO100" s="96"/>
      <c r="HP100" s="96"/>
      <c r="HQ100" s="96"/>
      <c r="HR100" s="96"/>
      <c r="HS100" s="96"/>
      <c r="HT100" s="96"/>
      <c r="HU100" s="96"/>
      <c r="HV100" s="96"/>
      <c r="HW100" s="96"/>
      <c r="HX100" s="96"/>
      <c r="HY100" s="96"/>
      <c r="HZ100" s="96"/>
      <c r="IA100" s="96"/>
      <c r="IB100" s="96"/>
      <c r="IC100" s="96"/>
      <c r="ID100" s="96"/>
      <c r="IE100" s="96"/>
      <c r="IF100" s="96"/>
      <c r="IG100" s="96"/>
      <c r="IH100" s="96"/>
      <c r="II100" s="96"/>
      <c r="IJ100" s="96"/>
      <c r="IK100" s="96"/>
      <c r="IL100" s="96"/>
      <c r="IM100" s="96"/>
      <c r="IN100" s="96"/>
      <c r="IO100" s="96"/>
      <c r="IP100" s="96"/>
    </row>
    <row r="101" spans="1:250">
      <c r="A101" s="1261">
        <v>14</v>
      </c>
      <c r="B101" s="96"/>
      <c r="C101" s="106"/>
      <c r="D101" s="96"/>
      <c r="E101" s="107"/>
      <c r="F101" s="105"/>
      <c r="G101" s="473"/>
      <c r="H101" s="721"/>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c r="AG101" s="96"/>
      <c r="AH101" s="96"/>
      <c r="AI101" s="96"/>
      <c r="AJ101" s="96"/>
      <c r="AK101" s="96"/>
      <c r="AL101" s="96"/>
      <c r="AM101" s="96"/>
      <c r="AN101" s="96"/>
      <c r="AO101" s="96"/>
      <c r="AP101" s="96"/>
      <c r="AQ101" s="96"/>
      <c r="AR101" s="96"/>
      <c r="AS101" s="96"/>
      <c r="AT101" s="96"/>
      <c r="AU101" s="96"/>
      <c r="AV101" s="96"/>
      <c r="AW101" s="96"/>
      <c r="AX101" s="96"/>
      <c r="AY101" s="96"/>
      <c r="AZ101" s="96"/>
      <c r="BA101" s="96"/>
      <c r="BB101" s="96"/>
      <c r="BC101" s="96"/>
      <c r="BD101" s="96"/>
      <c r="BE101" s="96"/>
      <c r="BF101" s="96"/>
      <c r="BG101" s="96"/>
      <c r="BH101" s="96"/>
      <c r="BI101" s="96"/>
      <c r="BJ101" s="96"/>
      <c r="BK101" s="96"/>
      <c r="BL101" s="96"/>
      <c r="BM101" s="96"/>
      <c r="BN101" s="96"/>
      <c r="BO101" s="96"/>
      <c r="BP101" s="96"/>
      <c r="BQ101" s="96"/>
      <c r="BR101" s="96"/>
      <c r="BS101" s="96"/>
      <c r="BT101" s="96"/>
      <c r="BU101" s="96"/>
      <c r="BV101" s="96"/>
      <c r="BW101" s="96"/>
      <c r="BX101" s="96"/>
      <c r="BY101" s="96"/>
      <c r="BZ101" s="96"/>
      <c r="CA101" s="96"/>
      <c r="CB101" s="96"/>
      <c r="CC101" s="96"/>
      <c r="CD101" s="96"/>
      <c r="CE101" s="96"/>
      <c r="CF101" s="96"/>
      <c r="CG101" s="96"/>
      <c r="CH101" s="96"/>
      <c r="CI101" s="96"/>
      <c r="CJ101" s="96"/>
      <c r="CK101" s="96"/>
      <c r="CL101" s="96"/>
      <c r="CM101" s="96"/>
      <c r="CN101" s="96"/>
      <c r="CO101" s="96"/>
      <c r="CP101" s="96"/>
      <c r="CQ101" s="96"/>
      <c r="CR101" s="96"/>
      <c r="CS101" s="96"/>
      <c r="CT101" s="96"/>
      <c r="CU101" s="96"/>
      <c r="CV101" s="96"/>
      <c r="CW101" s="96"/>
      <c r="CX101" s="96"/>
      <c r="CY101" s="96"/>
      <c r="CZ101" s="96"/>
      <c r="DA101" s="96"/>
      <c r="DB101" s="96"/>
      <c r="DC101" s="96"/>
      <c r="DD101" s="96"/>
      <c r="DE101" s="96"/>
      <c r="DF101" s="96"/>
      <c r="DG101" s="96"/>
      <c r="DH101" s="96"/>
      <c r="DI101" s="96"/>
      <c r="DJ101" s="96"/>
      <c r="DK101" s="96"/>
      <c r="DL101" s="96"/>
      <c r="DM101" s="96"/>
      <c r="DN101" s="96"/>
      <c r="DO101" s="96"/>
      <c r="DP101" s="96"/>
      <c r="DQ101" s="96"/>
      <c r="DR101" s="96"/>
      <c r="DS101" s="96"/>
      <c r="DT101" s="96"/>
      <c r="DU101" s="96"/>
      <c r="DV101" s="96"/>
      <c r="DW101" s="96"/>
      <c r="DX101" s="96"/>
      <c r="DY101" s="96"/>
      <c r="DZ101" s="96"/>
      <c r="EA101" s="96"/>
      <c r="EB101" s="96"/>
      <c r="EC101" s="96"/>
      <c r="ED101" s="96"/>
      <c r="EE101" s="96"/>
      <c r="EF101" s="96"/>
      <c r="EG101" s="96"/>
      <c r="EH101" s="96"/>
      <c r="EI101" s="96"/>
      <c r="EJ101" s="96"/>
      <c r="EK101" s="96"/>
      <c r="EL101" s="96"/>
      <c r="EM101" s="96"/>
      <c r="EN101" s="96"/>
      <c r="EO101" s="96"/>
      <c r="EP101" s="96"/>
      <c r="EQ101" s="96"/>
      <c r="ER101" s="96"/>
      <c r="ES101" s="96"/>
      <c r="ET101" s="96"/>
      <c r="EU101" s="96"/>
      <c r="EV101" s="96"/>
      <c r="EW101" s="96"/>
      <c r="EX101" s="96"/>
      <c r="EY101" s="96"/>
      <c r="EZ101" s="96"/>
      <c r="FA101" s="96"/>
      <c r="FB101" s="96"/>
      <c r="FC101" s="96"/>
      <c r="FD101" s="96"/>
      <c r="FE101" s="96"/>
      <c r="FF101" s="96"/>
      <c r="FG101" s="96"/>
      <c r="FH101" s="96"/>
      <c r="FI101" s="96"/>
      <c r="FJ101" s="96"/>
      <c r="FK101" s="96"/>
      <c r="FL101" s="96"/>
      <c r="FM101" s="96"/>
      <c r="FN101" s="96"/>
      <c r="FO101" s="96"/>
      <c r="FP101" s="96"/>
      <c r="FQ101" s="96"/>
      <c r="FR101" s="96"/>
      <c r="FS101" s="96"/>
      <c r="FT101" s="96"/>
      <c r="FU101" s="96"/>
      <c r="FV101" s="96"/>
      <c r="FW101" s="96"/>
      <c r="FX101" s="96"/>
      <c r="FY101" s="96"/>
      <c r="FZ101" s="96"/>
      <c r="GA101" s="96"/>
      <c r="GB101" s="96"/>
      <c r="GC101" s="96"/>
      <c r="GD101" s="96"/>
      <c r="GE101" s="96"/>
      <c r="GF101" s="96"/>
      <c r="GG101" s="96"/>
      <c r="GH101" s="96"/>
      <c r="GI101" s="96"/>
      <c r="GJ101" s="96"/>
      <c r="GK101" s="96"/>
      <c r="GL101" s="96"/>
      <c r="GM101" s="96"/>
      <c r="GN101" s="96"/>
      <c r="GO101" s="96"/>
      <c r="GP101" s="96"/>
      <c r="GQ101" s="96"/>
      <c r="GR101" s="96"/>
      <c r="GS101" s="96"/>
      <c r="GT101" s="96"/>
      <c r="GU101" s="96"/>
      <c r="GV101" s="96"/>
      <c r="GW101" s="96"/>
      <c r="GX101" s="96"/>
      <c r="GY101" s="96"/>
      <c r="GZ101" s="96"/>
      <c r="HA101" s="96"/>
      <c r="HB101" s="96"/>
      <c r="HC101" s="96"/>
      <c r="HD101" s="96"/>
      <c r="HE101" s="96"/>
      <c r="HF101" s="96"/>
      <c r="HG101" s="96"/>
      <c r="HH101" s="96"/>
      <c r="HI101" s="96"/>
      <c r="HJ101" s="96"/>
      <c r="HK101" s="96"/>
      <c r="HL101" s="96"/>
      <c r="HM101" s="96"/>
      <c r="HN101" s="96"/>
      <c r="HO101" s="96"/>
      <c r="HP101" s="96"/>
      <c r="HQ101" s="96"/>
      <c r="HR101" s="96"/>
      <c r="HS101" s="96"/>
      <c r="HT101" s="96"/>
      <c r="HU101" s="96"/>
      <c r="HV101" s="96"/>
      <c r="HW101" s="96"/>
      <c r="HX101" s="96"/>
      <c r="HY101" s="96"/>
      <c r="HZ101" s="96"/>
      <c r="IA101" s="96"/>
      <c r="IB101" s="96"/>
      <c r="IC101" s="96"/>
      <c r="ID101" s="96"/>
      <c r="IE101" s="96"/>
      <c r="IF101" s="96"/>
      <c r="IG101" s="96"/>
      <c r="IH101" s="96"/>
      <c r="II101" s="96"/>
      <c r="IJ101" s="96"/>
      <c r="IK101" s="96"/>
      <c r="IL101" s="96"/>
      <c r="IM101" s="96"/>
      <c r="IN101" s="96"/>
      <c r="IO101" s="96"/>
      <c r="IP101" s="96"/>
    </row>
    <row r="102" spans="1:250">
      <c r="A102" s="1261">
        <v>15</v>
      </c>
      <c r="B102" s="96" t="s">
        <v>1894</v>
      </c>
      <c r="C102" s="106"/>
      <c r="D102" s="96" t="s">
        <v>1895</v>
      </c>
      <c r="E102" s="107" t="s">
        <v>1795</v>
      </c>
      <c r="F102" s="105"/>
      <c r="G102" s="473">
        <v>6626</v>
      </c>
      <c r="H102" s="721">
        <v>3953</v>
      </c>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96"/>
      <c r="AM102" s="96"/>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c r="BL102" s="96"/>
      <c r="BM102" s="96"/>
      <c r="BN102" s="96"/>
      <c r="BO102" s="96"/>
      <c r="BP102" s="96"/>
      <c r="BQ102" s="96"/>
      <c r="BR102" s="96"/>
      <c r="BS102" s="96"/>
      <c r="BT102" s="96"/>
      <c r="BU102" s="96"/>
      <c r="BV102" s="96"/>
      <c r="BW102" s="96"/>
      <c r="BX102" s="96"/>
      <c r="BY102" s="96"/>
      <c r="BZ102" s="96"/>
      <c r="CA102" s="96"/>
      <c r="CB102" s="96"/>
      <c r="CC102" s="96"/>
      <c r="CD102" s="96"/>
      <c r="CE102" s="96"/>
      <c r="CF102" s="96"/>
      <c r="CG102" s="96"/>
      <c r="CH102" s="96"/>
      <c r="CI102" s="96"/>
      <c r="CJ102" s="96"/>
      <c r="CK102" s="96"/>
      <c r="CL102" s="96"/>
      <c r="CM102" s="96"/>
      <c r="CN102" s="96"/>
      <c r="CO102" s="96"/>
      <c r="CP102" s="96"/>
      <c r="CQ102" s="96"/>
      <c r="CR102" s="96"/>
      <c r="CS102" s="96"/>
      <c r="CT102" s="96"/>
      <c r="CU102" s="96"/>
      <c r="CV102" s="96"/>
      <c r="CW102" s="96"/>
      <c r="CX102" s="96"/>
      <c r="CY102" s="96"/>
      <c r="CZ102" s="96"/>
      <c r="DA102" s="96"/>
      <c r="DB102" s="96"/>
      <c r="DC102" s="96"/>
      <c r="DD102" s="96"/>
      <c r="DE102" s="96"/>
      <c r="DF102" s="96"/>
      <c r="DG102" s="96"/>
      <c r="DH102" s="96"/>
      <c r="DI102" s="96"/>
      <c r="DJ102" s="96"/>
      <c r="DK102" s="96"/>
      <c r="DL102" s="96"/>
      <c r="DM102" s="96"/>
      <c r="DN102" s="96"/>
      <c r="DO102" s="96"/>
      <c r="DP102" s="96"/>
      <c r="DQ102" s="96"/>
      <c r="DR102" s="96"/>
      <c r="DS102" s="96"/>
      <c r="DT102" s="96"/>
      <c r="DU102" s="96"/>
      <c r="DV102" s="96"/>
      <c r="DW102" s="96"/>
      <c r="DX102" s="96"/>
      <c r="DY102" s="96"/>
      <c r="DZ102" s="96"/>
      <c r="EA102" s="96"/>
      <c r="EB102" s="96"/>
      <c r="EC102" s="96"/>
      <c r="ED102" s="96"/>
      <c r="EE102" s="96"/>
      <c r="EF102" s="96"/>
      <c r="EG102" s="96"/>
      <c r="EH102" s="96"/>
      <c r="EI102" s="96"/>
      <c r="EJ102" s="96"/>
      <c r="EK102" s="96"/>
      <c r="EL102" s="96"/>
      <c r="EM102" s="96"/>
      <c r="EN102" s="96"/>
      <c r="EO102" s="96"/>
      <c r="EP102" s="96"/>
      <c r="EQ102" s="96"/>
      <c r="ER102" s="96"/>
      <c r="ES102" s="96"/>
      <c r="ET102" s="96"/>
      <c r="EU102" s="96"/>
      <c r="EV102" s="96"/>
      <c r="EW102" s="96"/>
      <c r="EX102" s="96"/>
      <c r="EY102" s="96"/>
      <c r="EZ102" s="96"/>
      <c r="FA102" s="96"/>
      <c r="FB102" s="96"/>
      <c r="FC102" s="96"/>
      <c r="FD102" s="96"/>
      <c r="FE102" s="96"/>
      <c r="FF102" s="96"/>
      <c r="FG102" s="96"/>
      <c r="FH102" s="96"/>
      <c r="FI102" s="96"/>
      <c r="FJ102" s="96"/>
      <c r="FK102" s="96"/>
      <c r="FL102" s="96"/>
      <c r="FM102" s="96"/>
      <c r="FN102" s="96"/>
      <c r="FO102" s="96"/>
      <c r="FP102" s="96"/>
      <c r="FQ102" s="96"/>
      <c r="FR102" s="96"/>
      <c r="FS102" s="96"/>
      <c r="FT102" s="96"/>
      <c r="FU102" s="96"/>
      <c r="FV102" s="96"/>
      <c r="FW102" s="96"/>
      <c r="FX102" s="96"/>
      <c r="FY102" s="96"/>
      <c r="FZ102" s="96"/>
      <c r="GA102" s="96"/>
      <c r="GB102" s="96"/>
      <c r="GC102" s="96"/>
      <c r="GD102" s="96"/>
      <c r="GE102" s="96"/>
      <c r="GF102" s="96"/>
      <c r="GG102" s="96"/>
      <c r="GH102" s="96"/>
      <c r="GI102" s="96"/>
      <c r="GJ102" s="96"/>
      <c r="GK102" s="96"/>
      <c r="GL102" s="96"/>
      <c r="GM102" s="96"/>
      <c r="GN102" s="96"/>
      <c r="GO102" s="96"/>
      <c r="GP102" s="96"/>
      <c r="GQ102" s="96"/>
      <c r="GR102" s="96"/>
      <c r="GS102" s="96"/>
      <c r="GT102" s="96"/>
      <c r="GU102" s="96"/>
      <c r="GV102" s="96"/>
      <c r="GW102" s="96"/>
      <c r="GX102" s="96"/>
      <c r="GY102" s="96"/>
      <c r="GZ102" s="96"/>
      <c r="HA102" s="96"/>
      <c r="HB102" s="96"/>
      <c r="HC102" s="96"/>
      <c r="HD102" s="96"/>
      <c r="HE102" s="96"/>
      <c r="HF102" s="96"/>
      <c r="HG102" s="96"/>
      <c r="HH102" s="96"/>
      <c r="HI102" s="96"/>
      <c r="HJ102" s="96"/>
      <c r="HK102" s="96"/>
      <c r="HL102" s="96"/>
      <c r="HM102" s="96"/>
      <c r="HN102" s="96"/>
      <c r="HO102" s="96"/>
      <c r="HP102" s="96"/>
      <c r="HQ102" s="96"/>
      <c r="HR102" s="96"/>
      <c r="HS102" s="96"/>
      <c r="HT102" s="96"/>
      <c r="HU102" s="96"/>
      <c r="HV102" s="96"/>
      <c r="HW102" s="96"/>
      <c r="HX102" s="96"/>
      <c r="HY102" s="96"/>
      <c r="HZ102" s="96"/>
      <c r="IA102" s="96"/>
      <c r="IB102" s="96"/>
      <c r="IC102" s="96"/>
      <c r="ID102" s="96"/>
      <c r="IE102" s="96"/>
      <c r="IF102" s="96"/>
      <c r="IG102" s="96"/>
      <c r="IH102" s="96"/>
      <c r="II102" s="96"/>
      <c r="IJ102" s="96"/>
      <c r="IK102" s="96"/>
      <c r="IL102" s="96"/>
      <c r="IM102" s="96"/>
      <c r="IN102" s="96"/>
      <c r="IO102" s="96"/>
      <c r="IP102" s="96"/>
    </row>
    <row r="103" spans="1:250">
      <c r="A103" s="1261">
        <v>16</v>
      </c>
      <c r="B103" s="96" t="s">
        <v>1896</v>
      </c>
      <c r="C103" s="106"/>
      <c r="D103" s="96" t="s">
        <v>1897</v>
      </c>
      <c r="E103" s="107" t="s">
        <v>1795</v>
      </c>
      <c r="F103" s="105"/>
      <c r="G103" s="473">
        <v>25602</v>
      </c>
      <c r="H103" s="721">
        <v>9701</v>
      </c>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96"/>
      <c r="AM103" s="96"/>
      <c r="AN103" s="96"/>
      <c r="AO103" s="96"/>
      <c r="AP103" s="96"/>
      <c r="AQ103" s="96"/>
      <c r="AR103" s="96"/>
      <c r="AS103" s="96"/>
      <c r="AT103" s="96"/>
      <c r="AU103" s="96"/>
      <c r="AV103" s="96"/>
      <c r="AW103" s="96"/>
      <c r="AX103" s="96"/>
      <c r="AY103" s="96"/>
      <c r="AZ103" s="96"/>
      <c r="BA103" s="96"/>
      <c r="BB103" s="96"/>
      <c r="BC103" s="96"/>
      <c r="BD103" s="96"/>
      <c r="BE103" s="96"/>
      <c r="BF103" s="96"/>
      <c r="BG103" s="96"/>
      <c r="BH103" s="96"/>
      <c r="BI103" s="96"/>
      <c r="BJ103" s="96"/>
      <c r="BK103" s="96"/>
      <c r="BL103" s="96"/>
      <c r="BM103" s="96"/>
      <c r="BN103" s="96"/>
      <c r="BO103" s="96"/>
      <c r="BP103" s="96"/>
      <c r="BQ103" s="96"/>
      <c r="BR103" s="96"/>
      <c r="BS103" s="96"/>
      <c r="BT103" s="96"/>
      <c r="BU103" s="96"/>
      <c r="BV103" s="96"/>
      <c r="BW103" s="96"/>
      <c r="BX103" s="96"/>
      <c r="BY103" s="96"/>
      <c r="BZ103" s="96"/>
      <c r="CA103" s="96"/>
      <c r="CB103" s="96"/>
      <c r="CC103" s="96"/>
      <c r="CD103" s="96"/>
      <c r="CE103" s="96"/>
      <c r="CF103" s="96"/>
      <c r="CG103" s="96"/>
      <c r="CH103" s="96"/>
      <c r="CI103" s="96"/>
      <c r="CJ103" s="96"/>
      <c r="CK103" s="96"/>
      <c r="CL103" s="96"/>
      <c r="CM103" s="96"/>
      <c r="CN103" s="96"/>
      <c r="CO103" s="96"/>
      <c r="CP103" s="96"/>
      <c r="CQ103" s="96"/>
      <c r="CR103" s="96"/>
      <c r="CS103" s="96"/>
      <c r="CT103" s="96"/>
      <c r="CU103" s="96"/>
      <c r="CV103" s="96"/>
      <c r="CW103" s="96"/>
      <c r="CX103" s="96"/>
      <c r="CY103" s="96"/>
      <c r="CZ103" s="96"/>
      <c r="DA103" s="96"/>
      <c r="DB103" s="96"/>
      <c r="DC103" s="96"/>
      <c r="DD103" s="96"/>
      <c r="DE103" s="96"/>
      <c r="DF103" s="96"/>
      <c r="DG103" s="96"/>
      <c r="DH103" s="96"/>
      <c r="DI103" s="96"/>
      <c r="DJ103" s="96"/>
      <c r="DK103" s="96"/>
      <c r="DL103" s="96"/>
      <c r="DM103" s="96"/>
      <c r="DN103" s="96"/>
      <c r="DO103" s="96"/>
      <c r="DP103" s="96"/>
      <c r="DQ103" s="96"/>
      <c r="DR103" s="96"/>
      <c r="DS103" s="96"/>
      <c r="DT103" s="96"/>
      <c r="DU103" s="96"/>
      <c r="DV103" s="96"/>
      <c r="DW103" s="96"/>
      <c r="DX103" s="96"/>
      <c r="DY103" s="96"/>
      <c r="DZ103" s="96"/>
      <c r="EA103" s="96"/>
      <c r="EB103" s="96"/>
      <c r="EC103" s="96"/>
      <c r="ED103" s="96"/>
      <c r="EE103" s="96"/>
      <c r="EF103" s="96"/>
      <c r="EG103" s="96"/>
      <c r="EH103" s="96"/>
      <c r="EI103" s="96"/>
      <c r="EJ103" s="96"/>
      <c r="EK103" s="96"/>
      <c r="EL103" s="96"/>
      <c r="EM103" s="96"/>
      <c r="EN103" s="96"/>
      <c r="EO103" s="96"/>
      <c r="EP103" s="96"/>
      <c r="EQ103" s="96"/>
      <c r="ER103" s="96"/>
      <c r="ES103" s="96"/>
      <c r="ET103" s="96"/>
      <c r="EU103" s="96"/>
      <c r="EV103" s="96"/>
      <c r="EW103" s="96"/>
      <c r="EX103" s="96"/>
      <c r="EY103" s="96"/>
      <c r="EZ103" s="96"/>
      <c r="FA103" s="96"/>
      <c r="FB103" s="96"/>
      <c r="FC103" s="96"/>
      <c r="FD103" s="96"/>
      <c r="FE103" s="96"/>
      <c r="FF103" s="96"/>
      <c r="FG103" s="96"/>
      <c r="FH103" s="96"/>
      <c r="FI103" s="96"/>
      <c r="FJ103" s="96"/>
      <c r="FK103" s="96"/>
      <c r="FL103" s="96"/>
      <c r="FM103" s="96"/>
      <c r="FN103" s="96"/>
      <c r="FO103" s="96"/>
      <c r="FP103" s="96"/>
      <c r="FQ103" s="96"/>
      <c r="FR103" s="96"/>
      <c r="FS103" s="96"/>
      <c r="FT103" s="96"/>
      <c r="FU103" s="96"/>
      <c r="FV103" s="96"/>
      <c r="FW103" s="96"/>
      <c r="FX103" s="96"/>
      <c r="FY103" s="96"/>
      <c r="FZ103" s="96"/>
      <c r="GA103" s="96"/>
      <c r="GB103" s="96"/>
      <c r="GC103" s="96"/>
      <c r="GD103" s="96"/>
      <c r="GE103" s="96"/>
      <c r="GF103" s="96"/>
      <c r="GG103" s="96"/>
      <c r="GH103" s="96"/>
      <c r="GI103" s="96"/>
      <c r="GJ103" s="96"/>
      <c r="GK103" s="96"/>
      <c r="GL103" s="96"/>
      <c r="GM103" s="96"/>
      <c r="GN103" s="96"/>
      <c r="GO103" s="96"/>
      <c r="GP103" s="96"/>
      <c r="GQ103" s="96"/>
      <c r="GR103" s="96"/>
      <c r="GS103" s="96"/>
      <c r="GT103" s="96"/>
      <c r="GU103" s="96"/>
      <c r="GV103" s="96"/>
      <c r="GW103" s="96"/>
      <c r="GX103" s="96"/>
      <c r="GY103" s="96"/>
      <c r="GZ103" s="96"/>
      <c r="HA103" s="96"/>
      <c r="HB103" s="96"/>
      <c r="HC103" s="96"/>
      <c r="HD103" s="96"/>
      <c r="HE103" s="96"/>
      <c r="HF103" s="96"/>
      <c r="HG103" s="96"/>
      <c r="HH103" s="96"/>
      <c r="HI103" s="96"/>
      <c r="HJ103" s="96"/>
      <c r="HK103" s="96"/>
      <c r="HL103" s="96"/>
      <c r="HM103" s="96"/>
      <c r="HN103" s="96"/>
      <c r="HO103" s="96"/>
      <c r="HP103" s="96"/>
      <c r="HQ103" s="96"/>
      <c r="HR103" s="96"/>
      <c r="HS103" s="96"/>
      <c r="HT103" s="96"/>
      <c r="HU103" s="96"/>
      <c r="HV103" s="96"/>
      <c r="HW103" s="96"/>
      <c r="HX103" s="96"/>
      <c r="HY103" s="96"/>
      <c r="HZ103" s="96"/>
      <c r="IA103" s="96"/>
      <c r="IB103" s="96"/>
      <c r="IC103" s="96"/>
      <c r="ID103" s="96"/>
      <c r="IE103" s="96"/>
      <c r="IF103" s="96"/>
      <c r="IG103" s="96"/>
      <c r="IH103" s="96"/>
      <c r="II103" s="96"/>
      <c r="IJ103" s="96"/>
      <c r="IK103" s="96"/>
      <c r="IL103" s="96"/>
      <c r="IM103" s="96"/>
      <c r="IN103" s="96"/>
      <c r="IO103" s="96"/>
      <c r="IP103" s="96"/>
    </row>
    <row r="104" spans="1:250">
      <c r="A104" s="1261">
        <v>17</v>
      </c>
      <c r="B104" s="96" t="s">
        <v>1898</v>
      </c>
      <c r="C104" s="106"/>
      <c r="D104" s="96" t="s">
        <v>1899</v>
      </c>
      <c r="E104" s="107" t="s">
        <v>1795</v>
      </c>
      <c r="F104" s="105"/>
      <c r="G104" s="473">
        <v>38747</v>
      </c>
      <c r="H104" s="721">
        <v>37093</v>
      </c>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c r="AG104" s="96"/>
      <c r="AH104" s="96"/>
      <c r="AI104" s="96"/>
      <c r="AJ104" s="96"/>
      <c r="AK104" s="96"/>
      <c r="AL104" s="96"/>
      <c r="AM104" s="96"/>
      <c r="AN104" s="96"/>
      <c r="AO104" s="96"/>
      <c r="AP104" s="96"/>
      <c r="AQ104" s="96"/>
      <c r="AR104" s="96"/>
      <c r="AS104" s="96"/>
      <c r="AT104" s="96"/>
      <c r="AU104" s="96"/>
      <c r="AV104" s="96"/>
      <c r="AW104" s="96"/>
      <c r="AX104" s="96"/>
      <c r="AY104" s="96"/>
      <c r="AZ104" s="96"/>
      <c r="BA104" s="96"/>
      <c r="BB104" s="96"/>
      <c r="BC104" s="96"/>
      <c r="BD104" s="96"/>
      <c r="BE104" s="96"/>
      <c r="BF104" s="96"/>
      <c r="BG104" s="96"/>
      <c r="BH104" s="96"/>
      <c r="BI104" s="96"/>
      <c r="BJ104" s="96"/>
      <c r="BK104" s="96"/>
      <c r="BL104" s="96"/>
      <c r="BM104" s="96"/>
      <c r="BN104" s="96"/>
      <c r="BO104" s="96"/>
      <c r="BP104" s="96"/>
      <c r="BQ104" s="96"/>
      <c r="BR104" s="96"/>
      <c r="BS104" s="96"/>
      <c r="BT104" s="96"/>
      <c r="BU104" s="96"/>
      <c r="BV104" s="96"/>
      <c r="BW104" s="96"/>
      <c r="BX104" s="96"/>
      <c r="BY104" s="96"/>
      <c r="BZ104" s="96"/>
      <c r="CA104" s="96"/>
      <c r="CB104" s="96"/>
      <c r="CC104" s="96"/>
      <c r="CD104" s="96"/>
      <c r="CE104" s="96"/>
      <c r="CF104" s="96"/>
      <c r="CG104" s="96"/>
      <c r="CH104" s="96"/>
      <c r="CI104" s="96"/>
      <c r="CJ104" s="96"/>
      <c r="CK104" s="96"/>
      <c r="CL104" s="96"/>
      <c r="CM104" s="96"/>
      <c r="CN104" s="96"/>
      <c r="CO104" s="96"/>
      <c r="CP104" s="96"/>
      <c r="CQ104" s="96"/>
      <c r="CR104" s="96"/>
      <c r="CS104" s="96"/>
      <c r="CT104" s="96"/>
      <c r="CU104" s="96"/>
      <c r="CV104" s="96"/>
      <c r="CW104" s="96"/>
      <c r="CX104" s="96"/>
      <c r="CY104" s="96"/>
      <c r="CZ104" s="96"/>
      <c r="DA104" s="96"/>
      <c r="DB104" s="96"/>
      <c r="DC104" s="96"/>
      <c r="DD104" s="96"/>
      <c r="DE104" s="96"/>
      <c r="DF104" s="96"/>
      <c r="DG104" s="96"/>
      <c r="DH104" s="96"/>
      <c r="DI104" s="96"/>
      <c r="DJ104" s="96"/>
      <c r="DK104" s="96"/>
      <c r="DL104" s="96"/>
      <c r="DM104" s="96"/>
      <c r="DN104" s="96"/>
      <c r="DO104" s="96"/>
      <c r="DP104" s="96"/>
      <c r="DQ104" s="96"/>
      <c r="DR104" s="96"/>
      <c r="DS104" s="96"/>
      <c r="DT104" s="96"/>
      <c r="DU104" s="96"/>
      <c r="DV104" s="96"/>
      <c r="DW104" s="96"/>
      <c r="DX104" s="96"/>
      <c r="DY104" s="96"/>
      <c r="DZ104" s="96"/>
      <c r="EA104" s="96"/>
      <c r="EB104" s="96"/>
      <c r="EC104" s="96"/>
      <c r="ED104" s="96"/>
      <c r="EE104" s="96"/>
      <c r="EF104" s="96"/>
      <c r="EG104" s="96"/>
      <c r="EH104" s="96"/>
      <c r="EI104" s="96"/>
      <c r="EJ104" s="96"/>
      <c r="EK104" s="96"/>
      <c r="EL104" s="96"/>
      <c r="EM104" s="96"/>
      <c r="EN104" s="96"/>
      <c r="EO104" s="96"/>
      <c r="EP104" s="96"/>
      <c r="EQ104" s="96"/>
      <c r="ER104" s="96"/>
      <c r="ES104" s="96"/>
      <c r="ET104" s="96"/>
      <c r="EU104" s="96"/>
      <c r="EV104" s="96"/>
      <c r="EW104" s="96"/>
      <c r="EX104" s="96"/>
      <c r="EY104" s="96"/>
      <c r="EZ104" s="96"/>
      <c r="FA104" s="96"/>
      <c r="FB104" s="96"/>
      <c r="FC104" s="96"/>
      <c r="FD104" s="96"/>
      <c r="FE104" s="96"/>
      <c r="FF104" s="96"/>
      <c r="FG104" s="96"/>
      <c r="FH104" s="96"/>
      <c r="FI104" s="96"/>
      <c r="FJ104" s="96"/>
      <c r="FK104" s="96"/>
      <c r="FL104" s="96"/>
      <c r="FM104" s="96"/>
      <c r="FN104" s="96"/>
      <c r="FO104" s="96"/>
      <c r="FP104" s="96"/>
      <c r="FQ104" s="96"/>
      <c r="FR104" s="96"/>
      <c r="FS104" s="96"/>
      <c r="FT104" s="96"/>
      <c r="FU104" s="96"/>
      <c r="FV104" s="96"/>
      <c r="FW104" s="96"/>
      <c r="FX104" s="96"/>
      <c r="FY104" s="96"/>
      <c r="FZ104" s="96"/>
      <c r="GA104" s="96"/>
      <c r="GB104" s="96"/>
      <c r="GC104" s="96"/>
      <c r="GD104" s="96"/>
      <c r="GE104" s="96"/>
      <c r="GF104" s="96"/>
      <c r="GG104" s="96"/>
      <c r="GH104" s="96"/>
      <c r="GI104" s="96"/>
      <c r="GJ104" s="96"/>
      <c r="GK104" s="96"/>
      <c r="GL104" s="96"/>
      <c r="GM104" s="96"/>
      <c r="GN104" s="96"/>
      <c r="GO104" s="96"/>
      <c r="GP104" s="96"/>
      <c r="GQ104" s="96"/>
      <c r="GR104" s="96"/>
      <c r="GS104" s="96"/>
      <c r="GT104" s="96"/>
      <c r="GU104" s="96"/>
      <c r="GV104" s="96"/>
      <c r="GW104" s="96"/>
      <c r="GX104" s="96"/>
      <c r="GY104" s="96"/>
      <c r="GZ104" s="96"/>
      <c r="HA104" s="96"/>
      <c r="HB104" s="96"/>
      <c r="HC104" s="96"/>
      <c r="HD104" s="96"/>
      <c r="HE104" s="96"/>
      <c r="HF104" s="96"/>
      <c r="HG104" s="96"/>
      <c r="HH104" s="96"/>
      <c r="HI104" s="96"/>
      <c r="HJ104" s="96"/>
      <c r="HK104" s="96"/>
      <c r="HL104" s="96"/>
      <c r="HM104" s="96"/>
      <c r="HN104" s="96"/>
      <c r="HO104" s="96"/>
      <c r="HP104" s="96"/>
      <c r="HQ104" s="96"/>
      <c r="HR104" s="96"/>
      <c r="HS104" s="96"/>
      <c r="HT104" s="96"/>
      <c r="HU104" s="96"/>
      <c r="HV104" s="96"/>
      <c r="HW104" s="96"/>
      <c r="HX104" s="96"/>
      <c r="HY104" s="96"/>
      <c r="HZ104" s="96"/>
      <c r="IA104" s="96"/>
      <c r="IB104" s="96"/>
      <c r="IC104" s="96"/>
      <c r="ID104" s="96"/>
      <c r="IE104" s="96"/>
      <c r="IF104" s="96"/>
      <c r="IG104" s="96"/>
      <c r="IH104" s="96"/>
      <c r="II104" s="96"/>
      <c r="IJ104" s="96"/>
      <c r="IK104" s="96"/>
      <c r="IL104" s="96"/>
      <c r="IM104" s="96"/>
      <c r="IN104" s="96"/>
      <c r="IO104" s="96"/>
      <c r="IP104" s="96"/>
    </row>
    <row r="105" spans="1:250">
      <c r="A105" s="1261">
        <v>18</v>
      </c>
      <c r="B105" s="96" t="s">
        <v>1900</v>
      </c>
      <c r="C105" s="106"/>
      <c r="D105" s="96" t="s">
        <v>1901</v>
      </c>
      <c r="E105" s="107" t="s">
        <v>1795</v>
      </c>
      <c r="F105" s="105"/>
      <c r="G105" s="473">
        <v>3572</v>
      </c>
      <c r="H105" s="721">
        <v>2729</v>
      </c>
    </row>
    <row r="106" spans="1:250">
      <c r="A106" s="1261">
        <v>19</v>
      </c>
      <c r="B106" s="96" t="s">
        <v>1902</v>
      </c>
      <c r="C106" s="106"/>
      <c r="D106" s="96" t="s">
        <v>1903</v>
      </c>
      <c r="E106" s="107" t="s">
        <v>1795</v>
      </c>
      <c r="F106" s="105"/>
      <c r="G106" s="473">
        <v>1752</v>
      </c>
      <c r="H106" s="721">
        <v>2014</v>
      </c>
    </row>
    <row r="107" spans="1:250">
      <c r="A107" s="1261">
        <v>20</v>
      </c>
      <c r="B107" s="96" t="s">
        <v>1904</v>
      </c>
      <c r="C107" s="106"/>
      <c r="D107" s="96" t="s">
        <v>1905</v>
      </c>
      <c r="E107" s="107" t="s">
        <v>1795</v>
      </c>
      <c r="F107" s="105" t="s">
        <v>1795</v>
      </c>
      <c r="G107" s="473">
        <v>429621</v>
      </c>
      <c r="H107" s="721">
        <v>422108</v>
      </c>
    </row>
    <row r="108" spans="1:250">
      <c r="A108" s="1261">
        <v>21</v>
      </c>
      <c r="B108" s="96" t="s">
        <v>1906</v>
      </c>
      <c r="C108" s="106"/>
      <c r="D108" s="96" t="s">
        <v>1907</v>
      </c>
      <c r="E108" s="107" t="s">
        <v>1795</v>
      </c>
      <c r="F108" s="105" t="s">
        <v>1795</v>
      </c>
      <c r="G108" s="473"/>
      <c r="H108" s="721"/>
    </row>
    <row r="109" spans="1:250">
      <c r="A109" s="1261">
        <v>22</v>
      </c>
      <c r="B109" s="96"/>
      <c r="C109" s="106"/>
      <c r="D109" s="96"/>
      <c r="E109" s="107"/>
      <c r="F109" s="105"/>
      <c r="G109" s="473"/>
      <c r="H109" s="721"/>
    </row>
    <row r="110" spans="1:250" ht="15.75" thickBot="1">
      <c r="A110" s="1261">
        <v>23</v>
      </c>
      <c r="B110" s="96"/>
      <c r="C110" s="106"/>
      <c r="D110" s="96" t="s">
        <v>1908</v>
      </c>
      <c r="E110" s="107"/>
      <c r="F110" s="105"/>
      <c r="G110" s="866">
        <f>SUM(G90:G108)</f>
        <v>1388696</v>
      </c>
      <c r="H110" s="867">
        <f>SUM(H90:H108)</f>
        <v>1326843</v>
      </c>
    </row>
    <row r="111" spans="1:250" ht="15.75" thickTop="1">
      <c r="A111" s="1261">
        <v>24</v>
      </c>
      <c r="B111" s="96"/>
      <c r="C111" s="106"/>
      <c r="D111" s="96"/>
      <c r="E111" s="107"/>
      <c r="F111" s="105"/>
      <c r="G111" s="473"/>
      <c r="H111" s="721"/>
    </row>
    <row r="112" spans="1:250">
      <c r="A112" s="1261">
        <v>25</v>
      </c>
      <c r="B112" s="96" t="s">
        <v>1909</v>
      </c>
      <c r="C112" s="106"/>
      <c r="D112" s="96" t="s">
        <v>1910</v>
      </c>
      <c r="E112" s="107"/>
      <c r="F112" s="105" t="s">
        <v>1795</v>
      </c>
      <c r="G112" s="473"/>
      <c r="H112" s="721"/>
    </row>
    <row r="113" spans="1:8">
      <c r="A113" s="1261">
        <v>26</v>
      </c>
      <c r="B113" s="96" t="s">
        <v>1911</v>
      </c>
      <c r="C113" s="106"/>
      <c r="D113" s="96" t="s">
        <v>1912</v>
      </c>
      <c r="E113" s="107" t="s">
        <v>1795</v>
      </c>
      <c r="F113" s="105"/>
      <c r="G113" s="473"/>
      <c r="H113" s="721"/>
    </row>
    <row r="114" spans="1:8">
      <c r="A114" s="1261">
        <v>27</v>
      </c>
      <c r="B114" s="96" t="s">
        <v>1913</v>
      </c>
      <c r="C114" s="106"/>
      <c r="D114" s="96" t="s">
        <v>1914</v>
      </c>
      <c r="E114" s="107" t="s">
        <v>1795</v>
      </c>
      <c r="F114" s="105"/>
      <c r="G114" s="473"/>
      <c r="H114" s="721"/>
    </row>
    <row r="115" spans="1:8">
      <c r="A115" s="1261">
        <v>28</v>
      </c>
      <c r="B115" s="96" t="s">
        <v>1915</v>
      </c>
      <c r="C115" s="106"/>
      <c r="D115" s="96" t="s">
        <v>1916</v>
      </c>
      <c r="E115" s="107" t="s">
        <v>1795</v>
      </c>
      <c r="F115" s="105" t="s">
        <v>1795</v>
      </c>
      <c r="G115" s="473">
        <v>100686</v>
      </c>
      <c r="H115" s="721">
        <v>77779</v>
      </c>
    </row>
    <row r="116" spans="1:8">
      <c r="A116" s="1261">
        <v>29</v>
      </c>
      <c r="B116" s="96" t="s">
        <v>1917</v>
      </c>
      <c r="C116" s="106"/>
      <c r="D116" s="96" t="s">
        <v>1918</v>
      </c>
      <c r="E116" s="107" t="s">
        <v>1795</v>
      </c>
      <c r="F116" s="105" t="s">
        <v>1795</v>
      </c>
      <c r="G116" s="473">
        <v>24618</v>
      </c>
      <c r="H116" s="721">
        <v>23928</v>
      </c>
    </row>
    <row r="117" spans="1:8">
      <c r="A117" s="1261">
        <v>30</v>
      </c>
      <c r="B117" s="96" t="s">
        <v>1919</v>
      </c>
      <c r="C117" s="106"/>
      <c r="D117" s="96" t="s">
        <v>1920</v>
      </c>
      <c r="E117" s="107" t="s">
        <v>1795</v>
      </c>
      <c r="F117" s="105" t="s">
        <v>1795</v>
      </c>
      <c r="G117" s="473"/>
      <c r="H117" s="721"/>
    </row>
    <row r="118" spans="1:8">
      <c r="A118" s="1261">
        <v>31</v>
      </c>
      <c r="B118" s="96"/>
      <c r="C118" s="106"/>
      <c r="D118" s="96"/>
      <c r="E118" s="107"/>
      <c r="F118" s="105"/>
      <c r="G118" s="473"/>
      <c r="H118" s="721"/>
    </row>
    <row r="119" spans="1:8" ht="15.75" thickBot="1">
      <c r="A119" s="1261">
        <v>32</v>
      </c>
      <c r="B119" s="96"/>
      <c r="C119" s="106"/>
      <c r="D119" s="96" t="s">
        <v>1921</v>
      </c>
      <c r="E119" s="107"/>
      <c r="F119" s="105"/>
      <c r="G119" s="866">
        <f>SUM(G112:G117)</f>
        <v>125304</v>
      </c>
      <c r="H119" s="867">
        <f>SUM(H112:H117)</f>
        <v>101707</v>
      </c>
    </row>
    <row r="120" spans="1:8" ht="15.75" thickTop="1">
      <c r="A120" s="1261">
        <v>33</v>
      </c>
      <c r="B120" s="96"/>
      <c r="C120" s="106"/>
      <c r="D120" s="96"/>
      <c r="E120" s="107"/>
      <c r="F120" s="105"/>
      <c r="G120" s="473"/>
      <c r="H120" s="721"/>
    </row>
    <row r="121" spans="1:8">
      <c r="A121" s="1261">
        <v>34</v>
      </c>
      <c r="B121" s="96" t="s">
        <v>1922</v>
      </c>
      <c r="C121" s="106"/>
      <c r="D121" s="96" t="s">
        <v>1923</v>
      </c>
      <c r="E121" s="107" t="s">
        <v>1795</v>
      </c>
      <c r="F121" s="105" t="s">
        <v>1795</v>
      </c>
      <c r="G121" s="473">
        <v>310161</v>
      </c>
      <c r="H121" s="721">
        <v>292442</v>
      </c>
    </row>
    <row r="122" spans="1:8">
      <c r="A122" s="1261">
        <v>35</v>
      </c>
      <c r="B122" s="96"/>
      <c r="C122" s="106"/>
      <c r="D122" s="96"/>
      <c r="E122" s="107"/>
      <c r="F122" s="105"/>
      <c r="G122" s="473"/>
      <c r="H122" s="721"/>
    </row>
    <row r="123" spans="1:8">
      <c r="A123" s="1261">
        <v>36</v>
      </c>
      <c r="B123" s="96" t="s">
        <v>1924</v>
      </c>
      <c r="C123" s="106"/>
      <c r="D123" s="96" t="s">
        <v>1925</v>
      </c>
      <c r="E123" s="107" t="s">
        <v>1795</v>
      </c>
      <c r="F123" s="105" t="s">
        <v>1795</v>
      </c>
      <c r="G123" s="473"/>
      <c r="H123" s="721"/>
    </row>
    <row r="124" spans="1:8">
      <c r="A124" s="1261">
        <v>37</v>
      </c>
      <c r="B124" s="96"/>
      <c r="C124" s="106"/>
      <c r="D124" s="96"/>
      <c r="E124" s="107"/>
      <c r="F124" s="105"/>
      <c r="G124" s="473"/>
      <c r="H124" s="721"/>
    </row>
    <row r="125" spans="1:8" ht="15.75" thickBot="1">
      <c r="A125" s="1262">
        <v>38</v>
      </c>
      <c r="B125" s="96"/>
      <c r="C125" s="106"/>
      <c r="D125" s="96" t="s">
        <v>1926</v>
      </c>
      <c r="E125" s="107"/>
      <c r="F125" s="105"/>
      <c r="G125" s="866">
        <f>SUM(G121:G123)</f>
        <v>310161</v>
      </c>
      <c r="H125" s="867">
        <f>SUM(H121:H123)</f>
        <v>292442</v>
      </c>
    </row>
    <row r="126" spans="1:8" ht="15.75" thickTop="1">
      <c r="A126" s="1262">
        <v>39</v>
      </c>
      <c r="B126" s="96"/>
      <c r="C126" s="106"/>
      <c r="D126" s="96"/>
      <c r="E126" s="107"/>
      <c r="F126" s="105"/>
      <c r="G126" s="473"/>
      <c r="H126" s="721"/>
    </row>
    <row r="127" spans="1:8">
      <c r="A127" s="1262">
        <v>40</v>
      </c>
      <c r="B127" s="96" t="s">
        <v>1927</v>
      </c>
      <c r="C127" s="106"/>
      <c r="D127" s="96" t="s">
        <v>1928</v>
      </c>
      <c r="E127" s="107" t="s">
        <v>1795</v>
      </c>
      <c r="F127" s="105" t="s">
        <v>1795</v>
      </c>
      <c r="G127" s="473"/>
      <c r="H127" s="721"/>
    </row>
    <row r="128" spans="1:8">
      <c r="A128" s="1262">
        <v>41</v>
      </c>
      <c r="B128" s="96" t="s">
        <v>1929</v>
      </c>
      <c r="C128" s="106"/>
      <c r="D128" s="96" t="s">
        <v>1930</v>
      </c>
      <c r="E128" s="107" t="s">
        <v>1795</v>
      </c>
      <c r="F128" s="105" t="s">
        <v>1795</v>
      </c>
      <c r="G128" s="473"/>
      <c r="H128" s="721"/>
    </row>
    <row r="129" spans="1:8">
      <c r="A129" s="1262">
        <v>42</v>
      </c>
      <c r="B129" s="96" t="s">
        <v>1931</v>
      </c>
      <c r="C129" s="106"/>
      <c r="D129" s="96" t="s">
        <v>1932</v>
      </c>
      <c r="E129" s="107" t="s">
        <v>1795</v>
      </c>
      <c r="F129" s="105" t="s">
        <v>1795</v>
      </c>
      <c r="G129" s="473"/>
      <c r="H129" s="721"/>
    </row>
    <row r="130" spans="1:8">
      <c r="A130" s="1261">
        <v>43</v>
      </c>
      <c r="B130" s="96"/>
      <c r="C130" s="106"/>
      <c r="D130" s="96"/>
      <c r="E130" s="107"/>
      <c r="F130" s="105"/>
      <c r="G130" s="473"/>
      <c r="H130" s="721"/>
    </row>
    <row r="131" spans="1:8" ht="15.75" thickBot="1">
      <c r="A131" s="1261">
        <v>44</v>
      </c>
      <c r="B131" s="96"/>
      <c r="C131" s="106"/>
      <c r="D131" s="96" t="s">
        <v>1933</v>
      </c>
      <c r="E131" s="107"/>
      <c r="F131" s="105"/>
      <c r="G131" s="866">
        <f>SUM(G127:G129)</f>
        <v>0</v>
      </c>
      <c r="H131" s="867">
        <f>SUM(H127:H129)</f>
        <v>0</v>
      </c>
    </row>
    <row r="132" spans="1:8" ht="15.75" thickTop="1">
      <c r="A132" s="1261">
        <v>45</v>
      </c>
      <c r="B132" s="96"/>
      <c r="C132" s="106"/>
      <c r="D132" s="96"/>
      <c r="E132" s="107"/>
      <c r="F132" s="105"/>
      <c r="G132" s="473"/>
      <c r="H132" s="721"/>
    </row>
    <row r="133" spans="1:8">
      <c r="A133" s="1261">
        <v>46</v>
      </c>
      <c r="B133" s="96" t="s">
        <v>1934</v>
      </c>
      <c r="C133" s="106"/>
      <c r="D133" s="96" t="s">
        <v>1935</v>
      </c>
      <c r="E133" s="107" t="s">
        <v>1795</v>
      </c>
      <c r="F133" s="105" t="s">
        <v>1795</v>
      </c>
      <c r="G133" s="473">
        <v>625829</v>
      </c>
      <c r="H133" s="721">
        <v>625444</v>
      </c>
    </row>
    <row r="134" spans="1:8">
      <c r="A134" s="1261">
        <v>47</v>
      </c>
      <c r="B134" s="96"/>
      <c r="C134" s="106"/>
      <c r="D134" s="96"/>
      <c r="E134" s="107"/>
      <c r="F134" s="105"/>
      <c r="G134" s="473"/>
      <c r="H134" s="721"/>
    </row>
    <row r="135" spans="1:8">
      <c r="A135" s="1261">
        <v>48</v>
      </c>
      <c r="B135" s="96" t="s">
        <v>1936</v>
      </c>
      <c r="C135" s="106"/>
      <c r="D135" s="96" t="s">
        <v>1937</v>
      </c>
      <c r="E135" s="107" t="s">
        <v>1795</v>
      </c>
      <c r="F135" s="105" t="s">
        <v>1795</v>
      </c>
      <c r="G135" s="473">
        <v>0</v>
      </c>
      <c r="H135" s="721">
        <v>16660</v>
      </c>
    </row>
    <row r="136" spans="1:8">
      <c r="A136" s="1261">
        <v>49</v>
      </c>
      <c r="B136" s="96" t="s">
        <v>1938</v>
      </c>
      <c r="C136" s="106"/>
      <c r="D136" s="96" t="s">
        <v>1939</v>
      </c>
      <c r="E136" s="107" t="s">
        <v>1795</v>
      </c>
      <c r="F136" s="105" t="s">
        <v>1795</v>
      </c>
      <c r="G136" s="473">
        <v>82187</v>
      </c>
      <c r="H136" s="721">
        <v>82070</v>
      </c>
    </row>
    <row r="137" spans="1:8">
      <c r="A137" s="1261">
        <v>50</v>
      </c>
      <c r="B137" s="96" t="s">
        <v>1940</v>
      </c>
      <c r="C137" s="106"/>
      <c r="D137" s="96" t="s">
        <v>1941</v>
      </c>
      <c r="E137" s="107" t="s">
        <v>1795</v>
      </c>
      <c r="F137" s="105" t="s">
        <v>1795</v>
      </c>
      <c r="G137" s="473">
        <v>181150</v>
      </c>
      <c r="H137" s="721">
        <v>198680</v>
      </c>
    </row>
    <row r="138" spans="1:8">
      <c r="A138" s="1261">
        <v>51</v>
      </c>
      <c r="B138" s="96" t="s">
        <v>1942</v>
      </c>
      <c r="C138" s="106"/>
      <c r="D138" s="96" t="s">
        <v>1943</v>
      </c>
      <c r="E138" s="107" t="s">
        <v>1795</v>
      </c>
      <c r="F138" s="105" t="s">
        <v>1795</v>
      </c>
      <c r="G138" s="473">
        <v>821024</v>
      </c>
      <c r="H138" s="721">
        <v>850565</v>
      </c>
    </row>
    <row r="139" spans="1:8">
      <c r="A139" s="1261">
        <v>52</v>
      </c>
      <c r="B139" s="96" t="s">
        <v>1944</v>
      </c>
      <c r="C139" s="106"/>
      <c r="D139" s="96" t="s">
        <v>1945</v>
      </c>
      <c r="E139" s="107" t="s">
        <v>1795</v>
      </c>
      <c r="F139" s="105" t="s">
        <v>1795</v>
      </c>
      <c r="G139" s="473">
        <v>0</v>
      </c>
      <c r="H139" s="721">
        <v>10307</v>
      </c>
    </row>
    <row r="140" spans="1:8">
      <c r="A140" s="1261">
        <v>53</v>
      </c>
      <c r="B140" s="96" t="s">
        <v>1946</v>
      </c>
      <c r="C140" s="106"/>
      <c r="D140" s="96" t="s">
        <v>1947</v>
      </c>
      <c r="E140" s="107" t="s">
        <v>1795</v>
      </c>
      <c r="F140" s="105" t="s">
        <v>1795</v>
      </c>
      <c r="G140" s="473">
        <v>100327</v>
      </c>
      <c r="H140" s="721">
        <v>93769</v>
      </c>
    </row>
    <row r="141" spans="1:8">
      <c r="A141" s="1261">
        <v>54</v>
      </c>
      <c r="B141" s="96" t="s">
        <v>1948</v>
      </c>
      <c r="C141" s="106"/>
      <c r="D141" s="96" t="s">
        <v>1949</v>
      </c>
      <c r="E141" s="107" t="s">
        <v>1795</v>
      </c>
      <c r="F141" s="105" t="s">
        <v>1795</v>
      </c>
      <c r="G141" s="473">
        <v>182177</v>
      </c>
      <c r="H141" s="721">
        <v>169110</v>
      </c>
    </row>
    <row r="142" spans="1:8">
      <c r="A142" s="1261">
        <v>55</v>
      </c>
      <c r="B142" s="96"/>
      <c r="C142" s="106"/>
      <c r="D142" s="96"/>
      <c r="E142" s="107"/>
      <c r="F142" s="105"/>
      <c r="G142" s="473"/>
      <c r="H142" s="721"/>
    </row>
    <row r="143" spans="1:8">
      <c r="A143" s="1261">
        <v>56</v>
      </c>
      <c r="B143" s="96" t="s">
        <v>1950</v>
      </c>
      <c r="C143" s="106"/>
      <c r="D143" s="96" t="s">
        <v>1951</v>
      </c>
      <c r="E143" s="107" t="s">
        <v>1795</v>
      </c>
      <c r="F143" s="105" t="s">
        <v>1795</v>
      </c>
      <c r="G143" s="473"/>
      <c r="H143" s="721"/>
    </row>
    <row r="144" spans="1:8">
      <c r="A144" s="1261">
        <v>57</v>
      </c>
      <c r="B144" s="96"/>
      <c r="C144" s="106"/>
      <c r="D144" s="96"/>
      <c r="E144" s="107"/>
      <c r="F144" s="105"/>
      <c r="G144" s="473"/>
      <c r="H144" s="721"/>
    </row>
    <row r="145" spans="1:8">
      <c r="A145" s="1261">
        <v>58</v>
      </c>
      <c r="B145" s="96" t="s">
        <v>1952</v>
      </c>
      <c r="C145" s="106"/>
      <c r="D145" s="96" t="s">
        <v>1953</v>
      </c>
      <c r="E145" s="107" t="s">
        <v>1795</v>
      </c>
      <c r="F145" s="105" t="s">
        <v>1795</v>
      </c>
      <c r="G145" s="473"/>
      <c r="H145" s="721"/>
    </row>
    <row r="146" spans="1:8">
      <c r="A146" s="1261">
        <v>59</v>
      </c>
      <c r="B146" s="96" t="s">
        <v>1954</v>
      </c>
      <c r="C146" s="106"/>
      <c r="D146" s="96" t="s">
        <v>1955</v>
      </c>
      <c r="E146" s="107" t="s">
        <v>1795</v>
      </c>
      <c r="F146" s="105" t="s">
        <v>1795</v>
      </c>
      <c r="G146" s="473"/>
      <c r="H146" s="721"/>
    </row>
    <row r="147" spans="1:8">
      <c r="A147" s="1261">
        <v>60</v>
      </c>
      <c r="B147" s="96" t="s">
        <v>1956</v>
      </c>
      <c r="C147" s="106"/>
      <c r="D147" s="96" t="s">
        <v>1957</v>
      </c>
      <c r="E147" s="107" t="s">
        <v>1795</v>
      </c>
      <c r="F147" s="105" t="s">
        <v>1795</v>
      </c>
      <c r="G147" s="473"/>
      <c r="H147" s="721"/>
    </row>
    <row r="148" spans="1:8">
      <c r="A148" s="1261">
        <v>61</v>
      </c>
      <c r="B148" s="96"/>
      <c r="C148" s="106"/>
      <c r="D148" s="96"/>
      <c r="E148" s="107"/>
      <c r="F148" s="105"/>
      <c r="G148" s="473"/>
      <c r="H148" s="721"/>
    </row>
    <row r="149" spans="1:8">
      <c r="A149" s="1261">
        <v>62</v>
      </c>
      <c r="B149" s="96" t="s">
        <v>1958</v>
      </c>
      <c r="C149" s="106"/>
      <c r="D149" s="96" t="s">
        <v>1959</v>
      </c>
      <c r="E149" s="107" t="s">
        <v>1795</v>
      </c>
      <c r="F149" s="105" t="s">
        <v>1795</v>
      </c>
      <c r="G149" s="473"/>
      <c r="H149" s="721"/>
    </row>
    <row r="150" spans="1:8">
      <c r="A150" s="1261">
        <v>63</v>
      </c>
      <c r="B150" s="96"/>
      <c r="C150" s="106"/>
      <c r="D150" s="96"/>
      <c r="E150" s="107"/>
      <c r="F150" s="105"/>
      <c r="G150" s="473"/>
      <c r="H150" s="721"/>
    </row>
    <row r="151" spans="1:8" ht="15.75" thickBot="1">
      <c r="A151" s="1261">
        <v>64</v>
      </c>
      <c r="B151" s="96"/>
      <c r="C151" s="106"/>
      <c r="D151" s="96" t="s">
        <v>1960</v>
      </c>
      <c r="E151" s="107"/>
      <c r="F151" s="105"/>
      <c r="G151" s="866">
        <f>SUM(G133:G149)</f>
        <v>1992694</v>
      </c>
      <c r="H151" s="867">
        <f>SUM(H133:H149)</f>
        <v>2046605</v>
      </c>
    </row>
    <row r="152" spans="1:8" ht="15.75" thickTop="1">
      <c r="A152" s="1261">
        <v>65</v>
      </c>
      <c r="B152" s="96"/>
      <c r="C152" s="106"/>
      <c r="D152" s="96"/>
      <c r="E152" s="107"/>
      <c r="F152" s="105"/>
      <c r="G152" s="161"/>
      <c r="H152" s="97"/>
    </row>
    <row r="153" spans="1:8" ht="15.75" thickBot="1">
      <c r="A153" s="490">
        <v>66</v>
      </c>
      <c r="B153" s="111"/>
      <c r="C153" s="112"/>
      <c r="D153" s="110" t="s">
        <v>1961</v>
      </c>
      <c r="E153" s="113"/>
      <c r="F153" s="110"/>
      <c r="G153" s="881">
        <f>G88+G110+G119+G125+G131+G151</f>
        <v>13428822</v>
      </c>
      <c r="H153" s="882">
        <f>H88+H110+H119+H125+H131+H151</f>
        <v>12075757</v>
      </c>
    </row>
    <row r="154" spans="1:8" ht="16.5" thickTop="1" thickBot="1">
      <c r="A154" s="181"/>
      <c r="B154" s="123"/>
      <c r="C154" s="123"/>
      <c r="D154" s="123"/>
      <c r="E154" s="123"/>
      <c r="F154" s="123"/>
      <c r="G154" s="123"/>
      <c r="H154" s="126"/>
    </row>
    <row r="155" spans="1:8">
      <c r="H155" s="875" t="s">
        <v>732</v>
      </c>
    </row>
    <row r="156" spans="1:8">
      <c r="A156" s="129" t="s">
        <v>1962</v>
      </c>
      <c r="B156" s="148"/>
      <c r="C156" s="148"/>
      <c r="D156" s="148"/>
      <c r="E156" s="148"/>
      <c r="F156" s="148"/>
      <c r="G156" s="148"/>
      <c r="H156" s="148"/>
    </row>
    <row r="172" spans="4:6">
      <c r="D172" s="121"/>
      <c r="E172" s="121"/>
      <c r="F172" s="121"/>
    </row>
    <row r="173" spans="4:6">
      <c r="D173" s="121"/>
      <c r="E173" s="121"/>
      <c r="F173" s="121"/>
    </row>
    <row r="174" spans="4:6">
      <c r="D174" s="121"/>
      <c r="E174" s="121"/>
      <c r="F174" s="121"/>
    </row>
    <row r="175" spans="4:6">
      <c r="D175" s="121"/>
      <c r="E175" s="121"/>
      <c r="F175" s="121"/>
    </row>
    <row r="176" spans="4:6">
      <c r="D176" s="121"/>
      <c r="E176" s="121"/>
      <c r="F176" s="121"/>
    </row>
    <row r="177" spans="4:6">
      <c r="D177" s="121"/>
      <c r="E177" s="121"/>
      <c r="F177" s="121"/>
    </row>
    <row r="179" spans="4:6">
      <c r="D179" s="121"/>
      <c r="E179" s="121"/>
      <c r="F179" s="121"/>
    </row>
    <row r="180" spans="4:6">
      <c r="D180" s="121"/>
      <c r="E180" s="121"/>
      <c r="F180" s="121"/>
    </row>
    <row r="181" spans="4:6">
      <c r="D181" s="121"/>
      <c r="E181" s="121"/>
      <c r="F181" s="121"/>
    </row>
    <row r="182" spans="4:6">
      <c r="D182" s="121"/>
      <c r="E182" s="121"/>
      <c r="F182" s="121"/>
    </row>
    <row r="183" spans="4:6">
      <c r="D183" s="121"/>
      <c r="E183" s="121"/>
      <c r="F183" s="121"/>
    </row>
    <row r="184" spans="4:6">
      <c r="D184" s="121"/>
      <c r="E184" s="121"/>
      <c r="F184" s="121"/>
    </row>
    <row r="187" spans="4:6">
      <c r="D187" s="121"/>
      <c r="E187" s="121"/>
      <c r="F187" s="121"/>
    </row>
    <row r="188" spans="4:6">
      <c r="D188" s="121"/>
      <c r="E188" s="121"/>
      <c r="F188" s="121"/>
    </row>
    <row r="189" spans="4:6">
      <c r="D189" s="121"/>
      <c r="E189" s="121"/>
      <c r="F189" s="121"/>
    </row>
    <row r="190" spans="4:6">
      <c r="D190" s="121"/>
      <c r="E190" s="121"/>
      <c r="F190" s="121"/>
    </row>
    <row r="191" spans="4:6">
      <c r="D191" s="121"/>
      <c r="E191" s="121"/>
      <c r="F191" s="121"/>
    </row>
    <row r="192" spans="4:6">
      <c r="D192" s="121"/>
      <c r="E192" s="121"/>
      <c r="F192" s="121"/>
    </row>
    <row r="195" spans="4:6">
      <c r="D195" s="121"/>
      <c r="E195" s="121"/>
      <c r="F195" s="121"/>
    </row>
    <row r="196" spans="4:6">
      <c r="D196" s="121"/>
      <c r="E196" s="121"/>
      <c r="F196" s="121"/>
    </row>
    <row r="197" spans="4:6">
      <c r="D197" s="121"/>
      <c r="E197" s="121"/>
      <c r="F197" s="121"/>
    </row>
    <row r="198" spans="4:6">
      <c r="D198" s="121"/>
      <c r="E198" s="121"/>
      <c r="F198" s="121"/>
    </row>
    <row r="199" spans="4:6">
      <c r="D199" s="121"/>
      <c r="E199" s="121"/>
      <c r="F199" s="121"/>
    </row>
    <row r="200" spans="4:6">
      <c r="D200" s="121"/>
      <c r="E200" s="121"/>
      <c r="F200" s="121"/>
    </row>
  </sheetData>
  <sheetProtection sheet="1" objects="1" scenarios="1"/>
  <printOptions horizontalCentered="1" verticalCentered="1"/>
  <pageMargins left="0.5" right="0.5" top="0.5" bottom="0.5" header="0.5" footer="0.5"/>
  <pageSetup scale="58" fitToHeight="2" orientation="portrait" r:id="rId1"/>
  <headerFooter alignWithMargins="0"/>
  <rowBreaks count="1" manualBreakCount="1">
    <brk id="80" max="65535"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J59"/>
  <sheetViews>
    <sheetView defaultGridColor="0" topLeftCell="B1" colorId="22" zoomScale="87" workbookViewId="0">
      <selection activeCell="C18" sqref="C18"/>
    </sheetView>
  </sheetViews>
  <sheetFormatPr defaultColWidth="11.44140625" defaultRowHeight="15"/>
  <cols>
    <col min="1" max="1" width="4.77734375" customWidth="1"/>
    <col min="2" max="2" width="37.77734375" customWidth="1"/>
    <col min="3" max="10" width="13.77734375" customWidth="1"/>
  </cols>
  <sheetData>
    <row r="1" spans="1:10" ht="15.75" thickBot="1">
      <c r="B1" t="str">
        <f>'Read Me First'!D50</f>
        <v>Town of Massena Electric Department</v>
      </c>
      <c r="H1" t="str">
        <f>'Read Me First'!C52</f>
        <v>Year Ending December 31, 2014</v>
      </c>
    </row>
    <row r="2" spans="1:10">
      <c r="A2" s="57"/>
      <c r="B2" s="58"/>
      <c r="C2" s="58"/>
      <c r="D2" s="58"/>
      <c r="E2" s="58"/>
      <c r="F2" s="58"/>
      <c r="G2" s="58"/>
      <c r="H2" s="58"/>
      <c r="I2" s="58"/>
      <c r="J2" s="59"/>
    </row>
    <row r="3" spans="1:10" ht="15.75">
      <c r="A3" s="412" t="s">
        <v>1963</v>
      </c>
      <c r="B3" s="2"/>
      <c r="C3" s="76"/>
      <c r="D3" s="76"/>
      <c r="E3" s="76"/>
      <c r="F3" s="76"/>
      <c r="G3" s="76"/>
      <c r="H3" s="76"/>
      <c r="I3" s="76"/>
      <c r="J3" s="413"/>
    </row>
    <row r="4" spans="1:10">
      <c r="A4" s="414"/>
      <c r="B4" s="415"/>
      <c r="C4" s="415"/>
      <c r="D4" s="415"/>
      <c r="E4" s="415"/>
      <c r="F4" s="415"/>
      <c r="G4" s="415"/>
      <c r="H4" s="415"/>
      <c r="I4" s="415"/>
      <c r="J4" s="419"/>
    </row>
    <row r="5" spans="1:10">
      <c r="A5" s="417"/>
      <c r="B5" s="73"/>
      <c r="C5" s="73"/>
      <c r="D5" s="73"/>
      <c r="E5" s="73"/>
      <c r="F5" s="73"/>
      <c r="G5" s="73"/>
      <c r="H5" s="73"/>
      <c r="I5" s="73"/>
      <c r="J5" s="418"/>
    </row>
    <row r="6" spans="1:10">
      <c r="A6" s="417"/>
      <c r="B6" s="73" t="s">
        <v>1964</v>
      </c>
      <c r="C6" s="73"/>
      <c r="D6" s="73"/>
      <c r="E6" s="73"/>
      <c r="F6" s="73"/>
      <c r="G6" s="73"/>
      <c r="H6" s="73"/>
      <c r="I6" s="73"/>
      <c r="J6" s="418"/>
    </row>
    <row r="7" spans="1:10">
      <c r="A7" s="883"/>
      <c r="B7" s="884" t="s">
        <v>677</v>
      </c>
      <c r="C7" s="884"/>
      <c r="D7" s="884"/>
      <c r="E7" s="884"/>
      <c r="F7" s="884"/>
      <c r="G7" s="884"/>
      <c r="H7" s="884"/>
      <c r="I7" s="884"/>
      <c r="J7" s="885"/>
    </row>
    <row r="8" spans="1:10">
      <c r="A8" s="883"/>
      <c r="B8" s="73" t="s">
        <v>1965</v>
      </c>
      <c r="C8" s="884"/>
      <c r="D8" s="884"/>
      <c r="E8" s="884"/>
      <c r="F8" s="884"/>
      <c r="G8" s="884"/>
      <c r="H8" s="884"/>
      <c r="I8" s="884"/>
      <c r="J8" s="885"/>
    </row>
    <row r="9" spans="1:10">
      <c r="A9" s="883"/>
      <c r="B9" s="884" t="s">
        <v>677</v>
      </c>
      <c r="C9" s="884"/>
      <c r="D9" s="884"/>
      <c r="E9" s="884"/>
      <c r="F9" s="884"/>
      <c r="G9" s="884"/>
      <c r="H9" s="884"/>
      <c r="I9" s="884"/>
      <c r="J9" s="885"/>
    </row>
    <row r="10" spans="1:10">
      <c r="A10" s="883"/>
      <c r="B10" s="73" t="s">
        <v>1966</v>
      </c>
      <c r="C10" s="884"/>
      <c r="D10" s="884"/>
      <c r="E10" s="884"/>
      <c r="F10" s="884"/>
      <c r="G10" s="884"/>
      <c r="H10" s="884"/>
      <c r="I10" s="884"/>
      <c r="J10" s="885"/>
    </row>
    <row r="11" spans="1:10">
      <c r="A11" s="883"/>
      <c r="B11" s="884" t="s">
        <v>677</v>
      </c>
      <c r="C11" s="884"/>
      <c r="D11" s="884"/>
      <c r="E11" s="884"/>
      <c r="F11" s="884"/>
      <c r="G11" s="884"/>
      <c r="H11" s="884"/>
      <c r="I11" s="884"/>
      <c r="J11" s="885"/>
    </row>
    <row r="12" spans="1:10">
      <c r="A12" s="886"/>
      <c r="B12" s="887" t="s">
        <v>677</v>
      </c>
      <c r="C12" s="888" t="s">
        <v>1967</v>
      </c>
      <c r="D12" s="711"/>
      <c r="E12" s="711"/>
      <c r="F12" s="889"/>
      <c r="G12" s="711" t="s">
        <v>1968</v>
      </c>
      <c r="H12" s="711"/>
      <c r="I12" s="711"/>
      <c r="J12" s="712"/>
    </row>
    <row r="13" spans="1:10">
      <c r="A13" s="436"/>
      <c r="B13" s="890" t="s">
        <v>677</v>
      </c>
      <c r="C13" s="694"/>
      <c r="D13" s="680" t="s">
        <v>1969</v>
      </c>
      <c r="E13" s="76"/>
      <c r="F13" s="694"/>
      <c r="G13" s="694"/>
      <c r="H13" s="680" t="s">
        <v>1970</v>
      </c>
      <c r="I13" s="76"/>
      <c r="J13" s="891"/>
    </row>
    <row r="14" spans="1:10">
      <c r="A14" s="436"/>
      <c r="B14" s="890"/>
      <c r="C14" s="681" t="s">
        <v>1971</v>
      </c>
      <c r="D14" s="689" t="s">
        <v>1972</v>
      </c>
      <c r="E14" s="427"/>
      <c r="F14" s="694"/>
      <c r="G14" s="681" t="s">
        <v>1971</v>
      </c>
      <c r="H14" s="689" t="s">
        <v>1972</v>
      </c>
      <c r="I14" s="427"/>
      <c r="J14" s="891"/>
    </row>
    <row r="15" spans="1:10">
      <c r="A15" s="436" t="s">
        <v>1973</v>
      </c>
      <c r="B15" s="679" t="s">
        <v>1721</v>
      </c>
      <c r="C15" s="681" t="s">
        <v>1974</v>
      </c>
      <c r="D15" s="694" t="s">
        <v>677</v>
      </c>
      <c r="E15" s="694" t="s">
        <v>677</v>
      </c>
      <c r="F15" s="681" t="s">
        <v>1558</v>
      </c>
      <c r="G15" s="681" t="s">
        <v>1974</v>
      </c>
      <c r="H15" s="694"/>
      <c r="I15" s="694"/>
      <c r="J15" s="684" t="s">
        <v>1558</v>
      </c>
    </row>
    <row r="16" spans="1:10">
      <c r="A16" s="436" t="s">
        <v>1554</v>
      </c>
      <c r="B16" s="679" t="s">
        <v>677</v>
      </c>
      <c r="C16" s="694" t="s">
        <v>677</v>
      </c>
      <c r="D16" s="694" t="s">
        <v>677</v>
      </c>
      <c r="E16" s="694" t="s">
        <v>677</v>
      </c>
      <c r="F16" s="694"/>
      <c r="G16" s="694"/>
      <c r="H16" s="694"/>
      <c r="I16" s="694"/>
      <c r="J16" s="891"/>
    </row>
    <row r="17" spans="1:10">
      <c r="A17" s="737"/>
      <c r="B17" s="688" t="s">
        <v>742</v>
      </c>
      <c r="C17" s="892" t="s">
        <v>743</v>
      </c>
      <c r="D17" s="892" t="s">
        <v>744</v>
      </c>
      <c r="E17" s="689" t="s">
        <v>745</v>
      </c>
      <c r="F17" s="892" t="s">
        <v>746</v>
      </c>
      <c r="G17" s="892" t="s">
        <v>1224</v>
      </c>
      <c r="H17" s="892" t="s">
        <v>1225</v>
      </c>
      <c r="I17" s="892" t="s">
        <v>1226</v>
      </c>
      <c r="J17" s="691" t="s">
        <v>966</v>
      </c>
    </row>
    <row r="18" spans="1:10">
      <c r="A18" s="893">
        <v>1</v>
      </c>
      <c r="B18" s="894" t="s">
        <v>1975</v>
      </c>
      <c r="C18" s="895">
        <v>12096048</v>
      </c>
      <c r="D18" s="895"/>
      <c r="E18" s="895"/>
      <c r="F18" s="895">
        <f>C18+D18+E18</f>
        <v>12096048</v>
      </c>
      <c r="G18" s="895">
        <v>6611782</v>
      </c>
      <c r="H18" s="895"/>
      <c r="I18" s="895"/>
      <c r="J18" s="896">
        <f>G18+H18+I18</f>
        <v>6611782</v>
      </c>
    </row>
    <row r="19" spans="1:10">
      <c r="A19" s="893">
        <v>2</v>
      </c>
      <c r="B19" s="894" t="s">
        <v>1976</v>
      </c>
      <c r="C19" s="897"/>
      <c r="D19" s="897"/>
      <c r="E19" s="897"/>
      <c r="F19" s="897"/>
      <c r="G19" s="897"/>
      <c r="H19" s="897"/>
      <c r="I19" s="897"/>
      <c r="J19" s="898" t="s">
        <v>677</v>
      </c>
    </row>
    <row r="20" spans="1:10">
      <c r="A20" s="893">
        <v>3</v>
      </c>
      <c r="B20" s="894" t="s">
        <v>1977</v>
      </c>
      <c r="C20" s="899">
        <v>924642</v>
      </c>
      <c r="D20" s="899"/>
      <c r="E20" s="899"/>
      <c r="F20" s="899">
        <f t="shared" ref="F20:F29" si="0">C20+D20+E20</f>
        <v>924642</v>
      </c>
      <c r="G20" s="899"/>
      <c r="H20" s="899"/>
      <c r="I20" s="899"/>
      <c r="J20" s="395">
        <f t="shared" ref="J20:J29" si="1">G20+H20+I20</f>
        <v>0</v>
      </c>
    </row>
    <row r="21" spans="1:10">
      <c r="A21" s="893">
        <v>4</v>
      </c>
      <c r="B21" s="894" t="s">
        <v>1978</v>
      </c>
      <c r="C21" s="899"/>
      <c r="D21" s="899"/>
      <c r="E21" s="899"/>
      <c r="F21" s="899">
        <f t="shared" si="0"/>
        <v>0</v>
      </c>
      <c r="G21" s="899"/>
      <c r="H21" s="899"/>
      <c r="I21" s="899"/>
      <c r="J21" s="395">
        <f t="shared" si="1"/>
        <v>0</v>
      </c>
    </row>
    <row r="22" spans="1:10">
      <c r="A22" s="893">
        <v>5</v>
      </c>
      <c r="B22" s="894" t="s">
        <v>1979</v>
      </c>
      <c r="C22" s="899">
        <v>148095</v>
      </c>
      <c r="D22" s="899"/>
      <c r="E22" s="899"/>
      <c r="F22" s="899">
        <f t="shared" si="0"/>
        <v>148095</v>
      </c>
      <c r="G22" s="899"/>
      <c r="H22" s="899"/>
      <c r="I22" s="899"/>
      <c r="J22" s="395">
        <f t="shared" si="1"/>
        <v>0</v>
      </c>
    </row>
    <row r="23" spans="1:10">
      <c r="A23" s="893">
        <v>6</v>
      </c>
      <c r="B23" s="894" t="s">
        <v>1980</v>
      </c>
      <c r="C23" s="899"/>
      <c r="D23" s="899"/>
      <c r="E23" s="899"/>
      <c r="F23" s="899">
        <f t="shared" si="0"/>
        <v>0</v>
      </c>
      <c r="G23" s="899"/>
      <c r="H23" s="899"/>
      <c r="I23" s="899"/>
      <c r="J23" s="395">
        <f t="shared" si="1"/>
        <v>0</v>
      </c>
    </row>
    <row r="24" spans="1:10">
      <c r="A24" s="893">
        <v>7</v>
      </c>
      <c r="B24" s="894" t="s">
        <v>1981</v>
      </c>
      <c r="C24" s="899"/>
      <c r="D24" s="899"/>
      <c r="E24" s="899"/>
      <c r="F24" s="899">
        <f t="shared" si="0"/>
        <v>0</v>
      </c>
      <c r="G24" s="899"/>
      <c r="H24" s="899"/>
      <c r="I24" s="899"/>
      <c r="J24" s="395">
        <f t="shared" si="1"/>
        <v>0</v>
      </c>
    </row>
    <row r="25" spans="1:10">
      <c r="A25" s="893">
        <v>8</v>
      </c>
      <c r="B25" s="894" t="s">
        <v>1982</v>
      </c>
      <c r="C25" s="532" t="s">
        <v>677</v>
      </c>
      <c r="D25" s="532" t="s">
        <v>677</v>
      </c>
      <c r="E25" s="532" t="s">
        <v>677</v>
      </c>
      <c r="F25" s="899">
        <f t="shared" si="0"/>
        <v>0</v>
      </c>
      <c r="G25" s="532"/>
      <c r="H25" s="532"/>
      <c r="I25" s="532"/>
      <c r="J25" s="395">
        <f t="shared" si="1"/>
        <v>0</v>
      </c>
    </row>
    <row r="26" spans="1:10">
      <c r="A26" s="900">
        <v>9</v>
      </c>
      <c r="B26" s="690"/>
      <c r="C26" s="901"/>
      <c r="D26" s="902"/>
      <c r="E26" s="903"/>
      <c r="F26" s="904">
        <f t="shared" si="0"/>
        <v>0</v>
      </c>
      <c r="G26" s="901"/>
      <c r="H26" s="902"/>
      <c r="I26" s="901"/>
      <c r="J26" s="395">
        <f t="shared" si="1"/>
        <v>0</v>
      </c>
    </row>
    <row r="27" spans="1:10">
      <c r="A27" s="737">
        <v>10</v>
      </c>
      <c r="B27" s="905"/>
      <c r="C27" s="470"/>
      <c r="D27" s="469"/>
      <c r="E27" s="532"/>
      <c r="F27" s="904">
        <f t="shared" si="0"/>
        <v>0</v>
      </c>
      <c r="G27" s="470"/>
      <c r="H27" s="469"/>
      <c r="I27" s="470"/>
      <c r="J27" s="395">
        <f t="shared" si="1"/>
        <v>0</v>
      </c>
    </row>
    <row r="28" spans="1:10">
      <c r="A28" s="737">
        <v>11</v>
      </c>
      <c r="B28" s="905"/>
      <c r="C28" s="470"/>
      <c r="D28" s="469"/>
      <c r="E28" s="532"/>
      <c r="F28" s="904">
        <f t="shared" si="0"/>
        <v>0</v>
      </c>
      <c r="G28" s="470"/>
      <c r="H28" s="469"/>
      <c r="I28" s="470"/>
      <c r="J28" s="395">
        <f t="shared" si="1"/>
        <v>0</v>
      </c>
    </row>
    <row r="29" spans="1:10">
      <c r="A29" s="737">
        <v>12</v>
      </c>
      <c r="B29" s="688" t="s">
        <v>1983</v>
      </c>
      <c r="C29" s="906">
        <f>SUM(C20:C28)</f>
        <v>1072737</v>
      </c>
      <c r="D29" s="906">
        <f>SUM(D20:D28)</f>
        <v>0</v>
      </c>
      <c r="E29" s="658">
        <f>SUM(E20:E28)</f>
        <v>0</v>
      </c>
      <c r="F29" s="904">
        <f t="shared" si="0"/>
        <v>1072737</v>
      </c>
      <c r="G29" s="658">
        <f>SUM(G20:G28)</f>
        <v>0</v>
      </c>
      <c r="H29" s="907">
        <f>SUM(H20:H28)</f>
        <v>0</v>
      </c>
      <c r="I29" s="658">
        <f>SUM(I20:I28)</f>
        <v>0</v>
      </c>
      <c r="J29" s="395">
        <f t="shared" si="1"/>
        <v>0</v>
      </c>
    </row>
    <row r="30" spans="1:10">
      <c r="A30" s="426">
        <v>13</v>
      </c>
      <c r="B30" s="908"/>
      <c r="C30" s="909"/>
      <c r="D30" s="909"/>
      <c r="E30" s="910"/>
      <c r="F30" s="911"/>
      <c r="G30" s="910"/>
      <c r="H30" s="911"/>
      <c r="I30" s="910"/>
      <c r="J30" s="912"/>
    </row>
    <row r="31" spans="1:10">
      <c r="A31" s="426">
        <v>14</v>
      </c>
      <c r="B31" s="421" t="s">
        <v>1984</v>
      </c>
      <c r="C31" s="909"/>
      <c r="D31" s="909"/>
      <c r="E31" s="910"/>
      <c r="F31" s="911"/>
      <c r="G31" s="910"/>
      <c r="H31" s="911"/>
      <c r="I31" s="910"/>
      <c r="J31" s="912"/>
    </row>
    <row r="32" spans="1:10">
      <c r="A32" s="426">
        <v>15</v>
      </c>
      <c r="B32" s="421" t="s">
        <v>1985</v>
      </c>
      <c r="C32" s="913">
        <v>194387</v>
      </c>
      <c r="D32" s="913"/>
      <c r="E32" s="692"/>
      <c r="F32" s="904">
        <f t="shared" ref="F32:F37" si="2">C32+D32+E32</f>
        <v>194387</v>
      </c>
      <c r="G32" s="692"/>
      <c r="H32" s="914"/>
      <c r="I32" s="692"/>
      <c r="J32" s="395">
        <f t="shared" ref="J32:J37" si="3">G32+H32+I32</f>
        <v>0</v>
      </c>
    </row>
    <row r="33" spans="1:10">
      <c r="A33" s="426">
        <v>16</v>
      </c>
      <c r="B33" s="421" t="s">
        <v>1986</v>
      </c>
      <c r="C33" s="913">
        <v>76387</v>
      </c>
      <c r="D33" s="913"/>
      <c r="E33" s="692"/>
      <c r="F33" s="904">
        <f t="shared" si="2"/>
        <v>76387</v>
      </c>
      <c r="G33" s="692"/>
      <c r="H33" s="914"/>
      <c r="I33" s="692"/>
      <c r="J33" s="395">
        <f t="shared" si="3"/>
        <v>0</v>
      </c>
    </row>
    <row r="34" spans="1:10">
      <c r="A34" s="426">
        <v>17</v>
      </c>
      <c r="B34" s="421" t="s">
        <v>1987</v>
      </c>
      <c r="C34" s="913">
        <f>61391+28350</f>
        <v>89741</v>
      </c>
      <c r="D34" s="913"/>
      <c r="E34" s="692"/>
      <c r="F34" s="904">
        <f t="shared" si="2"/>
        <v>89741</v>
      </c>
      <c r="G34" s="692"/>
      <c r="H34" s="914"/>
      <c r="I34" s="692"/>
      <c r="J34" s="395">
        <f t="shared" si="3"/>
        <v>0</v>
      </c>
    </row>
    <row r="35" spans="1:10">
      <c r="A35" s="426">
        <v>18</v>
      </c>
      <c r="B35" s="421" t="s">
        <v>1988</v>
      </c>
      <c r="C35" s="915">
        <f>C32+C33-C34</f>
        <v>181033</v>
      </c>
      <c r="D35" s="915">
        <f>D32+D33-D34</f>
        <v>0</v>
      </c>
      <c r="E35" s="915">
        <f>E32+E33-E34</f>
        <v>0</v>
      </c>
      <c r="F35" s="904">
        <f t="shared" si="2"/>
        <v>181033</v>
      </c>
      <c r="G35" s="915">
        <f>G32+G33-G34</f>
        <v>0</v>
      </c>
      <c r="H35" s="915">
        <f>H32+H33-H34</f>
        <v>0</v>
      </c>
      <c r="I35" s="915">
        <f>I32+I33-I34</f>
        <v>0</v>
      </c>
      <c r="J35" s="395">
        <f t="shared" si="3"/>
        <v>0</v>
      </c>
    </row>
    <row r="36" spans="1:10">
      <c r="A36" s="426">
        <v>19</v>
      </c>
      <c r="B36" s="421" t="s">
        <v>1989</v>
      </c>
      <c r="C36" s="913"/>
      <c r="D36" s="913"/>
      <c r="E36" s="692"/>
      <c r="F36" s="904">
        <f t="shared" si="2"/>
        <v>0</v>
      </c>
      <c r="G36" s="692"/>
      <c r="H36" s="914"/>
      <c r="I36" s="692"/>
      <c r="J36" s="395">
        <f t="shared" si="3"/>
        <v>0</v>
      </c>
    </row>
    <row r="37" spans="1:10">
      <c r="A37" s="426">
        <v>20</v>
      </c>
      <c r="B37" s="421" t="s">
        <v>1990</v>
      </c>
      <c r="C37" s="913"/>
      <c r="D37" s="913"/>
      <c r="E37" s="692"/>
      <c r="F37" s="904">
        <f t="shared" si="2"/>
        <v>0</v>
      </c>
      <c r="G37" s="692"/>
      <c r="H37" s="914"/>
      <c r="I37" s="692"/>
      <c r="J37" s="395">
        <f t="shared" si="3"/>
        <v>0</v>
      </c>
    </row>
    <row r="38" spans="1:10">
      <c r="A38" s="426">
        <v>21</v>
      </c>
      <c r="B38" s="887" t="s">
        <v>1991</v>
      </c>
      <c r="C38" s="916">
        <f t="shared" ref="C38:J38" si="4">C18+C29-C35+C36-C37</f>
        <v>12987752</v>
      </c>
      <c r="D38" s="916">
        <f t="shared" si="4"/>
        <v>0</v>
      </c>
      <c r="E38" s="916">
        <f t="shared" si="4"/>
        <v>0</v>
      </c>
      <c r="F38" s="916">
        <f t="shared" si="4"/>
        <v>12987752</v>
      </c>
      <c r="G38" s="916">
        <f t="shared" si="4"/>
        <v>6611782</v>
      </c>
      <c r="H38" s="916">
        <f t="shared" si="4"/>
        <v>0</v>
      </c>
      <c r="I38" s="916">
        <f t="shared" si="4"/>
        <v>0</v>
      </c>
      <c r="J38" s="391">
        <f t="shared" si="4"/>
        <v>6611782</v>
      </c>
    </row>
    <row r="39" spans="1:10" ht="15.75" thickBot="1">
      <c r="A39" s="917"/>
      <c r="B39" s="444"/>
      <c r="C39" s="444"/>
      <c r="D39" s="444"/>
      <c r="E39" s="918"/>
      <c r="F39" s="444"/>
      <c r="G39" s="444"/>
      <c r="H39" s="444"/>
      <c r="I39" s="444"/>
      <c r="J39" s="919"/>
    </row>
    <row r="40" spans="1:10">
      <c r="A40" s="8"/>
      <c r="B40" s="73"/>
      <c r="C40" s="73"/>
      <c r="D40" s="73"/>
      <c r="E40" s="73"/>
      <c r="F40" s="73"/>
      <c r="G40" s="73"/>
      <c r="H40" s="73"/>
      <c r="I40" s="73"/>
      <c r="J40" s="73" t="s">
        <v>732</v>
      </c>
    </row>
    <row r="41" spans="1:10">
      <c r="A41" s="76" t="s">
        <v>1992</v>
      </c>
      <c r="B41" s="2"/>
      <c r="C41" s="76"/>
      <c r="D41" s="76"/>
      <c r="E41" s="76"/>
      <c r="F41" s="76"/>
      <c r="G41" s="76"/>
      <c r="H41" s="76"/>
      <c r="I41" s="76"/>
      <c r="J41" s="76"/>
    </row>
    <row r="42" spans="1:10">
      <c r="A42" s="8"/>
      <c r="B42" s="8"/>
      <c r="C42" s="73"/>
      <c r="D42" s="73"/>
      <c r="E42" s="73"/>
      <c r="F42" s="73"/>
      <c r="G42" s="73"/>
      <c r="H42" s="73"/>
      <c r="I42" s="73"/>
      <c r="J42" s="73"/>
    </row>
    <row r="43" spans="1:10">
      <c r="A43" s="8"/>
      <c r="B43" s="8"/>
      <c r="C43" s="73"/>
      <c r="D43" s="73"/>
      <c r="E43" s="73"/>
      <c r="F43" s="73"/>
      <c r="G43" s="73"/>
      <c r="H43" s="73"/>
      <c r="I43" s="73"/>
      <c r="J43" s="73"/>
    </row>
    <row r="44" spans="1:10">
      <c r="A44" s="8"/>
      <c r="B44" s="8"/>
      <c r="C44" s="73"/>
      <c r="D44" s="73"/>
      <c r="E44" s="73"/>
      <c r="F44" s="73"/>
      <c r="G44" s="73"/>
      <c r="H44" s="73"/>
      <c r="I44" s="73"/>
      <c r="J44" s="73"/>
    </row>
    <row r="45" spans="1:10">
      <c r="A45" s="8"/>
      <c r="B45" s="8"/>
      <c r="C45" s="73"/>
      <c r="D45" s="73"/>
      <c r="E45" s="73"/>
      <c r="F45" s="73"/>
      <c r="G45" s="73"/>
      <c r="H45" s="73"/>
      <c r="I45" s="73"/>
      <c r="J45" s="73"/>
    </row>
    <row r="46" spans="1:10">
      <c r="A46" s="8"/>
      <c r="B46" s="8"/>
      <c r="C46" s="73"/>
      <c r="D46" s="73"/>
      <c r="E46" s="73"/>
      <c r="F46" s="73"/>
      <c r="G46" s="73"/>
      <c r="H46" s="73"/>
      <c r="I46" s="73"/>
      <c r="J46" s="73"/>
    </row>
    <row r="47" spans="1:10">
      <c r="A47" s="8"/>
      <c r="B47" s="8"/>
      <c r="C47" s="73"/>
      <c r="D47" s="73"/>
      <c r="E47" s="73"/>
      <c r="F47" s="73"/>
      <c r="G47" s="73"/>
      <c r="H47" s="73"/>
      <c r="I47" s="73"/>
      <c r="J47" s="73"/>
    </row>
    <row r="48" spans="1:10">
      <c r="A48" s="79"/>
      <c r="B48" s="446"/>
      <c r="C48" s="73"/>
      <c r="D48" s="73"/>
      <c r="E48" s="73"/>
      <c r="F48" s="73"/>
      <c r="G48" s="73"/>
      <c r="H48" s="73"/>
      <c r="I48" s="73"/>
      <c r="J48" s="73"/>
    </row>
    <row r="49" spans="1:10">
      <c r="A49" s="73"/>
      <c r="B49" s="73"/>
      <c r="C49" s="73"/>
      <c r="D49" s="73"/>
      <c r="E49" s="73"/>
      <c r="F49" s="73"/>
      <c r="G49" s="73"/>
      <c r="H49" s="73"/>
      <c r="I49" s="73"/>
      <c r="J49" s="73"/>
    </row>
    <row r="50" spans="1:10">
      <c r="A50" s="73"/>
      <c r="B50" s="73"/>
      <c r="C50" s="73"/>
      <c r="D50" s="73"/>
      <c r="E50" s="73"/>
      <c r="F50" s="73"/>
      <c r="G50" s="73"/>
      <c r="H50" s="73"/>
      <c r="I50" s="73"/>
      <c r="J50" s="73"/>
    </row>
    <row r="51" spans="1:10">
      <c r="A51" s="73"/>
      <c r="B51" s="73"/>
      <c r="C51" s="73"/>
      <c r="D51" s="73"/>
      <c r="E51" s="73"/>
      <c r="F51" s="73"/>
      <c r="G51" s="73"/>
      <c r="H51" s="73"/>
      <c r="I51" s="73"/>
      <c r="J51" s="73"/>
    </row>
    <row r="52" spans="1:10">
      <c r="A52" s="73"/>
      <c r="B52" s="73"/>
      <c r="C52" s="73"/>
      <c r="D52" s="73"/>
      <c r="E52" s="73"/>
      <c r="F52" s="73"/>
      <c r="G52" s="73"/>
      <c r="H52" s="73"/>
      <c r="I52" s="73"/>
      <c r="J52" s="73"/>
    </row>
    <row r="53" spans="1:10">
      <c r="A53" s="73"/>
      <c r="B53" s="73"/>
      <c r="C53" s="73"/>
      <c r="D53" s="73"/>
      <c r="E53" s="73"/>
      <c r="F53" s="73"/>
      <c r="G53" s="73"/>
      <c r="H53" s="73"/>
      <c r="I53" s="73"/>
      <c r="J53" s="73"/>
    </row>
    <row r="54" spans="1:10">
      <c r="A54" s="73"/>
      <c r="B54" s="73"/>
      <c r="C54" s="73"/>
      <c r="D54" s="73"/>
      <c r="E54" s="73"/>
      <c r="F54" s="73"/>
      <c r="G54" s="73"/>
      <c r="H54" s="73"/>
      <c r="I54" s="73"/>
      <c r="J54" s="73"/>
    </row>
    <row r="55" spans="1:10">
      <c r="A55" s="73"/>
      <c r="B55" s="73"/>
      <c r="C55" s="73"/>
      <c r="D55" s="73"/>
      <c r="E55" s="73"/>
      <c r="F55" s="73"/>
      <c r="G55" s="73"/>
      <c r="H55" s="73"/>
      <c r="I55" s="73"/>
      <c r="J55" s="73"/>
    </row>
    <row r="56" spans="1:10">
      <c r="A56" s="73"/>
      <c r="B56" s="73"/>
      <c r="C56" s="73"/>
      <c r="D56" s="73"/>
      <c r="E56" s="73"/>
      <c r="F56" s="73"/>
      <c r="G56" s="73"/>
      <c r="H56" s="73"/>
      <c r="I56" s="73"/>
      <c r="J56" s="73"/>
    </row>
    <row r="57" spans="1:10">
      <c r="A57" s="73"/>
      <c r="B57" s="73"/>
      <c r="C57" s="73"/>
      <c r="D57" s="73"/>
      <c r="E57" s="73"/>
      <c r="F57" s="73"/>
      <c r="G57" s="73"/>
      <c r="H57" s="73"/>
      <c r="I57" s="73"/>
      <c r="J57" s="73"/>
    </row>
    <row r="58" spans="1:10">
      <c r="A58" s="8"/>
      <c r="B58" s="73"/>
    </row>
    <row r="59" spans="1:10">
      <c r="A59" s="8"/>
      <c r="B59" s="73" t="s">
        <v>677</v>
      </c>
    </row>
  </sheetData>
  <sheetProtection sheet="1" objects="1"/>
  <printOptions horizontalCentered="1" verticalCentered="1"/>
  <pageMargins left="0.5" right="0.5" top="0.5" bottom="0.5" header="0.5" footer="0.5"/>
  <pageSetup scale="70"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68"/>
  <sheetViews>
    <sheetView defaultGridColor="0" topLeftCell="A19" colorId="22" zoomScale="87" workbookViewId="0">
      <selection activeCell="F48" sqref="F48"/>
    </sheetView>
  </sheetViews>
  <sheetFormatPr defaultColWidth="11.44140625" defaultRowHeight="15"/>
  <cols>
    <col min="1" max="1" width="4.77734375" customWidth="1"/>
    <col min="2" max="2" width="44.77734375" customWidth="1"/>
    <col min="3" max="3" width="21.77734375" customWidth="1"/>
    <col min="4" max="4" width="18.77734375" customWidth="1"/>
    <col min="5" max="7" width="10.77734375" customWidth="1"/>
    <col min="8" max="8" width="11.77734375" customWidth="1"/>
  </cols>
  <sheetData>
    <row r="1" spans="1:8" ht="15.75" thickBot="1">
      <c r="A1" t="s">
        <v>1200</v>
      </c>
      <c r="B1" t="str">
        <f>'Read Me First'!D50</f>
        <v>Town of Massena Electric Department</v>
      </c>
      <c r="E1" t="str">
        <f>'Read Me First'!C52</f>
        <v>Year Ending December 31, 2014</v>
      </c>
    </row>
    <row r="2" spans="1:8">
      <c r="A2" s="57"/>
      <c r="B2" s="58"/>
      <c r="C2" s="664"/>
      <c r="D2" s="920"/>
      <c r="E2" s="58"/>
      <c r="F2" s="58"/>
      <c r="G2" s="58"/>
      <c r="H2" s="59"/>
    </row>
    <row r="3" spans="1:8" ht="15.75">
      <c r="A3" s="412" t="s">
        <v>1993</v>
      </c>
      <c r="B3" s="921"/>
      <c r="C3" s="2"/>
      <c r="D3" s="2"/>
      <c r="E3" s="2"/>
      <c r="F3" s="2"/>
      <c r="G3" s="2"/>
      <c r="H3" s="63"/>
    </row>
    <row r="4" spans="1:8">
      <c r="A4" s="666"/>
      <c r="B4" s="435"/>
      <c r="C4" s="435"/>
      <c r="D4" s="435"/>
      <c r="E4" s="435"/>
      <c r="F4" s="435"/>
      <c r="G4" s="435"/>
      <c r="H4" s="416"/>
    </row>
    <row r="5" spans="1:8" ht="15.75">
      <c r="A5" s="412"/>
      <c r="B5" s="73"/>
      <c r="C5" s="2"/>
      <c r="D5" s="2"/>
      <c r="E5" s="8"/>
      <c r="F5" s="8"/>
      <c r="G5" s="8"/>
      <c r="H5" s="61"/>
    </row>
    <row r="6" spans="1:8">
      <c r="A6" s="417" t="s">
        <v>677</v>
      </c>
      <c r="B6" s="884" t="s">
        <v>1994</v>
      </c>
      <c r="C6" s="8"/>
      <c r="D6" s="2"/>
      <c r="E6" s="8"/>
      <c r="F6" s="8"/>
      <c r="G6" s="8"/>
      <c r="H6" s="61"/>
    </row>
    <row r="7" spans="1:8">
      <c r="A7" s="60"/>
      <c r="B7" s="8"/>
      <c r="C7" s="8"/>
      <c r="D7" s="8"/>
      <c r="E7" s="8"/>
      <c r="F7" s="8"/>
      <c r="G7" s="8"/>
      <c r="H7" s="61"/>
    </row>
    <row r="8" spans="1:8">
      <c r="A8" s="922" t="s">
        <v>677</v>
      </c>
      <c r="B8" s="923" t="s">
        <v>677</v>
      </c>
      <c r="C8" s="923"/>
      <c r="D8" s="924" t="s">
        <v>1995</v>
      </c>
      <c r="E8" s="925" t="s">
        <v>1996</v>
      </c>
      <c r="F8" s="926"/>
      <c r="G8" s="927" t="s">
        <v>1997</v>
      </c>
      <c r="H8" s="928" t="s">
        <v>1998</v>
      </c>
    </row>
    <row r="9" spans="1:8">
      <c r="A9" s="929" t="s">
        <v>1551</v>
      </c>
      <c r="B9" s="2" t="s">
        <v>1999</v>
      </c>
      <c r="C9" s="2"/>
      <c r="D9" s="930" t="s">
        <v>2000</v>
      </c>
      <c r="E9" s="931" t="s">
        <v>2001</v>
      </c>
      <c r="F9" s="930" t="s">
        <v>2002</v>
      </c>
      <c r="G9" s="931" t="s">
        <v>2003</v>
      </c>
      <c r="H9" s="932" t="s">
        <v>2004</v>
      </c>
    </row>
    <row r="10" spans="1:8">
      <c r="A10" s="933" t="s">
        <v>1554</v>
      </c>
      <c r="B10" s="428" t="s">
        <v>742</v>
      </c>
      <c r="C10" s="428"/>
      <c r="D10" s="934" t="s">
        <v>743</v>
      </c>
      <c r="E10" s="935" t="s">
        <v>744</v>
      </c>
      <c r="F10" s="934" t="s">
        <v>745</v>
      </c>
      <c r="G10" s="935" t="s">
        <v>746</v>
      </c>
      <c r="H10" s="936" t="s">
        <v>1224</v>
      </c>
    </row>
    <row r="11" spans="1:8">
      <c r="A11" s="929">
        <v>1</v>
      </c>
      <c r="B11" s="937" t="s">
        <v>2140</v>
      </c>
      <c r="C11" s="285"/>
      <c r="D11" s="938" t="s">
        <v>2141</v>
      </c>
      <c r="E11" s="1289">
        <v>41640</v>
      </c>
      <c r="F11" s="1290">
        <f>E11+364</f>
        <v>42004</v>
      </c>
      <c r="G11" s="939">
        <v>0.35</v>
      </c>
      <c r="H11" s="628">
        <v>736</v>
      </c>
    </row>
    <row r="12" spans="1:8">
      <c r="A12" s="929">
        <v>2</v>
      </c>
      <c r="B12" s="285"/>
      <c r="C12" s="285"/>
      <c r="D12" s="719"/>
      <c r="E12" s="285"/>
      <c r="F12" s="580"/>
      <c r="G12" s="939"/>
      <c r="H12" s="628"/>
    </row>
    <row r="13" spans="1:8">
      <c r="A13" s="929">
        <v>3</v>
      </c>
      <c r="B13" s="285"/>
      <c r="C13" s="285"/>
      <c r="D13" s="719"/>
      <c r="E13" s="285"/>
      <c r="F13" s="580"/>
      <c r="G13" s="939"/>
      <c r="H13" s="628"/>
    </row>
    <row r="14" spans="1:8">
      <c r="A14" s="929">
        <v>4</v>
      </c>
      <c r="B14" s="285"/>
      <c r="C14" s="285"/>
      <c r="D14" s="719"/>
      <c r="E14" s="285"/>
      <c r="F14" s="580"/>
      <c r="G14" s="939"/>
      <c r="H14" s="628"/>
    </row>
    <row r="15" spans="1:8">
      <c r="A15" s="929">
        <v>5</v>
      </c>
      <c r="B15" s="285"/>
      <c r="C15" s="285"/>
      <c r="D15" s="719"/>
      <c r="E15" s="285"/>
      <c r="F15" s="580"/>
      <c r="G15" s="939"/>
      <c r="H15" s="628"/>
    </row>
    <row r="16" spans="1:8">
      <c r="A16" s="929">
        <v>6</v>
      </c>
      <c r="B16" s="285"/>
      <c r="C16" s="285"/>
      <c r="D16" s="719"/>
      <c r="E16" s="285"/>
      <c r="F16" s="580"/>
      <c r="G16" s="939"/>
      <c r="H16" s="628"/>
    </row>
    <row r="17" spans="1:8">
      <c r="A17" s="929">
        <v>7</v>
      </c>
      <c r="B17" s="285"/>
      <c r="C17" s="285"/>
      <c r="D17" s="719"/>
      <c r="E17" s="285"/>
      <c r="F17" s="580"/>
      <c r="G17" s="939"/>
      <c r="H17" s="628"/>
    </row>
    <row r="18" spans="1:8">
      <c r="A18" s="929">
        <v>8</v>
      </c>
      <c r="B18" s="285"/>
      <c r="C18" s="285"/>
      <c r="D18" s="719"/>
      <c r="E18" s="285"/>
      <c r="F18" s="580"/>
      <c r="G18" s="939"/>
      <c r="H18" s="628"/>
    </row>
    <row r="19" spans="1:8">
      <c r="A19" s="929">
        <v>9</v>
      </c>
      <c r="B19" s="285"/>
      <c r="C19" s="285"/>
      <c r="D19" s="719"/>
      <c r="E19" s="285"/>
      <c r="F19" s="580"/>
      <c r="G19" s="939"/>
      <c r="H19" s="628"/>
    </row>
    <row r="20" spans="1:8" ht="15.75" thickBot="1">
      <c r="A20" s="929">
        <v>10</v>
      </c>
      <c r="B20" s="931" t="s">
        <v>2005</v>
      </c>
      <c r="C20" s="8" t="s">
        <v>677</v>
      </c>
      <c r="D20" s="940" t="s">
        <v>677</v>
      </c>
      <c r="E20" s="65"/>
      <c r="F20" s="941"/>
      <c r="G20" s="942"/>
      <c r="H20" s="943">
        <f>SUM(H11:H19)</f>
        <v>736</v>
      </c>
    </row>
    <row r="21" spans="1:8">
      <c r="A21" s="57"/>
      <c r="B21" s="58"/>
      <c r="C21" s="58"/>
      <c r="D21" s="58"/>
      <c r="E21" s="8"/>
      <c r="F21" s="8"/>
      <c r="G21" s="8"/>
      <c r="H21" s="61"/>
    </row>
    <row r="22" spans="1:8">
      <c r="A22" s="944"/>
      <c r="B22" s="945"/>
      <c r="C22" s="945"/>
      <c r="D22" s="945"/>
      <c r="E22" s="945"/>
      <c r="F22" s="945"/>
      <c r="G22" s="945"/>
      <c r="H22" s="946"/>
    </row>
    <row r="23" spans="1:8" ht="15.75">
      <c r="A23" s="412" t="s">
        <v>2006</v>
      </c>
      <c r="B23" s="921"/>
      <c r="C23" s="2"/>
      <c r="D23" s="2"/>
      <c r="E23" s="2"/>
      <c r="F23" s="2"/>
      <c r="G23" s="2"/>
      <c r="H23" s="63"/>
    </row>
    <row r="24" spans="1:8" ht="15.75">
      <c r="A24" s="947"/>
      <c r="B24" s="948"/>
      <c r="C24" s="428"/>
      <c r="D24" s="428"/>
      <c r="E24" s="435"/>
      <c r="F24" s="435"/>
      <c r="G24" s="435"/>
      <c r="H24" s="416"/>
    </row>
    <row r="25" spans="1:8" ht="15.75">
      <c r="A25" s="412"/>
      <c r="B25" s="921"/>
      <c r="C25" s="2"/>
      <c r="D25" s="2"/>
      <c r="E25" s="8"/>
      <c r="F25" s="8"/>
      <c r="G25" s="8"/>
      <c r="H25" s="61"/>
    </row>
    <row r="26" spans="1:8" ht="15.75">
      <c r="A26" s="412"/>
      <c r="B26" s="76" t="s">
        <v>2007</v>
      </c>
      <c r="C26" s="2"/>
      <c r="D26" s="2"/>
      <c r="E26" s="8"/>
      <c r="F26" s="8"/>
      <c r="G26" s="8"/>
      <c r="H26" s="61"/>
    </row>
    <row r="27" spans="1:8" ht="15.75">
      <c r="A27" s="412"/>
      <c r="B27" s="76" t="s">
        <v>2008</v>
      </c>
      <c r="C27" s="2"/>
      <c r="D27" s="2"/>
      <c r="E27" s="8"/>
      <c r="F27" s="8"/>
      <c r="G27" s="8"/>
      <c r="H27" s="61"/>
    </row>
    <row r="28" spans="1:8">
      <c r="A28" s="949" t="s">
        <v>677</v>
      </c>
      <c r="B28" s="76"/>
      <c r="C28" s="2"/>
      <c r="D28" s="2"/>
      <c r="E28" s="8"/>
      <c r="F28" s="8"/>
      <c r="G28" s="8"/>
      <c r="H28" s="61"/>
    </row>
    <row r="29" spans="1:8" ht="15.75">
      <c r="A29" s="412"/>
      <c r="B29" s="921"/>
      <c r="C29" s="2"/>
      <c r="D29" s="2"/>
      <c r="E29" s="8"/>
      <c r="F29" s="8"/>
      <c r="G29" s="8"/>
      <c r="H29" s="61"/>
    </row>
    <row r="30" spans="1:8">
      <c r="A30" s="922" t="s">
        <v>677</v>
      </c>
      <c r="B30" s="923" t="s">
        <v>677</v>
      </c>
      <c r="C30" s="923"/>
      <c r="D30" s="924" t="s">
        <v>677</v>
      </c>
      <c r="E30" s="945"/>
      <c r="F30" s="945"/>
      <c r="G30" s="950"/>
      <c r="H30" s="946"/>
    </row>
    <row r="31" spans="1:8">
      <c r="A31" s="929"/>
      <c r="B31" s="2" t="s">
        <v>2009</v>
      </c>
      <c r="C31" s="2"/>
      <c r="D31" s="930" t="s">
        <v>2010</v>
      </c>
      <c r="E31" s="2" t="s">
        <v>2010</v>
      </c>
      <c r="F31" s="2"/>
      <c r="G31" s="951" t="s">
        <v>2010</v>
      </c>
      <c r="H31" s="63"/>
    </row>
    <row r="32" spans="1:8">
      <c r="A32" s="929" t="s">
        <v>1551</v>
      </c>
      <c r="B32" s="2"/>
      <c r="C32" s="2"/>
      <c r="D32" s="930" t="s">
        <v>2011</v>
      </c>
      <c r="E32" s="2" t="s">
        <v>2012</v>
      </c>
      <c r="F32" s="2"/>
      <c r="G32" s="951" t="s">
        <v>2013</v>
      </c>
      <c r="H32" s="63"/>
    </row>
    <row r="33" spans="1:8">
      <c r="A33" s="933" t="s">
        <v>1554</v>
      </c>
      <c r="B33" s="428" t="s">
        <v>742</v>
      </c>
      <c r="C33" s="428"/>
      <c r="D33" s="934" t="s">
        <v>743</v>
      </c>
      <c r="E33" s="428" t="s">
        <v>744</v>
      </c>
      <c r="F33" s="428"/>
      <c r="G33" s="952" t="s">
        <v>745</v>
      </c>
      <c r="H33" s="953"/>
    </row>
    <row r="34" spans="1:8">
      <c r="A34" s="929">
        <v>11</v>
      </c>
      <c r="B34" s="937"/>
      <c r="C34" s="285"/>
      <c r="D34" s="719"/>
      <c r="E34" s="954"/>
      <c r="F34" s="954"/>
      <c r="G34" s="955"/>
      <c r="H34" s="956"/>
    </row>
    <row r="35" spans="1:8">
      <c r="A35" s="929">
        <v>12</v>
      </c>
      <c r="B35" s="285" t="s">
        <v>2142</v>
      </c>
      <c r="C35" s="285"/>
      <c r="D35" s="719"/>
      <c r="E35" s="954"/>
      <c r="F35" s="954">
        <v>27207</v>
      </c>
      <c r="G35" s="955"/>
      <c r="H35" s="956"/>
    </row>
    <row r="36" spans="1:8">
      <c r="A36" s="929">
        <v>13</v>
      </c>
      <c r="B36" s="285"/>
      <c r="C36" s="285"/>
      <c r="D36" s="719"/>
      <c r="E36" s="954"/>
      <c r="F36" s="954"/>
      <c r="G36" s="955"/>
      <c r="H36" s="956"/>
    </row>
    <row r="37" spans="1:8">
      <c r="A37" s="929">
        <v>14</v>
      </c>
      <c r="B37" s="285"/>
      <c r="C37" s="285"/>
      <c r="D37" s="719"/>
      <c r="E37" s="954"/>
      <c r="F37" s="954"/>
      <c r="G37" s="955"/>
      <c r="H37" s="956"/>
    </row>
    <row r="38" spans="1:8">
      <c r="A38" s="929">
        <v>15</v>
      </c>
      <c r="B38" s="285"/>
      <c r="C38" s="285"/>
      <c r="D38" s="719"/>
      <c r="E38" s="954"/>
      <c r="F38" s="954"/>
      <c r="G38" s="955"/>
      <c r="H38" s="956"/>
    </row>
    <row r="39" spans="1:8">
      <c r="A39" s="929">
        <v>16</v>
      </c>
      <c r="B39" s="285"/>
      <c r="C39" s="285"/>
      <c r="D39" s="719"/>
      <c r="E39" s="954"/>
      <c r="F39" s="954"/>
      <c r="G39" s="955"/>
      <c r="H39" s="956"/>
    </row>
    <row r="40" spans="1:8">
      <c r="A40" s="929">
        <v>17</v>
      </c>
      <c r="B40" s="285"/>
      <c r="C40" s="285" t="s">
        <v>677</v>
      </c>
      <c r="D40" s="719" t="s">
        <v>677</v>
      </c>
      <c r="E40" s="954"/>
      <c r="F40" s="954"/>
      <c r="G40" s="955"/>
      <c r="H40" s="956"/>
    </row>
    <row r="41" spans="1:8">
      <c r="A41" s="929">
        <v>18</v>
      </c>
      <c r="B41" s="937"/>
      <c r="C41" s="285"/>
      <c r="D41" s="719"/>
      <c r="E41" s="954"/>
      <c r="F41" s="954"/>
      <c r="G41" s="955"/>
      <c r="H41" s="956"/>
    </row>
    <row r="42" spans="1:8">
      <c r="A42" s="929">
        <v>19</v>
      </c>
      <c r="B42" s="285"/>
      <c r="C42" s="285"/>
      <c r="D42" s="719"/>
      <c r="E42" s="954"/>
      <c r="F42" s="954"/>
      <c r="G42" s="955"/>
      <c r="H42" s="956"/>
    </row>
    <row r="43" spans="1:8">
      <c r="A43" s="933">
        <v>20</v>
      </c>
      <c r="B43" s="435" t="s">
        <v>1558</v>
      </c>
      <c r="C43" s="435"/>
      <c r="D43" s="957">
        <f>SUM(D34:D42)</f>
        <v>0</v>
      </c>
      <c r="E43" s="958"/>
      <c r="F43" s="957">
        <f>SUM(F34:F42)</f>
        <v>27207</v>
      </c>
      <c r="G43" s="959"/>
      <c r="H43" s="960">
        <f>SUM(H34:H42)</f>
        <v>0</v>
      </c>
    </row>
    <row r="44" spans="1:8">
      <c r="A44" s="60"/>
      <c r="B44" s="8"/>
      <c r="C44" s="8"/>
      <c r="D44" s="8"/>
      <c r="E44" s="8"/>
      <c r="F44" s="8"/>
      <c r="G44" s="8"/>
      <c r="H44" s="61"/>
    </row>
    <row r="45" spans="1:8" ht="15.75" thickBot="1">
      <c r="A45" s="64"/>
      <c r="B45" s="65"/>
      <c r="C45" s="65"/>
      <c r="D45" s="65"/>
      <c r="E45" s="65"/>
      <c r="F45" s="65"/>
      <c r="G45" s="65"/>
      <c r="H45" s="66"/>
    </row>
    <row r="46" spans="1:8">
      <c r="A46" s="2" t="s">
        <v>677</v>
      </c>
      <c r="B46" s="2"/>
      <c r="C46" s="2"/>
      <c r="D46" s="2"/>
      <c r="E46" s="2"/>
      <c r="F46" s="2"/>
      <c r="G46" s="2" t="s">
        <v>732</v>
      </c>
      <c r="H46" s="2"/>
    </row>
    <row r="47" spans="1:8">
      <c r="A47" s="2" t="s">
        <v>2014</v>
      </c>
      <c r="B47" s="2"/>
      <c r="C47" s="2"/>
      <c r="D47" s="2"/>
      <c r="E47" s="2"/>
      <c r="F47" s="2"/>
      <c r="G47" s="2"/>
      <c r="H47" s="2"/>
    </row>
    <row r="50" spans="1:8">
      <c r="A50" s="2" t="s">
        <v>677</v>
      </c>
      <c r="B50" s="2"/>
      <c r="C50" s="2"/>
      <c r="D50" s="2"/>
      <c r="E50" s="2"/>
      <c r="F50" s="2"/>
      <c r="G50" s="2"/>
      <c r="H50" s="2"/>
    </row>
    <row r="66" spans="2:2">
      <c r="B66" t="s">
        <v>677</v>
      </c>
    </row>
    <row r="67" spans="2:2">
      <c r="B67" t="s">
        <v>677</v>
      </c>
    </row>
    <row r="68" spans="2:2">
      <c r="B68" t="s">
        <v>677</v>
      </c>
    </row>
  </sheetData>
  <sheetProtection sheet="1" objects="1"/>
  <printOptions horizontalCentered="1" verticalCentered="1"/>
  <pageMargins left="0.25" right="0.25" top="0.25" bottom="0.25" header="0.5" footer="0.5"/>
  <pageSetup scale="8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G44"/>
  <sheetViews>
    <sheetView defaultGridColor="0" colorId="22" zoomScale="87" workbookViewId="0">
      <selection activeCell="F48" sqref="F48"/>
    </sheetView>
  </sheetViews>
  <sheetFormatPr defaultColWidth="11.44140625" defaultRowHeight="15"/>
  <sheetData>
    <row r="1" spans="1:7">
      <c r="A1" s="57"/>
      <c r="B1" s="58"/>
      <c r="C1" s="58"/>
      <c r="D1" s="58"/>
      <c r="E1" s="58"/>
      <c r="F1" s="58"/>
      <c r="G1" s="59"/>
    </row>
    <row r="2" spans="1:7">
      <c r="A2" s="60"/>
      <c r="B2" s="8"/>
      <c r="C2" s="8"/>
      <c r="D2" s="8"/>
      <c r="E2" s="8"/>
      <c r="F2" s="8"/>
      <c r="G2" s="61"/>
    </row>
    <row r="3" spans="1:7">
      <c r="A3" s="60"/>
      <c r="B3" s="8"/>
      <c r="C3" s="8"/>
      <c r="D3" s="8"/>
      <c r="E3" s="8"/>
      <c r="F3" s="8"/>
      <c r="G3" s="61"/>
    </row>
    <row r="4" spans="1:7">
      <c r="A4" s="60"/>
      <c r="B4" s="8"/>
      <c r="C4" s="8"/>
      <c r="D4" s="8"/>
      <c r="E4" s="8"/>
      <c r="F4" s="8"/>
      <c r="G4" s="61"/>
    </row>
    <row r="5" spans="1:7">
      <c r="A5" s="60"/>
      <c r="B5" s="8"/>
      <c r="C5" s="8"/>
      <c r="D5" s="8"/>
      <c r="E5" s="8"/>
      <c r="F5" s="8"/>
      <c r="G5" s="61"/>
    </row>
    <row r="6" spans="1:7">
      <c r="A6" s="60"/>
      <c r="B6" s="8"/>
      <c r="C6" s="8"/>
      <c r="D6" s="8"/>
      <c r="E6" s="8"/>
      <c r="F6" s="8"/>
      <c r="G6" s="61"/>
    </row>
    <row r="7" spans="1:7">
      <c r="A7" s="60"/>
      <c r="B7" s="8"/>
      <c r="C7" s="8"/>
      <c r="D7" s="8"/>
      <c r="E7" s="8"/>
      <c r="F7" s="8"/>
      <c r="G7" s="61"/>
    </row>
    <row r="8" spans="1:7">
      <c r="A8" s="60"/>
      <c r="B8" s="8"/>
      <c r="C8" s="8"/>
      <c r="D8" s="8"/>
      <c r="E8" s="8"/>
      <c r="F8" s="8"/>
      <c r="G8" s="61"/>
    </row>
    <row r="9" spans="1:7">
      <c r="A9" s="60"/>
      <c r="B9" s="8"/>
      <c r="C9" s="8"/>
      <c r="D9" s="8"/>
      <c r="E9" s="8"/>
      <c r="F9" s="8"/>
      <c r="G9" s="61"/>
    </row>
    <row r="10" spans="1:7">
      <c r="A10" s="60"/>
      <c r="B10" s="8"/>
      <c r="C10" s="8"/>
      <c r="D10" s="8"/>
      <c r="E10" s="8"/>
      <c r="F10" s="8"/>
      <c r="G10" s="61"/>
    </row>
    <row r="11" spans="1:7">
      <c r="A11" s="60"/>
      <c r="B11" s="8"/>
      <c r="C11" s="8"/>
      <c r="D11" s="8"/>
      <c r="E11" s="8"/>
      <c r="F11" s="8"/>
      <c r="G11" s="61"/>
    </row>
    <row r="12" spans="1:7">
      <c r="A12" s="60"/>
      <c r="B12" s="8"/>
      <c r="C12" s="8"/>
      <c r="D12" s="8"/>
      <c r="E12" s="8"/>
      <c r="F12" s="8"/>
      <c r="G12" s="61"/>
    </row>
    <row r="13" spans="1:7">
      <c r="A13" s="60"/>
      <c r="B13" s="8"/>
      <c r="C13" s="8"/>
      <c r="D13" s="8"/>
      <c r="E13" s="8"/>
      <c r="F13" s="8"/>
      <c r="G13" s="61"/>
    </row>
    <row r="14" spans="1:7">
      <c r="A14" s="60"/>
      <c r="B14" s="8"/>
      <c r="C14" s="8"/>
      <c r="D14" s="8"/>
      <c r="E14" s="8"/>
      <c r="F14" s="8"/>
      <c r="G14" s="61"/>
    </row>
    <row r="15" spans="1:7">
      <c r="A15" s="60"/>
      <c r="B15" s="8"/>
      <c r="C15" s="8"/>
      <c r="D15" s="8"/>
      <c r="E15" s="8"/>
      <c r="F15" s="8"/>
      <c r="G15" s="61"/>
    </row>
    <row r="16" spans="1:7">
      <c r="A16" s="60"/>
      <c r="B16" s="8"/>
      <c r="C16" s="8"/>
      <c r="D16" s="8"/>
      <c r="E16" s="8"/>
      <c r="F16" s="8"/>
      <c r="G16" s="61"/>
    </row>
    <row r="17" spans="1:7">
      <c r="A17" s="60"/>
      <c r="B17" s="8"/>
      <c r="C17" s="8"/>
      <c r="D17" s="8"/>
      <c r="E17" s="8"/>
      <c r="F17" s="8"/>
      <c r="G17" s="61"/>
    </row>
    <row r="18" spans="1:7">
      <c r="A18" s="60"/>
      <c r="B18" s="8"/>
      <c r="C18" s="8"/>
      <c r="D18" s="8"/>
      <c r="E18" s="8"/>
      <c r="F18" s="8"/>
      <c r="G18" s="61"/>
    </row>
    <row r="19" spans="1:7">
      <c r="A19" s="60"/>
      <c r="B19" s="8"/>
      <c r="C19" s="8"/>
      <c r="D19" s="8"/>
      <c r="E19" s="8"/>
      <c r="F19" s="8"/>
      <c r="G19" s="61"/>
    </row>
    <row r="20" spans="1:7">
      <c r="A20" s="60"/>
      <c r="B20" s="8"/>
      <c r="C20" s="8"/>
      <c r="D20" s="8"/>
      <c r="E20" s="8"/>
      <c r="F20" s="8"/>
      <c r="G20" s="61"/>
    </row>
    <row r="21" spans="1:7">
      <c r="A21" s="60"/>
      <c r="B21" s="8"/>
      <c r="C21" s="8"/>
      <c r="D21" s="8"/>
      <c r="E21" s="8"/>
      <c r="F21" s="8"/>
      <c r="G21" s="61"/>
    </row>
    <row r="22" spans="1:7">
      <c r="A22" s="60"/>
      <c r="B22" s="8"/>
      <c r="C22" s="8"/>
      <c r="D22" s="8"/>
      <c r="E22" s="8"/>
      <c r="F22" s="8"/>
      <c r="G22" s="61"/>
    </row>
    <row r="23" spans="1:7">
      <c r="A23" s="62" t="s">
        <v>705</v>
      </c>
      <c r="B23" s="2"/>
      <c r="C23" s="2"/>
      <c r="D23" s="2"/>
      <c r="E23" s="2"/>
      <c r="F23" s="2"/>
      <c r="G23" s="63"/>
    </row>
    <row r="24" spans="1:7">
      <c r="A24" s="60"/>
      <c r="B24" s="8"/>
      <c r="C24" s="8"/>
      <c r="D24" s="8"/>
      <c r="E24" s="8"/>
      <c r="F24" s="8"/>
      <c r="G24" s="61"/>
    </row>
    <row r="25" spans="1:7">
      <c r="A25" s="60"/>
      <c r="B25" s="8"/>
      <c r="C25" s="8"/>
      <c r="D25" s="8"/>
      <c r="E25" s="8"/>
      <c r="F25" s="8"/>
      <c r="G25" s="61"/>
    </row>
    <row r="26" spans="1:7">
      <c r="A26" s="60"/>
      <c r="B26" s="8"/>
      <c r="C26" s="8"/>
      <c r="D26" s="8"/>
      <c r="E26" s="8"/>
      <c r="F26" s="8"/>
      <c r="G26" s="61"/>
    </row>
    <row r="27" spans="1:7">
      <c r="A27" s="60"/>
      <c r="B27" s="8"/>
      <c r="C27" s="8"/>
      <c r="D27" s="8"/>
      <c r="E27" s="8"/>
      <c r="F27" s="8"/>
      <c r="G27" s="61"/>
    </row>
    <row r="28" spans="1:7">
      <c r="A28" s="60"/>
      <c r="B28" s="8"/>
      <c r="C28" s="8"/>
      <c r="D28" s="8"/>
      <c r="E28" s="8"/>
      <c r="F28" s="8"/>
      <c r="G28" s="61"/>
    </row>
    <row r="29" spans="1:7">
      <c r="A29" s="60"/>
      <c r="B29" s="8"/>
      <c r="C29" s="8"/>
      <c r="D29" s="8"/>
      <c r="E29" s="8"/>
      <c r="F29" s="8"/>
      <c r="G29" s="61"/>
    </row>
    <row r="30" spans="1:7">
      <c r="A30" s="60"/>
      <c r="B30" s="8"/>
      <c r="C30" s="8"/>
      <c r="D30" s="8"/>
      <c r="E30" s="8"/>
      <c r="F30" s="8"/>
      <c r="G30" s="61"/>
    </row>
    <row r="31" spans="1:7">
      <c r="A31" s="60"/>
      <c r="B31" s="8"/>
      <c r="C31" s="8"/>
      <c r="D31" s="8"/>
      <c r="E31" s="8"/>
      <c r="F31" s="8"/>
      <c r="G31" s="61"/>
    </row>
    <row r="32" spans="1:7">
      <c r="A32" s="60"/>
      <c r="B32" s="8"/>
      <c r="C32" s="8"/>
      <c r="D32" s="8"/>
      <c r="E32" s="8"/>
      <c r="F32" s="8"/>
      <c r="G32" s="61"/>
    </row>
    <row r="33" spans="1:7">
      <c r="A33" s="60"/>
      <c r="B33" s="8"/>
      <c r="C33" s="8"/>
      <c r="D33" s="8"/>
      <c r="E33" s="8"/>
      <c r="F33" s="8"/>
      <c r="G33" s="61"/>
    </row>
    <row r="34" spans="1:7">
      <c r="A34" s="60"/>
      <c r="B34" s="8"/>
      <c r="C34" s="8"/>
      <c r="D34" s="8"/>
      <c r="E34" s="8"/>
      <c r="F34" s="8"/>
      <c r="G34" s="61"/>
    </row>
    <row r="35" spans="1:7">
      <c r="A35" s="60"/>
      <c r="B35" s="8"/>
      <c r="C35" s="8"/>
      <c r="D35" s="8"/>
      <c r="E35" s="8"/>
      <c r="F35" s="8"/>
      <c r="G35" s="61"/>
    </row>
    <row r="36" spans="1:7">
      <c r="A36" s="60"/>
      <c r="B36" s="8"/>
      <c r="C36" s="8"/>
      <c r="D36" s="8"/>
      <c r="E36" s="8"/>
      <c r="F36" s="8"/>
      <c r="G36" s="61"/>
    </row>
    <row r="37" spans="1:7">
      <c r="A37" s="60"/>
      <c r="B37" s="8"/>
      <c r="C37" s="8"/>
      <c r="D37" s="8"/>
      <c r="E37" s="8"/>
      <c r="F37" s="8"/>
      <c r="G37" s="61"/>
    </row>
    <row r="38" spans="1:7">
      <c r="A38" s="60"/>
      <c r="B38" s="8"/>
      <c r="C38" s="8"/>
      <c r="D38" s="8"/>
      <c r="E38" s="8"/>
      <c r="F38" s="8"/>
      <c r="G38" s="61"/>
    </row>
    <row r="39" spans="1:7">
      <c r="A39" s="60"/>
      <c r="B39" s="8"/>
      <c r="C39" s="8"/>
      <c r="D39" s="8"/>
      <c r="E39" s="8"/>
      <c r="F39" s="8"/>
      <c r="G39" s="61"/>
    </row>
    <row r="40" spans="1:7">
      <c r="A40" s="60"/>
      <c r="B40" s="8"/>
      <c r="C40" s="8"/>
      <c r="D40" s="8"/>
      <c r="E40" s="8"/>
      <c r="F40" s="8"/>
      <c r="G40" s="61"/>
    </row>
    <row r="41" spans="1:7">
      <c r="A41" s="60"/>
      <c r="B41" s="8"/>
      <c r="C41" s="8"/>
      <c r="D41" s="8"/>
      <c r="E41" s="8"/>
      <c r="F41" s="8"/>
      <c r="G41" s="61"/>
    </row>
    <row r="42" spans="1:7">
      <c r="A42" s="60"/>
      <c r="B42" s="8"/>
      <c r="C42" s="8"/>
      <c r="D42" s="8"/>
      <c r="E42" s="8"/>
      <c r="F42" s="8"/>
      <c r="G42" s="61"/>
    </row>
    <row r="43" spans="1:7">
      <c r="A43" s="60"/>
      <c r="B43" s="8"/>
      <c r="C43" s="8"/>
      <c r="D43" s="8"/>
      <c r="E43" s="8"/>
      <c r="F43" s="8"/>
      <c r="G43" s="61"/>
    </row>
    <row r="44" spans="1:7" ht="15.75" thickBot="1">
      <c r="A44" s="64"/>
      <c r="B44" s="65"/>
      <c r="C44" s="65"/>
      <c r="D44" s="65"/>
      <c r="E44" s="65"/>
      <c r="F44" s="65"/>
      <c r="G44" s="66"/>
    </row>
  </sheetData>
  <sheetProtection sheet="1" objects="1"/>
  <pageMargins left="0.5" right="0.5" top="0.5" bottom="0.5" header="0.5" footer="0.5"/>
  <pageSetup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K94"/>
  <sheetViews>
    <sheetView defaultGridColor="0" topLeftCell="A46" colorId="22" zoomScale="87" workbookViewId="0">
      <selection activeCell="K39" sqref="K39"/>
    </sheetView>
  </sheetViews>
  <sheetFormatPr defaultColWidth="11.44140625" defaultRowHeight="15"/>
  <cols>
    <col min="1" max="1" width="4.77734375" customWidth="1"/>
    <col min="2" max="2" width="20.77734375" customWidth="1"/>
    <col min="3" max="5" width="10.77734375" customWidth="1"/>
    <col min="6" max="6" width="3.77734375" customWidth="1"/>
    <col min="7" max="7" width="13.6640625" customWidth="1"/>
    <col min="8" max="8" width="6.77734375" customWidth="1"/>
    <col min="9" max="9" width="12.77734375" customWidth="1"/>
    <col min="10" max="10" width="6.77734375" customWidth="1"/>
    <col min="11" max="11" width="15.21875" customWidth="1"/>
  </cols>
  <sheetData>
    <row r="1" spans="1:11" ht="15.75" thickBot="1">
      <c r="A1" t="s">
        <v>677</v>
      </c>
      <c r="B1" t="str">
        <f>'Read Me First'!D50</f>
        <v>Town of Massena Electric Department</v>
      </c>
      <c r="H1" t="str">
        <f>'Read Me First'!C52</f>
        <v>Year Ending December 31, 2014</v>
      </c>
    </row>
    <row r="2" spans="1:11">
      <c r="A2" s="57"/>
      <c r="B2" s="58"/>
      <c r="C2" s="58"/>
      <c r="D2" s="58"/>
      <c r="E2" s="58"/>
      <c r="F2" s="58"/>
      <c r="G2" s="58"/>
      <c r="H2" s="58"/>
      <c r="I2" s="58"/>
      <c r="J2" s="58"/>
      <c r="K2" s="59"/>
    </row>
    <row r="3" spans="1:11">
      <c r="A3" s="944"/>
      <c r="B3" s="945"/>
      <c r="C3" s="945"/>
      <c r="D3" s="945"/>
      <c r="E3" s="945"/>
      <c r="F3" s="945"/>
      <c r="G3" s="945"/>
      <c r="H3" s="945"/>
      <c r="I3" s="945"/>
      <c r="J3" s="945"/>
      <c r="K3" s="946"/>
    </row>
    <row r="4" spans="1:11" ht="15.75">
      <c r="A4" s="412" t="s">
        <v>2015</v>
      </c>
      <c r="B4" s="2"/>
      <c r="C4" s="2"/>
      <c r="D4" s="2"/>
      <c r="E4" s="2"/>
      <c r="F4" s="2"/>
      <c r="G4" s="2"/>
      <c r="H4" s="2"/>
      <c r="I4" s="2"/>
      <c r="J4" s="2"/>
      <c r="K4" s="63"/>
    </row>
    <row r="5" spans="1:11">
      <c r="A5" s="666"/>
      <c r="B5" s="435"/>
      <c r="C5" s="435"/>
      <c r="D5" s="435"/>
      <c r="E5" s="435"/>
      <c r="F5" s="435"/>
      <c r="G5" s="435"/>
      <c r="H5" s="435"/>
      <c r="I5" s="435"/>
      <c r="J5" s="435"/>
      <c r="K5" s="416"/>
    </row>
    <row r="6" spans="1:11">
      <c r="A6" s="60"/>
      <c r="B6" s="8"/>
      <c r="C6" s="8"/>
      <c r="D6" s="8"/>
      <c r="E6" s="8"/>
      <c r="F6" s="8"/>
      <c r="G6" s="8"/>
      <c r="H6" s="8"/>
      <c r="I6" s="8"/>
      <c r="J6" s="8"/>
      <c r="K6" s="61"/>
    </row>
    <row r="7" spans="1:11">
      <c r="A7" s="60"/>
      <c r="B7" s="8" t="s">
        <v>2016</v>
      </c>
      <c r="C7" s="8"/>
      <c r="D7" s="8"/>
      <c r="E7" s="8"/>
      <c r="F7" s="8"/>
      <c r="G7" s="8" t="s">
        <v>2017</v>
      </c>
      <c r="H7" s="8"/>
      <c r="I7" s="8"/>
      <c r="J7" s="8"/>
      <c r="K7" s="61"/>
    </row>
    <row r="8" spans="1:11">
      <c r="A8" s="60"/>
      <c r="B8" s="8" t="s">
        <v>2018</v>
      </c>
      <c r="C8" s="8"/>
      <c r="D8" s="8"/>
      <c r="E8" s="8"/>
      <c r="F8" s="8"/>
      <c r="G8" s="8" t="s">
        <v>2019</v>
      </c>
      <c r="H8" s="8"/>
      <c r="I8" s="8"/>
      <c r="J8" s="8"/>
      <c r="K8" s="61"/>
    </row>
    <row r="9" spans="1:11">
      <c r="A9" s="60"/>
      <c r="B9" s="8"/>
      <c r="C9" s="8"/>
      <c r="D9" s="8"/>
      <c r="E9" s="8"/>
      <c r="F9" s="8"/>
      <c r="G9" s="8" t="s">
        <v>2020</v>
      </c>
      <c r="H9" s="8"/>
      <c r="I9" s="8"/>
      <c r="J9" s="8"/>
      <c r="K9" s="61"/>
    </row>
    <row r="10" spans="1:11">
      <c r="A10" s="60"/>
      <c r="B10" s="8" t="s">
        <v>2021</v>
      </c>
      <c r="C10" s="8"/>
      <c r="D10" s="8"/>
      <c r="E10" s="8"/>
      <c r="F10" s="8"/>
      <c r="G10" s="8" t="s">
        <v>2022</v>
      </c>
      <c r="H10" s="8"/>
      <c r="I10" s="8"/>
      <c r="J10" s="8"/>
      <c r="K10" s="61"/>
    </row>
    <row r="11" spans="1:11">
      <c r="A11" s="60"/>
      <c r="B11" s="8" t="s">
        <v>2023</v>
      </c>
      <c r="C11" s="8"/>
      <c r="D11" s="8"/>
      <c r="E11" s="8"/>
      <c r="F11" s="8"/>
      <c r="G11" s="8" t="s">
        <v>2024</v>
      </c>
      <c r="H11" s="8"/>
      <c r="I11" s="8"/>
      <c r="J11" s="8"/>
      <c r="K11" s="61"/>
    </row>
    <row r="12" spans="1:11">
      <c r="A12" s="60"/>
      <c r="B12" s="8" t="s">
        <v>2025</v>
      </c>
      <c r="C12" s="8"/>
      <c r="D12" s="8"/>
      <c r="E12" s="8"/>
      <c r="F12" s="8"/>
      <c r="G12" s="8" t="s">
        <v>2026</v>
      </c>
      <c r="H12" s="8"/>
      <c r="I12" s="8"/>
      <c r="J12" s="8"/>
      <c r="K12" s="61"/>
    </row>
    <row r="13" spans="1:11">
      <c r="A13" s="60"/>
      <c r="B13" s="8" t="s">
        <v>2027</v>
      </c>
      <c r="C13" s="8"/>
      <c r="D13" s="8"/>
      <c r="E13" s="8"/>
      <c r="F13" s="8"/>
      <c r="G13" s="8" t="s">
        <v>2028</v>
      </c>
      <c r="H13" s="8"/>
      <c r="I13" s="8"/>
      <c r="J13" s="8"/>
      <c r="K13" s="61"/>
    </row>
    <row r="14" spans="1:11">
      <c r="A14" s="60"/>
      <c r="B14" s="8" t="s">
        <v>2029</v>
      </c>
      <c r="C14" s="8"/>
      <c r="D14" s="8"/>
      <c r="E14" s="8"/>
      <c r="F14" s="8"/>
      <c r="G14" s="8" t="s">
        <v>2030</v>
      </c>
      <c r="H14" s="8"/>
      <c r="I14" s="8"/>
      <c r="J14" s="8"/>
      <c r="K14" s="61"/>
    </row>
    <row r="15" spans="1:11">
      <c r="A15" s="60"/>
      <c r="B15" s="8" t="s">
        <v>2031</v>
      </c>
      <c r="C15" s="8"/>
      <c r="D15" s="8"/>
      <c r="E15" s="8"/>
      <c r="F15" s="8"/>
      <c r="G15" s="8"/>
      <c r="H15" s="8"/>
      <c r="I15" s="8"/>
      <c r="J15" s="8"/>
      <c r="K15" s="61"/>
    </row>
    <row r="16" spans="1:11">
      <c r="A16" s="60"/>
      <c r="B16" s="8" t="s">
        <v>2032</v>
      </c>
      <c r="C16" s="8"/>
      <c r="D16" s="8"/>
      <c r="E16" s="8"/>
      <c r="F16" s="8"/>
      <c r="G16" s="8" t="s">
        <v>2033</v>
      </c>
      <c r="H16" s="8"/>
      <c r="I16" s="8"/>
      <c r="J16" s="8"/>
      <c r="K16" s="61"/>
    </row>
    <row r="17" spans="1:11">
      <c r="A17" s="60"/>
      <c r="B17" s="8" t="s">
        <v>279</v>
      </c>
      <c r="C17" s="8"/>
      <c r="D17" s="8"/>
      <c r="E17" s="8"/>
      <c r="F17" s="8"/>
      <c r="G17" s="8" t="s">
        <v>280</v>
      </c>
      <c r="H17" s="8"/>
      <c r="I17" s="8"/>
      <c r="J17" s="8"/>
      <c r="K17" s="61"/>
    </row>
    <row r="18" spans="1:11">
      <c r="A18" s="60"/>
      <c r="B18" s="8" t="s">
        <v>281</v>
      </c>
      <c r="C18" s="8"/>
      <c r="D18" s="8"/>
      <c r="E18" s="8"/>
      <c r="F18" s="8"/>
      <c r="G18" s="8" t="s">
        <v>282</v>
      </c>
      <c r="H18" s="8"/>
      <c r="I18" s="8"/>
      <c r="J18" s="8"/>
      <c r="K18" s="61"/>
    </row>
    <row r="19" spans="1:11">
      <c r="A19" s="60"/>
      <c r="B19" s="8" t="s">
        <v>283</v>
      </c>
      <c r="C19" s="8"/>
      <c r="D19" s="8"/>
      <c r="E19" s="8"/>
      <c r="F19" s="8"/>
      <c r="G19" s="8" t="s">
        <v>284</v>
      </c>
      <c r="H19" s="8"/>
      <c r="I19" s="8"/>
      <c r="J19" s="8"/>
      <c r="K19" s="61"/>
    </row>
    <row r="20" spans="1:11">
      <c r="A20" s="60"/>
      <c r="B20" s="8" t="s">
        <v>285</v>
      </c>
      <c r="C20" s="8"/>
      <c r="D20" s="8"/>
      <c r="E20" s="8"/>
      <c r="F20" s="8"/>
      <c r="G20" s="8" t="s">
        <v>286</v>
      </c>
      <c r="H20" s="8"/>
      <c r="I20" s="8"/>
      <c r="J20" s="8"/>
      <c r="K20" s="61"/>
    </row>
    <row r="21" spans="1:11">
      <c r="A21" s="60"/>
      <c r="B21" s="8" t="s">
        <v>287</v>
      </c>
      <c r="C21" s="8"/>
      <c r="D21" s="8"/>
      <c r="E21" s="8"/>
      <c r="F21" s="8"/>
      <c r="G21" s="8" t="s">
        <v>288</v>
      </c>
      <c r="H21" s="8"/>
      <c r="I21" s="8"/>
      <c r="J21" s="8"/>
      <c r="K21" s="61"/>
    </row>
    <row r="22" spans="1:11">
      <c r="A22" s="60"/>
      <c r="B22" s="8" t="s">
        <v>289</v>
      </c>
      <c r="C22" s="8"/>
      <c r="D22" s="8"/>
      <c r="E22" s="8"/>
      <c r="F22" s="8"/>
      <c r="G22" s="8" t="s">
        <v>677</v>
      </c>
      <c r="H22" s="8"/>
      <c r="I22" s="8"/>
      <c r="J22" s="8"/>
      <c r="K22" s="61"/>
    </row>
    <row r="23" spans="1:11">
      <c r="A23" s="60"/>
      <c r="B23" s="8" t="s">
        <v>290</v>
      </c>
      <c r="C23" s="8"/>
      <c r="D23" s="8"/>
      <c r="E23" s="8"/>
      <c r="F23" s="8"/>
      <c r="G23" s="8" t="s">
        <v>291</v>
      </c>
      <c r="H23" s="8"/>
      <c r="I23" s="8"/>
      <c r="J23" s="8"/>
      <c r="K23" s="61"/>
    </row>
    <row r="24" spans="1:11">
      <c r="A24" s="60"/>
      <c r="B24" s="8" t="s">
        <v>292</v>
      </c>
      <c r="C24" s="8"/>
      <c r="D24" s="8"/>
      <c r="E24" s="8"/>
      <c r="F24" s="8"/>
      <c r="G24" s="8" t="s">
        <v>293</v>
      </c>
      <c r="H24" s="8"/>
      <c r="I24" s="8"/>
      <c r="J24" s="8"/>
      <c r="K24" s="61"/>
    </row>
    <row r="25" spans="1:11">
      <c r="A25" s="60"/>
      <c r="B25" s="8" t="s">
        <v>294</v>
      </c>
      <c r="C25" s="8"/>
      <c r="D25" s="8"/>
      <c r="E25" s="8"/>
      <c r="F25" s="8"/>
      <c r="G25" s="8" t="s">
        <v>295</v>
      </c>
      <c r="H25" s="8"/>
      <c r="I25" s="8"/>
      <c r="J25" s="8"/>
      <c r="K25" s="61"/>
    </row>
    <row r="26" spans="1:11">
      <c r="A26" s="60"/>
      <c r="B26" s="8" t="s">
        <v>296</v>
      </c>
      <c r="C26" s="8"/>
      <c r="D26" s="8"/>
      <c r="E26" s="8"/>
      <c r="F26" s="8"/>
      <c r="G26" s="8" t="s">
        <v>297</v>
      </c>
      <c r="H26" s="8"/>
      <c r="I26" s="8"/>
      <c r="J26" s="8"/>
      <c r="K26" s="61"/>
    </row>
    <row r="27" spans="1:11">
      <c r="A27" s="60"/>
      <c r="B27" s="8" t="s">
        <v>298</v>
      </c>
      <c r="C27" s="8"/>
      <c r="D27" s="8"/>
      <c r="E27" s="8"/>
      <c r="F27" s="8"/>
      <c r="G27" s="8"/>
      <c r="H27" s="8"/>
      <c r="I27" s="8"/>
      <c r="J27" s="8"/>
      <c r="K27" s="61"/>
    </row>
    <row r="28" spans="1:11" ht="15.75" thickBot="1">
      <c r="A28" s="60"/>
      <c r="B28" s="8"/>
      <c r="C28" s="8"/>
      <c r="D28" s="8"/>
      <c r="E28" s="8"/>
      <c r="F28" s="8"/>
      <c r="G28" s="8" t="s">
        <v>677</v>
      </c>
      <c r="H28" s="8"/>
      <c r="I28" s="8"/>
      <c r="J28" s="8"/>
      <c r="K28" s="61"/>
    </row>
    <row r="29" spans="1:11" ht="15.75" thickTop="1">
      <c r="A29" s="961"/>
      <c r="B29" s="962"/>
      <c r="C29" s="963"/>
      <c r="D29" s="964"/>
      <c r="E29" s="965" t="s">
        <v>299</v>
      </c>
      <c r="F29" s="965"/>
      <c r="G29" s="965"/>
      <c r="H29" s="965"/>
      <c r="I29" s="965"/>
      <c r="J29" s="965"/>
      <c r="K29" s="966"/>
    </row>
    <row r="30" spans="1:11">
      <c r="A30" s="967"/>
      <c r="B30" s="968"/>
      <c r="C30" s="931" t="s">
        <v>300</v>
      </c>
      <c r="D30" s="930" t="s">
        <v>301</v>
      </c>
      <c r="E30" s="931" t="s">
        <v>302</v>
      </c>
      <c r="F30" s="931"/>
      <c r="G30" s="930" t="s">
        <v>303</v>
      </c>
      <c r="H30" s="435" t="s">
        <v>304</v>
      </c>
      <c r="I30" s="435"/>
      <c r="J30" s="435"/>
      <c r="K30" s="416"/>
    </row>
    <row r="31" spans="1:11">
      <c r="A31" s="929" t="s">
        <v>1721</v>
      </c>
      <c r="B31" s="968"/>
      <c r="C31" s="931" t="s">
        <v>1974</v>
      </c>
      <c r="D31" s="930" t="s">
        <v>305</v>
      </c>
      <c r="E31" s="931" t="s">
        <v>946</v>
      </c>
      <c r="F31" s="931"/>
      <c r="G31" s="930" t="s">
        <v>306</v>
      </c>
      <c r="H31" s="931" t="s">
        <v>307</v>
      </c>
      <c r="I31" s="930" t="s">
        <v>202</v>
      </c>
      <c r="J31" s="931" t="s">
        <v>1214</v>
      </c>
      <c r="K31" s="932" t="s">
        <v>202</v>
      </c>
    </row>
    <row r="32" spans="1:11">
      <c r="A32" s="929" t="s">
        <v>308</v>
      </c>
      <c r="B32" s="969" t="s">
        <v>609</v>
      </c>
      <c r="C32" s="931" t="s">
        <v>309</v>
      </c>
      <c r="D32" s="930" t="s">
        <v>310</v>
      </c>
      <c r="E32" s="931" t="s">
        <v>311</v>
      </c>
      <c r="F32" s="931"/>
      <c r="G32" s="930" t="s">
        <v>312</v>
      </c>
      <c r="H32" s="931" t="s">
        <v>1554</v>
      </c>
      <c r="I32" s="930"/>
      <c r="J32" s="931" t="s">
        <v>1554</v>
      </c>
      <c r="K32" s="932" t="s">
        <v>677</v>
      </c>
    </row>
    <row r="33" spans="1:11">
      <c r="A33" s="967"/>
      <c r="B33" s="969"/>
      <c r="C33" s="931"/>
      <c r="D33" s="930"/>
      <c r="E33" s="931" t="s">
        <v>313</v>
      </c>
      <c r="F33" s="931"/>
      <c r="G33" s="930"/>
      <c r="H33" s="931"/>
      <c r="I33" s="930"/>
      <c r="J33" s="931"/>
      <c r="K33" s="932"/>
    </row>
    <row r="34" spans="1:11">
      <c r="A34" s="970"/>
      <c r="B34" s="971" t="s">
        <v>742</v>
      </c>
      <c r="C34" s="935" t="s">
        <v>743</v>
      </c>
      <c r="D34" s="934" t="s">
        <v>744</v>
      </c>
      <c r="E34" s="935" t="s">
        <v>745</v>
      </c>
      <c r="F34" s="935"/>
      <c r="G34" s="934" t="s">
        <v>746</v>
      </c>
      <c r="H34" s="935" t="s">
        <v>1224</v>
      </c>
      <c r="I34" s="934" t="s">
        <v>1225</v>
      </c>
      <c r="J34" s="935" t="s">
        <v>1226</v>
      </c>
      <c r="K34" s="936" t="s">
        <v>966</v>
      </c>
    </row>
    <row r="35" spans="1:11">
      <c r="A35" s="929">
        <v>1</v>
      </c>
      <c r="B35" s="972"/>
      <c r="C35" s="285"/>
      <c r="D35" s="580"/>
      <c r="E35" s="954"/>
      <c r="F35" s="285"/>
      <c r="G35" s="719"/>
      <c r="H35" s="939"/>
      <c r="I35" s="719"/>
      <c r="J35" s="285"/>
      <c r="K35" s="628"/>
    </row>
    <row r="36" spans="1:11">
      <c r="A36" s="929">
        <v>2</v>
      </c>
      <c r="B36" s="972" t="s">
        <v>2143</v>
      </c>
      <c r="C36" s="285" t="s">
        <v>2144</v>
      </c>
      <c r="D36" s="580" t="s">
        <v>2145</v>
      </c>
      <c r="E36" s="954">
        <v>1618</v>
      </c>
      <c r="F36" s="285"/>
      <c r="G36" s="719"/>
      <c r="H36" s="939"/>
      <c r="I36" s="719"/>
      <c r="J36" s="285">
        <v>604</v>
      </c>
      <c r="K36" s="628">
        <v>20537</v>
      </c>
    </row>
    <row r="37" spans="1:11">
      <c r="A37" s="929">
        <v>3</v>
      </c>
      <c r="B37" s="972"/>
      <c r="C37" s="285"/>
      <c r="D37" s="580"/>
      <c r="E37" s="954"/>
      <c r="F37" s="285"/>
      <c r="G37" s="719"/>
      <c r="H37" s="939"/>
      <c r="I37" s="719"/>
      <c r="J37" s="285"/>
      <c r="K37" s="628"/>
    </row>
    <row r="38" spans="1:11">
      <c r="A38" s="929">
        <v>4</v>
      </c>
      <c r="B38" s="972" t="s">
        <v>2146</v>
      </c>
      <c r="C38" s="285" t="s">
        <v>2144</v>
      </c>
      <c r="D38" s="580" t="s">
        <v>2145</v>
      </c>
      <c r="E38" s="954">
        <v>19832</v>
      </c>
      <c r="F38" s="285"/>
      <c r="G38" s="719"/>
      <c r="H38" s="939"/>
      <c r="I38" s="719"/>
      <c r="J38" s="285">
        <v>606</v>
      </c>
      <c r="K38" s="628">
        <v>393224</v>
      </c>
    </row>
    <row r="39" spans="1:11">
      <c r="A39" s="929">
        <v>5</v>
      </c>
      <c r="B39" s="972"/>
      <c r="C39" s="285"/>
      <c r="D39" s="580"/>
      <c r="E39" s="954"/>
      <c r="F39" s="285"/>
      <c r="G39" s="719"/>
      <c r="H39" s="939"/>
      <c r="I39" s="719"/>
      <c r="J39" s="285"/>
      <c r="K39" s="628"/>
    </row>
    <row r="40" spans="1:11">
      <c r="A40" s="929">
        <v>6</v>
      </c>
      <c r="B40" s="972" t="s">
        <v>547</v>
      </c>
      <c r="C40" s="285" t="s">
        <v>2144</v>
      </c>
      <c r="D40" s="580" t="s">
        <v>2145</v>
      </c>
      <c r="E40" s="954"/>
      <c r="F40" s="285"/>
      <c r="G40" s="719"/>
      <c r="H40" s="939"/>
      <c r="I40" s="719"/>
      <c r="J40" s="285">
        <v>610</v>
      </c>
      <c r="K40" s="628">
        <v>2802</v>
      </c>
    </row>
    <row r="41" spans="1:11">
      <c r="A41" s="929">
        <v>7</v>
      </c>
      <c r="B41" s="972"/>
      <c r="C41" s="285"/>
      <c r="D41" s="580"/>
      <c r="E41" s="954"/>
      <c r="F41" s="285"/>
      <c r="G41" s="719"/>
      <c r="H41" s="939"/>
      <c r="I41" s="719"/>
      <c r="J41" s="285"/>
      <c r="K41" s="628"/>
    </row>
    <row r="42" spans="1:11">
      <c r="A42" s="929">
        <v>8</v>
      </c>
      <c r="B42" s="972"/>
      <c r="C42" s="285"/>
      <c r="D42" s="580"/>
      <c r="E42" s="954"/>
      <c r="F42" s="285"/>
      <c r="G42" s="719"/>
      <c r="H42" s="939"/>
      <c r="I42" s="719"/>
      <c r="J42" s="285"/>
      <c r="K42" s="628"/>
    </row>
    <row r="43" spans="1:11">
      <c r="A43" s="929">
        <v>9</v>
      </c>
      <c r="B43" s="972"/>
      <c r="C43" s="285"/>
      <c r="D43" s="580"/>
      <c r="E43" s="954"/>
      <c r="F43" s="285"/>
      <c r="G43" s="719"/>
      <c r="H43" s="939"/>
      <c r="I43" s="719"/>
      <c r="J43" s="285"/>
      <c r="K43" s="628"/>
    </row>
    <row r="44" spans="1:11">
      <c r="A44" s="929">
        <v>10</v>
      </c>
      <c r="B44" s="972"/>
      <c r="C44" s="285"/>
      <c r="D44" s="580"/>
      <c r="E44" s="954"/>
      <c r="F44" s="285"/>
      <c r="G44" s="719"/>
      <c r="H44" s="939"/>
      <c r="I44" s="719"/>
      <c r="J44" s="285"/>
      <c r="K44" s="628"/>
    </row>
    <row r="45" spans="1:11" ht="15.75" thickBot="1">
      <c r="A45" s="929">
        <v>11</v>
      </c>
      <c r="B45" s="973"/>
      <c r="C45" s="945"/>
      <c r="D45" s="974" t="s">
        <v>314</v>
      </c>
      <c r="E45" s="975">
        <f>SUM(E35:E44)</f>
        <v>21450</v>
      </c>
      <c r="F45" s="945"/>
      <c r="G45" s="976">
        <f>SUM(G35:G44)</f>
        <v>0</v>
      </c>
      <c r="H45" s="977"/>
      <c r="I45" s="976">
        <f>SUM(I35:I44)</f>
        <v>0</v>
      </c>
      <c r="J45" s="945"/>
      <c r="K45" s="978">
        <f>SUM(K35:K44)</f>
        <v>416563</v>
      </c>
    </row>
    <row r="46" spans="1:11">
      <c r="A46" s="979"/>
      <c r="B46" s="58"/>
      <c r="C46" s="58"/>
      <c r="D46" s="58"/>
      <c r="E46" s="980"/>
      <c r="F46" s="58"/>
      <c r="G46" s="980"/>
      <c r="H46" s="981"/>
      <c r="I46" s="980"/>
      <c r="J46" s="58"/>
      <c r="K46" s="982"/>
    </row>
    <row r="47" spans="1:11" ht="15.75">
      <c r="A47" s="412"/>
      <c r="B47" s="921" t="s">
        <v>315</v>
      </c>
      <c r="C47" s="921"/>
      <c r="D47" s="921"/>
      <c r="E47" s="655"/>
      <c r="F47" s="921"/>
      <c r="G47" s="655"/>
      <c r="H47" s="983"/>
      <c r="I47" s="655"/>
      <c r="J47" s="921"/>
      <c r="K47" s="656"/>
    </row>
    <row r="48" spans="1:11">
      <c r="A48" s="984"/>
      <c r="B48" s="435"/>
      <c r="C48" s="435"/>
      <c r="D48" s="435"/>
      <c r="E48" s="985"/>
      <c r="F48" s="435"/>
      <c r="G48" s="985"/>
      <c r="H48" s="986"/>
      <c r="I48" s="985"/>
      <c r="J48" s="435"/>
      <c r="K48" s="317"/>
    </row>
    <row r="49" spans="1:11">
      <c r="A49" s="987"/>
      <c r="B49" s="8"/>
      <c r="C49" s="8"/>
      <c r="D49" s="8"/>
      <c r="E49" s="328"/>
      <c r="F49" s="8"/>
      <c r="G49" s="328"/>
      <c r="H49" s="988"/>
      <c r="I49" s="328"/>
      <c r="J49" s="8"/>
      <c r="K49" s="329"/>
    </row>
    <row r="50" spans="1:11">
      <c r="A50" s="987"/>
      <c r="B50" s="8" t="s">
        <v>316</v>
      </c>
      <c r="C50" s="8"/>
      <c r="D50" s="8"/>
      <c r="E50" s="328"/>
      <c r="F50" s="8"/>
      <c r="G50" s="328"/>
      <c r="H50" s="988"/>
      <c r="I50" s="328"/>
      <c r="J50" s="8"/>
      <c r="K50" s="329"/>
    </row>
    <row r="51" spans="1:11">
      <c r="A51" s="987"/>
      <c r="B51" s="8" t="s">
        <v>317</v>
      </c>
      <c r="C51" s="8"/>
      <c r="D51" s="8"/>
      <c r="E51" s="328"/>
      <c r="F51" s="8"/>
      <c r="G51" s="328"/>
      <c r="H51" s="988"/>
      <c r="I51" s="328"/>
      <c r="J51" s="8"/>
      <c r="K51" s="329"/>
    </row>
    <row r="52" spans="1:11">
      <c r="A52" s="987"/>
      <c r="B52" s="8" t="s">
        <v>318</v>
      </c>
      <c r="C52" s="8"/>
      <c r="D52" s="8"/>
      <c r="E52" s="328"/>
      <c r="F52" s="8"/>
      <c r="G52" s="328"/>
      <c r="H52" s="988"/>
      <c r="I52" s="328"/>
      <c r="J52" s="8"/>
      <c r="K52" s="329"/>
    </row>
    <row r="53" spans="1:11">
      <c r="A53" s="987"/>
      <c r="B53" s="8" t="s">
        <v>319</v>
      </c>
      <c r="C53" s="8"/>
      <c r="D53" s="8"/>
      <c r="E53" s="328"/>
      <c r="F53" s="8"/>
      <c r="G53" s="328"/>
      <c r="H53" s="988"/>
      <c r="I53" s="328"/>
      <c r="J53" s="8"/>
      <c r="K53" s="329"/>
    </row>
    <row r="54" spans="1:11">
      <c r="A54" s="987"/>
      <c r="B54" s="8" t="s">
        <v>1486</v>
      </c>
      <c r="C54" s="8"/>
      <c r="D54" s="8"/>
      <c r="E54" s="328"/>
      <c r="F54" s="8"/>
      <c r="G54" s="328"/>
      <c r="H54" s="988"/>
      <c r="I54" s="328"/>
      <c r="J54" s="8"/>
      <c r="K54" s="329"/>
    </row>
    <row r="55" spans="1:11">
      <c r="A55" s="987"/>
      <c r="B55" s="8" t="s">
        <v>1487</v>
      </c>
      <c r="C55" s="8"/>
      <c r="D55" s="8"/>
      <c r="E55" s="328"/>
      <c r="F55" s="8"/>
      <c r="G55" s="328"/>
      <c r="H55" s="988"/>
      <c r="I55" s="328"/>
      <c r="J55" s="8"/>
      <c r="K55" s="329"/>
    </row>
    <row r="56" spans="1:11">
      <c r="A56" s="987"/>
      <c r="B56" s="8" t="s">
        <v>1488</v>
      </c>
      <c r="C56" s="8"/>
      <c r="D56" s="8"/>
      <c r="E56" s="328"/>
      <c r="F56" s="8"/>
      <c r="G56" s="328"/>
      <c r="H56" s="988"/>
      <c r="I56" s="328"/>
      <c r="J56" s="8"/>
      <c r="K56" s="329"/>
    </row>
    <row r="57" spans="1:11">
      <c r="A57" s="987"/>
      <c r="B57" s="8" t="s">
        <v>1489</v>
      </c>
      <c r="C57" s="8"/>
      <c r="D57" s="8"/>
      <c r="E57" s="328"/>
      <c r="F57" s="8"/>
      <c r="G57" s="328"/>
      <c r="H57" s="988"/>
      <c r="I57" s="328"/>
      <c r="J57" s="8"/>
      <c r="K57" s="329"/>
    </row>
    <row r="58" spans="1:11">
      <c r="A58" s="987"/>
      <c r="B58" s="8" t="s">
        <v>1490</v>
      </c>
      <c r="C58" s="8"/>
      <c r="D58" s="8"/>
      <c r="E58" s="328"/>
      <c r="F58" s="8"/>
      <c r="G58" s="328"/>
      <c r="H58" s="988"/>
      <c r="I58" s="328"/>
      <c r="J58" s="8"/>
      <c r="K58" s="329"/>
    </row>
    <row r="59" spans="1:11">
      <c r="A59" s="987"/>
      <c r="B59" s="8" t="s">
        <v>1491</v>
      </c>
      <c r="C59" s="8"/>
      <c r="D59" s="8"/>
      <c r="E59" s="328"/>
      <c r="F59" s="8"/>
      <c r="G59" s="328"/>
      <c r="H59" s="988"/>
      <c r="I59" s="328"/>
      <c r="J59" s="8"/>
      <c r="K59" s="329"/>
    </row>
    <row r="60" spans="1:11">
      <c r="A60" s="987"/>
      <c r="B60" s="8"/>
      <c r="C60" s="8"/>
      <c r="D60" s="8"/>
      <c r="E60" s="328"/>
      <c r="F60" s="8"/>
      <c r="G60" s="328"/>
      <c r="H60" s="988"/>
      <c r="I60" s="328"/>
      <c r="J60" s="8"/>
      <c r="K60" s="329"/>
    </row>
    <row r="61" spans="1:11">
      <c r="A61" s="987"/>
      <c r="B61" s="8" t="s">
        <v>1492</v>
      </c>
      <c r="C61" s="8"/>
      <c r="D61" s="8"/>
      <c r="E61" s="328"/>
      <c r="F61" s="8"/>
      <c r="G61" s="328"/>
      <c r="H61" s="988"/>
      <c r="I61" s="328"/>
      <c r="J61" s="8"/>
      <c r="K61" s="329"/>
    </row>
    <row r="62" spans="1:11">
      <c r="A62" s="984"/>
      <c r="B62" s="435"/>
      <c r="C62" s="435"/>
      <c r="D62" s="435"/>
      <c r="E62" s="985"/>
      <c r="F62" s="435"/>
      <c r="G62" s="985"/>
      <c r="H62" s="986"/>
      <c r="I62" s="985"/>
      <c r="J62" s="435"/>
      <c r="K62" s="317"/>
    </row>
    <row r="63" spans="1:11">
      <c r="A63" s="929"/>
      <c r="B63" s="8" t="s">
        <v>677</v>
      </c>
      <c r="C63" s="968"/>
      <c r="D63" s="8"/>
      <c r="E63" s="328"/>
      <c r="F63" s="968"/>
      <c r="G63" s="328"/>
      <c r="H63" s="989"/>
      <c r="I63" s="990"/>
      <c r="J63" s="8"/>
      <c r="K63" s="329" t="s">
        <v>677</v>
      </c>
    </row>
    <row r="64" spans="1:11">
      <c r="A64" s="929" t="s">
        <v>1551</v>
      </c>
      <c r="B64" s="2" t="s">
        <v>1493</v>
      </c>
      <c r="C64" s="991"/>
      <c r="D64" s="2" t="s">
        <v>1494</v>
      </c>
      <c r="E64" s="330"/>
      <c r="F64" s="991"/>
      <c r="G64" s="330" t="s">
        <v>1495</v>
      </c>
      <c r="H64" s="992"/>
      <c r="I64" s="993" t="s">
        <v>1496</v>
      </c>
      <c r="J64" s="2" t="s">
        <v>202</v>
      </c>
      <c r="K64" s="331"/>
    </row>
    <row r="65" spans="1:11">
      <c r="A65" s="987" t="s">
        <v>1554</v>
      </c>
      <c r="B65" s="951" t="s">
        <v>742</v>
      </c>
      <c r="C65" s="991"/>
      <c r="D65" s="2" t="s">
        <v>743</v>
      </c>
      <c r="E65" s="330"/>
      <c r="F65" s="991"/>
      <c r="G65" s="330" t="s">
        <v>744</v>
      </c>
      <c r="H65" s="992"/>
      <c r="I65" s="993" t="s">
        <v>745</v>
      </c>
      <c r="J65" s="2" t="s">
        <v>746</v>
      </c>
      <c r="K65" s="331"/>
    </row>
    <row r="66" spans="1:11">
      <c r="A66" s="994">
        <v>12</v>
      </c>
      <c r="B66" s="995"/>
      <c r="C66" s="996"/>
      <c r="D66" s="997"/>
      <c r="E66" s="998"/>
      <c r="F66" s="996"/>
      <c r="G66" s="998"/>
      <c r="H66" s="999"/>
      <c r="I66" s="1000"/>
      <c r="J66" s="997"/>
      <c r="K66" s="511"/>
    </row>
    <row r="67" spans="1:11">
      <c r="A67" s="987">
        <v>13</v>
      </c>
      <c r="B67" s="1001"/>
      <c r="C67" s="972"/>
      <c r="D67" s="285"/>
      <c r="E67" s="954"/>
      <c r="F67" s="972"/>
      <c r="G67" s="954"/>
      <c r="H67" s="1002"/>
      <c r="I67" s="1003"/>
      <c r="J67" s="285"/>
      <c r="K67" s="956"/>
    </row>
    <row r="68" spans="1:11">
      <c r="A68" s="987">
        <v>14</v>
      </c>
      <c r="B68" s="1001" t="s">
        <v>2147</v>
      </c>
      <c r="C68" s="972"/>
      <c r="D68" s="285" t="s">
        <v>2148</v>
      </c>
      <c r="E68" s="954"/>
      <c r="F68" s="972"/>
      <c r="G68" s="954" t="s">
        <v>2149</v>
      </c>
      <c r="H68" s="1002"/>
      <c r="I68" s="1291">
        <v>781.3</v>
      </c>
      <c r="J68" s="285"/>
      <c r="K68" s="956">
        <v>69225</v>
      </c>
    </row>
    <row r="69" spans="1:11">
      <c r="A69" s="987">
        <v>15</v>
      </c>
      <c r="B69" s="1001"/>
      <c r="C69" s="972"/>
      <c r="D69" s="285"/>
      <c r="E69" s="954"/>
      <c r="F69" s="972"/>
      <c r="G69" s="954"/>
      <c r="H69" s="1002"/>
      <c r="I69" s="1291"/>
      <c r="J69" s="285"/>
      <c r="K69" s="956"/>
    </row>
    <row r="70" spans="1:11">
      <c r="A70" s="987">
        <v>16</v>
      </c>
      <c r="B70" s="1001" t="s">
        <v>2150</v>
      </c>
      <c r="C70" s="972"/>
      <c r="D70" s="285" t="s">
        <v>2148</v>
      </c>
      <c r="E70" s="954"/>
      <c r="F70" s="972"/>
      <c r="G70" s="954" t="s">
        <v>2149</v>
      </c>
      <c r="H70" s="1002"/>
      <c r="I70" s="1291">
        <v>781.3</v>
      </c>
      <c r="J70" s="285"/>
      <c r="K70" s="956">
        <v>42000</v>
      </c>
    </row>
    <row r="71" spans="1:11">
      <c r="A71" s="987">
        <v>17</v>
      </c>
      <c r="B71" s="1001"/>
      <c r="C71" s="972"/>
      <c r="D71" s="285"/>
      <c r="E71" s="954"/>
      <c r="F71" s="972"/>
      <c r="G71" s="954"/>
      <c r="H71" s="1002"/>
      <c r="I71" s="1291"/>
      <c r="J71" s="285"/>
      <c r="K71" s="956"/>
    </row>
    <row r="72" spans="1:11">
      <c r="A72" s="987">
        <v>18</v>
      </c>
      <c r="B72" s="1001" t="s">
        <v>2204</v>
      </c>
      <c r="C72" s="972"/>
      <c r="D72" s="1320" t="s">
        <v>2205</v>
      </c>
      <c r="E72" s="954"/>
      <c r="F72" s="972"/>
      <c r="G72" s="954" t="s">
        <v>2149</v>
      </c>
      <c r="H72" s="1002"/>
      <c r="I72" s="1291">
        <v>781.2</v>
      </c>
      <c r="J72" s="1320"/>
      <c r="K72" s="956">
        <v>25454</v>
      </c>
    </row>
    <row r="73" spans="1:11">
      <c r="A73" s="987">
        <v>19</v>
      </c>
      <c r="B73" s="1001"/>
      <c r="C73" s="972"/>
      <c r="D73" s="285"/>
      <c r="E73" s="954"/>
      <c r="F73" s="972"/>
      <c r="G73" s="954"/>
      <c r="H73" s="1002"/>
      <c r="I73" s="1291"/>
      <c r="J73" s="285"/>
      <c r="K73" s="1296"/>
    </row>
    <row r="74" spans="1:11">
      <c r="A74" s="987">
        <v>20</v>
      </c>
      <c r="B74" s="1001"/>
      <c r="C74" s="972"/>
      <c r="D74" s="1320"/>
      <c r="E74" s="954"/>
      <c r="F74" s="972"/>
      <c r="G74" s="954"/>
      <c r="H74" s="1002"/>
      <c r="I74" s="1291"/>
      <c r="J74" s="1320"/>
      <c r="K74" s="956"/>
    </row>
    <row r="75" spans="1:11">
      <c r="A75" s="987">
        <v>21</v>
      </c>
      <c r="B75" s="1001"/>
      <c r="C75" s="972"/>
      <c r="D75" s="285"/>
      <c r="E75" s="954"/>
      <c r="F75" s="972"/>
      <c r="G75" s="954"/>
      <c r="H75" s="1002"/>
      <c r="I75" s="1003"/>
      <c r="J75" s="285"/>
      <c r="K75" s="956"/>
    </row>
    <row r="76" spans="1:11">
      <c r="A76" s="987">
        <v>22</v>
      </c>
      <c r="B76" s="1001"/>
      <c r="C76" s="972"/>
      <c r="D76" s="1320"/>
      <c r="E76" s="954"/>
      <c r="F76" s="972"/>
      <c r="G76" s="954"/>
      <c r="H76" s="1002"/>
      <c r="I76" s="1291"/>
      <c r="J76" s="285"/>
      <c r="K76" s="956"/>
    </row>
    <row r="77" spans="1:11">
      <c r="A77" s="987">
        <v>23</v>
      </c>
      <c r="B77" s="1001"/>
      <c r="C77" s="972"/>
      <c r="D77" s="285"/>
      <c r="E77" s="954"/>
      <c r="F77" s="972"/>
      <c r="G77" s="954"/>
      <c r="H77" s="1002"/>
      <c r="I77" s="1003"/>
      <c r="J77" s="285"/>
      <c r="K77" s="956"/>
    </row>
    <row r="78" spans="1:11" ht="15.75" thickBot="1">
      <c r="A78" s="1004">
        <v>24</v>
      </c>
      <c r="B78" s="1005"/>
      <c r="C78" s="1006"/>
      <c r="D78" s="295" t="s">
        <v>677</v>
      </c>
      <c r="E78" s="1007" t="s">
        <v>677</v>
      </c>
      <c r="F78" s="1006"/>
      <c r="G78" s="1007" t="s">
        <v>677</v>
      </c>
      <c r="H78" s="1008"/>
      <c r="I78" s="1009" t="s">
        <v>677</v>
      </c>
      <c r="J78" s="295"/>
      <c r="K78" s="1010" t="s">
        <v>677</v>
      </c>
    </row>
    <row r="79" spans="1:11">
      <c r="A79" s="733" t="s">
        <v>1168</v>
      </c>
      <c r="B79" s="945"/>
      <c r="C79" s="945"/>
      <c r="D79" s="945"/>
      <c r="E79" s="945"/>
      <c r="F79" s="945"/>
      <c r="G79" s="945"/>
      <c r="H79" s="945"/>
      <c r="I79" s="945"/>
      <c r="J79" s="945"/>
      <c r="K79" s="945"/>
    </row>
    <row r="80" spans="1:11">
      <c r="A80" s="2" t="s">
        <v>1497</v>
      </c>
      <c r="B80" s="2"/>
      <c r="C80" s="2"/>
      <c r="D80" s="2"/>
      <c r="E80" s="2"/>
      <c r="F80" s="2"/>
      <c r="G80" s="2"/>
      <c r="H80" s="2"/>
      <c r="I80" s="2"/>
      <c r="J80" s="2"/>
      <c r="K80" s="2"/>
    </row>
    <row r="88" spans="1:2">
      <c r="A88" s="8"/>
      <c r="B88" s="79"/>
    </row>
    <row r="91" spans="1:2">
      <c r="A91" s="8"/>
      <c r="B91" s="79"/>
    </row>
    <row r="92" spans="1:2">
      <c r="A92" s="8"/>
      <c r="B92" s="79"/>
    </row>
    <row r="93" spans="1:2">
      <c r="A93" s="8"/>
      <c r="B93" s="79"/>
    </row>
    <row r="94" spans="1:2">
      <c r="A94" s="8"/>
      <c r="B94" s="79"/>
    </row>
  </sheetData>
  <pageMargins left="0.5" right="0.5" top="0.5" bottom="0.5" header="0.5" footer="0.5"/>
  <pageSetup scale="57"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83"/>
  <sheetViews>
    <sheetView defaultGridColor="0" colorId="22" zoomScale="87" workbookViewId="0">
      <selection activeCell="F48" sqref="F48"/>
    </sheetView>
  </sheetViews>
  <sheetFormatPr defaultColWidth="11.44140625" defaultRowHeight="15"/>
  <cols>
    <col min="1" max="1" width="4.77734375" customWidth="1"/>
    <col min="2" max="2" width="14.77734375" customWidth="1"/>
    <col min="3" max="4" width="16.77734375" customWidth="1"/>
    <col min="5" max="5" width="4.77734375" customWidth="1"/>
    <col min="6" max="6" width="17.77734375" customWidth="1"/>
    <col min="7" max="7" width="12.77734375" customWidth="1"/>
    <col min="8" max="8" width="16.77734375" customWidth="1"/>
  </cols>
  <sheetData>
    <row r="1" spans="1:8" ht="15.75" thickBot="1">
      <c r="B1" t="str">
        <f>'Read Me First'!D50</f>
        <v>Town of Massena Electric Department</v>
      </c>
      <c r="G1" t="str">
        <f>'Read Me First'!C52</f>
        <v>Year Ending December 31, 2014</v>
      </c>
    </row>
    <row r="2" spans="1:8">
      <c r="A2" s="410"/>
      <c r="B2" s="70"/>
      <c r="C2" s="70"/>
      <c r="D2" s="1011"/>
      <c r="E2" s="1011"/>
      <c r="F2" s="1012"/>
      <c r="G2" s="1012"/>
      <c r="H2" s="1013"/>
    </row>
    <row r="3" spans="1:8" ht="15.75">
      <c r="A3" s="412" t="s">
        <v>1498</v>
      </c>
      <c r="B3" s="921"/>
      <c r="C3" s="921"/>
      <c r="D3" s="76"/>
      <c r="E3" s="76"/>
      <c r="F3" s="76"/>
      <c r="G3" s="76"/>
      <c r="H3" s="413"/>
    </row>
    <row r="4" spans="1:8" ht="15.75">
      <c r="A4" s="947"/>
      <c r="B4" s="948"/>
      <c r="C4" s="948"/>
      <c r="D4" s="427"/>
      <c r="E4" s="427"/>
      <c r="F4" s="427"/>
      <c r="G4" s="427"/>
      <c r="H4" s="1014"/>
    </row>
    <row r="5" spans="1:8">
      <c r="A5" s="75"/>
      <c r="B5" s="68"/>
      <c r="C5" s="68"/>
      <c r="D5" s="67"/>
      <c r="E5" s="67"/>
      <c r="F5" s="67"/>
      <c r="G5" s="67"/>
      <c r="H5" s="78"/>
    </row>
    <row r="6" spans="1:8">
      <c r="A6" s="72" t="s">
        <v>1499</v>
      </c>
      <c r="B6" s="68"/>
      <c r="C6" s="68"/>
      <c r="D6" s="68"/>
      <c r="E6" s="68"/>
      <c r="F6" s="67"/>
      <c r="G6" s="67"/>
      <c r="H6" s="78"/>
    </row>
    <row r="7" spans="1:8">
      <c r="A7" s="72" t="s">
        <v>1500</v>
      </c>
      <c r="B7" s="68"/>
      <c r="C7" s="68"/>
      <c r="D7" s="68"/>
      <c r="E7" s="68"/>
      <c r="F7" s="68"/>
      <c r="G7" s="68"/>
      <c r="H7" s="74"/>
    </row>
    <row r="8" spans="1:8">
      <c r="A8" s="72"/>
      <c r="B8" s="68"/>
      <c r="C8" s="68"/>
      <c r="D8" s="68"/>
      <c r="E8" s="68"/>
      <c r="F8" s="68"/>
      <c r="G8" s="68"/>
      <c r="H8" s="74"/>
    </row>
    <row r="9" spans="1:8">
      <c r="A9" s="1015" t="s">
        <v>1551</v>
      </c>
      <c r="B9" s="1016" t="s">
        <v>1721</v>
      </c>
      <c r="C9" s="1017"/>
      <c r="D9" s="1018" t="s">
        <v>1501</v>
      </c>
      <c r="E9" s="1018" t="s">
        <v>1551</v>
      </c>
      <c r="F9" s="1018" t="s">
        <v>1721</v>
      </c>
      <c r="G9" s="1019"/>
      <c r="H9" s="1020" t="s">
        <v>1501</v>
      </c>
    </row>
    <row r="10" spans="1:8">
      <c r="A10" s="1021" t="s">
        <v>1554</v>
      </c>
      <c r="B10" s="1022" t="s">
        <v>742</v>
      </c>
      <c r="C10" s="1023"/>
      <c r="D10" s="1024" t="s">
        <v>743</v>
      </c>
      <c r="E10" s="1024" t="s">
        <v>1554</v>
      </c>
      <c r="F10" s="1024" t="s">
        <v>742</v>
      </c>
      <c r="G10" s="1025"/>
      <c r="H10" s="1026" t="s">
        <v>743</v>
      </c>
    </row>
    <row r="11" spans="1:8">
      <c r="A11" s="1021">
        <v>1</v>
      </c>
      <c r="B11" s="1022" t="s">
        <v>1502</v>
      </c>
      <c r="C11" s="1023"/>
      <c r="D11" s="1027"/>
      <c r="E11" s="1024">
        <v>21</v>
      </c>
      <c r="F11" s="1022" t="s">
        <v>1503</v>
      </c>
      <c r="G11" s="1023"/>
      <c r="H11" s="1028"/>
    </row>
    <row r="12" spans="1:8">
      <c r="A12" s="1021">
        <v>2</v>
      </c>
      <c r="B12" s="1029" t="s">
        <v>1504</v>
      </c>
      <c r="C12" s="674"/>
      <c r="D12" s="1030"/>
      <c r="E12" s="1031">
        <v>22</v>
      </c>
      <c r="F12" s="1032" t="s">
        <v>1505</v>
      </c>
      <c r="G12" s="68"/>
      <c r="H12" s="1033"/>
    </row>
    <row r="13" spans="1:8">
      <c r="A13" s="1021">
        <v>3</v>
      </c>
      <c r="B13" s="1029" t="s">
        <v>1506</v>
      </c>
      <c r="C13" s="674"/>
      <c r="D13" s="1034"/>
      <c r="E13" s="1024"/>
      <c r="F13" s="1029" t="s">
        <v>1507</v>
      </c>
      <c r="G13" s="674"/>
      <c r="H13" s="1381">
        <v>210272650</v>
      </c>
    </row>
    <row r="14" spans="1:8">
      <c r="A14" s="1021">
        <v>4</v>
      </c>
      <c r="B14" s="1029" t="s">
        <v>1508</v>
      </c>
      <c r="C14" s="674"/>
      <c r="D14" s="1034"/>
      <c r="E14" s="1031">
        <v>23</v>
      </c>
      <c r="F14" s="1032" t="s">
        <v>1509</v>
      </c>
      <c r="G14" s="68"/>
      <c r="H14" s="1033"/>
    </row>
    <row r="15" spans="1:8">
      <c r="A15" s="1021">
        <v>5</v>
      </c>
      <c r="B15" s="1029" t="s">
        <v>1510</v>
      </c>
      <c r="C15" s="674"/>
      <c r="D15" s="1034"/>
      <c r="E15" s="1024"/>
      <c r="F15" s="1029" t="s">
        <v>677</v>
      </c>
      <c r="G15" s="674"/>
      <c r="H15" s="1035"/>
    </row>
    <row r="16" spans="1:8">
      <c r="A16" s="1021">
        <v>6</v>
      </c>
      <c r="B16" s="1029" t="s">
        <v>1511</v>
      </c>
      <c r="C16" s="674"/>
      <c r="D16" s="1034"/>
      <c r="E16" s="1031">
        <v>24</v>
      </c>
      <c r="F16" s="1032" t="s">
        <v>1512</v>
      </c>
      <c r="G16" s="68"/>
      <c r="H16" s="1033"/>
    </row>
    <row r="17" spans="1:8">
      <c r="A17" s="1021">
        <v>7</v>
      </c>
      <c r="B17" s="1029" t="s">
        <v>1511</v>
      </c>
      <c r="C17" s="674"/>
      <c r="D17" s="1034"/>
      <c r="E17" s="1024"/>
      <c r="F17" s="1029" t="s">
        <v>677</v>
      </c>
      <c r="G17" s="674"/>
      <c r="H17" s="1035"/>
    </row>
    <row r="18" spans="1:8">
      <c r="A18" s="1021">
        <v>8</v>
      </c>
      <c r="B18" s="1029" t="s">
        <v>1513</v>
      </c>
      <c r="C18" s="674"/>
      <c r="D18" s="1034"/>
      <c r="E18" s="1024">
        <v>25</v>
      </c>
      <c r="F18" s="1029" t="s">
        <v>1514</v>
      </c>
      <c r="G18" s="674"/>
      <c r="H18" s="1036"/>
    </row>
    <row r="19" spans="1:8">
      <c r="A19" s="1037">
        <v>9</v>
      </c>
      <c r="B19" s="1032" t="s">
        <v>1515</v>
      </c>
      <c r="C19" s="68"/>
      <c r="D19" s="1038"/>
      <c r="E19" s="1031">
        <v>26</v>
      </c>
      <c r="F19" s="1263" t="s">
        <v>1516</v>
      </c>
      <c r="G19" s="1039"/>
      <c r="H19" s="1040"/>
    </row>
    <row r="20" spans="1:8">
      <c r="A20" s="1021"/>
      <c r="B20" s="1029" t="s">
        <v>1517</v>
      </c>
      <c r="C20" s="674"/>
      <c r="D20" s="1041">
        <f>SUM(D13:D17)-D18</f>
        <v>0</v>
      </c>
      <c r="E20" s="1024"/>
      <c r="F20" s="1029" t="s">
        <v>1518</v>
      </c>
      <c r="G20" s="674"/>
      <c r="H20" s="1386">
        <v>415937</v>
      </c>
    </row>
    <row r="21" spans="1:8">
      <c r="A21" s="1021">
        <v>10</v>
      </c>
      <c r="B21" s="1029" t="s">
        <v>71</v>
      </c>
      <c r="C21" s="674"/>
      <c r="D21" s="1034">
        <f>C62</f>
        <v>217926564</v>
      </c>
      <c r="E21" s="1024">
        <v>27</v>
      </c>
      <c r="F21" s="1029" t="s">
        <v>1519</v>
      </c>
      <c r="G21" s="674"/>
      <c r="H21" s="1292">
        <f>D21-H13-H20</f>
        <v>7237977</v>
      </c>
    </row>
    <row r="22" spans="1:8">
      <c r="A22" s="1021">
        <v>11</v>
      </c>
      <c r="B22" s="1029" t="s">
        <v>1520</v>
      </c>
      <c r="C22" s="674"/>
      <c r="D22" s="1042"/>
      <c r="E22" s="1031">
        <v>28</v>
      </c>
      <c r="F22" s="1043" t="s">
        <v>1521</v>
      </c>
      <c r="G22" s="67"/>
      <c r="H22" s="1044"/>
    </row>
    <row r="23" spans="1:8">
      <c r="A23" s="1021">
        <v>12</v>
      </c>
      <c r="B23" s="1029" t="s">
        <v>1522</v>
      </c>
      <c r="C23" s="674"/>
      <c r="D23" s="1034"/>
      <c r="E23" s="1024"/>
      <c r="F23" s="1022" t="s">
        <v>1523</v>
      </c>
      <c r="G23" s="1023"/>
      <c r="H23" s="1045">
        <f>SUM(H12:H21)</f>
        <v>217926564</v>
      </c>
    </row>
    <row r="24" spans="1:8">
      <c r="A24" s="1021">
        <v>13</v>
      </c>
      <c r="B24" s="1029" t="s">
        <v>1524</v>
      </c>
      <c r="C24" s="674"/>
      <c r="D24" s="1034"/>
      <c r="E24" s="1027"/>
      <c r="F24" s="1046"/>
      <c r="G24" s="1046"/>
      <c r="H24" s="1047"/>
    </row>
    <row r="25" spans="1:8">
      <c r="A25" s="1021">
        <v>14</v>
      </c>
      <c r="B25" s="1029" t="s">
        <v>1525</v>
      </c>
      <c r="C25" s="674"/>
      <c r="D25" s="1041">
        <f>D23-D24</f>
        <v>0</v>
      </c>
      <c r="E25" s="1027"/>
      <c r="F25" s="1046"/>
      <c r="G25" s="1046"/>
      <c r="H25" s="1047"/>
    </row>
    <row r="26" spans="1:8">
      <c r="A26" s="1021">
        <v>15</v>
      </c>
      <c r="B26" s="1029" t="s">
        <v>1526</v>
      </c>
      <c r="C26" s="674"/>
      <c r="D26" s="1042"/>
      <c r="E26" s="1046"/>
      <c r="F26" s="1046"/>
      <c r="G26" s="1046"/>
      <c r="H26" s="1047"/>
    </row>
    <row r="27" spans="1:8">
      <c r="A27" s="1021">
        <v>16</v>
      </c>
      <c r="B27" s="1029" t="s">
        <v>1522</v>
      </c>
      <c r="C27" s="674"/>
      <c r="D27" s="1034"/>
      <c r="E27" s="1027"/>
      <c r="F27" s="1046"/>
      <c r="G27" s="1046"/>
      <c r="H27" s="1047"/>
    </row>
    <row r="28" spans="1:8">
      <c r="A28" s="1021">
        <v>17</v>
      </c>
      <c r="B28" s="1029" t="s">
        <v>1524</v>
      </c>
      <c r="C28" s="674"/>
      <c r="D28" s="1034"/>
      <c r="E28" s="1027"/>
      <c r="F28" s="1046"/>
      <c r="G28" s="1046"/>
      <c r="H28" s="1047"/>
    </row>
    <row r="29" spans="1:8">
      <c r="A29" s="1037">
        <v>18</v>
      </c>
      <c r="B29" s="1032" t="s">
        <v>1527</v>
      </c>
      <c r="C29" s="68"/>
      <c r="D29" s="1048"/>
      <c r="E29" s="1027"/>
      <c r="F29" s="1046"/>
      <c r="G29" s="1046"/>
      <c r="H29" s="1047"/>
    </row>
    <row r="30" spans="1:8">
      <c r="A30" s="1021"/>
      <c r="B30" s="1029" t="s">
        <v>1528</v>
      </c>
      <c r="C30" s="674"/>
      <c r="D30" s="1041">
        <f>D27-D28</f>
        <v>0</v>
      </c>
      <c r="E30" s="1027"/>
      <c r="F30" s="1046"/>
      <c r="G30" s="1046"/>
      <c r="H30" s="1047"/>
    </row>
    <row r="31" spans="1:8">
      <c r="A31" s="1021">
        <v>19</v>
      </c>
      <c r="B31" s="1029" t="s">
        <v>1529</v>
      </c>
      <c r="C31" s="674"/>
      <c r="D31" s="1034"/>
      <c r="E31" s="1027"/>
      <c r="F31" s="1046"/>
      <c r="G31" s="1046"/>
      <c r="H31" s="1047"/>
    </row>
    <row r="32" spans="1:8">
      <c r="A32" s="1037">
        <v>20</v>
      </c>
      <c r="B32" s="1043" t="s">
        <v>1530</v>
      </c>
      <c r="C32" s="67"/>
      <c r="D32" s="1048"/>
      <c r="E32" s="1027"/>
      <c r="F32" s="1046"/>
      <c r="G32" s="1046"/>
      <c r="H32" s="1047"/>
    </row>
    <row r="33" spans="1:8">
      <c r="A33" s="1037"/>
      <c r="B33" s="1043" t="s">
        <v>1531</v>
      </c>
      <c r="C33" s="67"/>
      <c r="D33" s="1048">
        <f>D20+D21+D25+D30+D31</f>
        <v>217926564</v>
      </c>
      <c r="E33" s="1027"/>
      <c r="F33" s="1046"/>
      <c r="G33" s="1046"/>
      <c r="H33" s="1047"/>
    </row>
    <row r="34" spans="1:8">
      <c r="A34" s="1049" t="s">
        <v>1532</v>
      </c>
      <c r="B34" s="710"/>
      <c r="C34" s="710"/>
      <c r="D34" s="710"/>
      <c r="E34" s="710"/>
      <c r="F34" s="710"/>
      <c r="G34" s="710"/>
      <c r="H34" s="1050"/>
    </row>
    <row r="35" spans="1:8">
      <c r="A35" s="72"/>
      <c r="B35" s="68"/>
      <c r="C35" s="68"/>
      <c r="D35" s="68"/>
      <c r="E35" s="68"/>
      <c r="F35" s="68"/>
      <c r="G35" s="68"/>
      <c r="H35" s="74"/>
    </row>
    <row r="36" spans="1:8">
      <c r="A36" s="72" t="s">
        <v>1533</v>
      </c>
      <c r="B36" s="68"/>
      <c r="C36" s="68"/>
      <c r="D36" s="68"/>
      <c r="E36" s="68" t="s">
        <v>1534</v>
      </c>
      <c r="F36" s="68"/>
      <c r="G36" s="68"/>
      <c r="H36" s="74"/>
    </row>
    <row r="37" spans="1:8">
      <c r="A37" s="72" t="s">
        <v>1535</v>
      </c>
      <c r="B37" s="68"/>
      <c r="C37" s="68"/>
      <c r="D37" s="68"/>
      <c r="E37" s="68" t="s">
        <v>1536</v>
      </c>
      <c r="F37" s="68"/>
      <c r="G37" s="68"/>
      <c r="H37" s="74"/>
    </row>
    <row r="38" spans="1:8">
      <c r="A38" s="72" t="s">
        <v>1537</v>
      </c>
      <c r="B38" s="68"/>
      <c r="C38" s="68"/>
      <c r="D38" s="68"/>
      <c r="E38" s="68" t="s">
        <v>1538</v>
      </c>
      <c r="F38" s="68"/>
      <c r="G38" s="68"/>
      <c r="H38" s="74"/>
    </row>
    <row r="39" spans="1:8">
      <c r="A39" s="72" t="s">
        <v>1539</v>
      </c>
      <c r="B39" s="68"/>
      <c r="C39" s="68"/>
      <c r="D39" s="68"/>
      <c r="E39" s="68" t="s">
        <v>1540</v>
      </c>
      <c r="F39" s="68"/>
      <c r="G39" s="68"/>
      <c r="H39" s="74"/>
    </row>
    <row r="40" spans="1:8">
      <c r="A40" s="72" t="s">
        <v>1541</v>
      </c>
      <c r="B40" s="68"/>
      <c r="C40" s="68"/>
      <c r="D40" s="68"/>
      <c r="E40" s="68" t="s">
        <v>1542</v>
      </c>
      <c r="F40" s="68"/>
      <c r="G40" s="68"/>
      <c r="H40" s="74"/>
    </row>
    <row r="41" spans="1:8">
      <c r="A41" s="72" t="s">
        <v>987</v>
      </c>
      <c r="B41" s="68"/>
      <c r="C41" s="68"/>
      <c r="D41" s="68"/>
      <c r="E41" s="68" t="s">
        <v>988</v>
      </c>
      <c r="F41" s="68"/>
      <c r="G41" s="68"/>
      <c r="H41" s="74"/>
    </row>
    <row r="42" spans="1:8">
      <c r="A42" s="72" t="s">
        <v>989</v>
      </c>
      <c r="B42" s="68"/>
      <c r="C42" s="68"/>
      <c r="D42" s="68"/>
      <c r="E42" s="68" t="s">
        <v>990</v>
      </c>
      <c r="F42" s="68"/>
      <c r="G42" s="68"/>
      <c r="H42" s="74"/>
    </row>
    <row r="43" spans="1:8">
      <c r="A43" s="72" t="s">
        <v>991</v>
      </c>
      <c r="B43" s="68"/>
      <c r="C43" s="68"/>
      <c r="D43" s="68"/>
      <c r="E43" s="68" t="s">
        <v>992</v>
      </c>
      <c r="F43" s="68"/>
      <c r="G43" s="68"/>
      <c r="H43" s="74"/>
    </row>
    <row r="44" spans="1:8">
      <c r="A44" s="72"/>
      <c r="B44" s="68"/>
      <c r="C44" s="68"/>
      <c r="D44" s="68"/>
      <c r="E44" s="68"/>
      <c r="F44" s="68"/>
      <c r="G44" s="68"/>
      <c r="H44" s="74"/>
    </row>
    <row r="45" spans="1:8">
      <c r="A45" s="1051" t="s">
        <v>993</v>
      </c>
      <c r="B45" s="1052"/>
      <c r="C45" s="1052"/>
      <c r="D45" s="1052"/>
      <c r="E45" s="1052"/>
      <c r="F45" s="1052"/>
      <c r="G45" s="1052"/>
      <c r="H45" s="1053"/>
    </row>
    <row r="46" spans="1:8">
      <c r="A46" s="72"/>
      <c r="B46" s="1032"/>
      <c r="C46" s="1032"/>
      <c r="D46" s="1043" t="s">
        <v>994</v>
      </c>
      <c r="E46" s="67"/>
      <c r="F46" s="1022" t="s">
        <v>995</v>
      </c>
      <c r="G46" s="1023"/>
      <c r="H46" s="1054"/>
    </row>
    <row r="47" spans="1:8">
      <c r="A47" s="1037" t="s">
        <v>1551</v>
      </c>
      <c r="B47" s="1031" t="s">
        <v>572</v>
      </c>
      <c r="C47" s="1031" t="s">
        <v>996</v>
      </c>
      <c r="D47" s="1043" t="s">
        <v>997</v>
      </c>
      <c r="E47" s="67"/>
      <c r="F47" s="1031" t="s">
        <v>998</v>
      </c>
      <c r="G47" s="1031" t="s">
        <v>999</v>
      </c>
      <c r="H47" s="1055" t="s">
        <v>1000</v>
      </c>
    </row>
    <row r="48" spans="1:8">
      <c r="A48" s="1037" t="s">
        <v>1554</v>
      </c>
      <c r="B48" s="1032"/>
      <c r="C48" s="1032"/>
      <c r="D48" s="1043" t="s">
        <v>1001</v>
      </c>
      <c r="E48" s="67"/>
      <c r="F48" s="1031" t="s">
        <v>1002</v>
      </c>
      <c r="G48" s="1031"/>
      <c r="H48" s="1055"/>
    </row>
    <row r="49" spans="1:8">
      <c r="A49" s="1056"/>
      <c r="B49" s="1024" t="s">
        <v>742</v>
      </c>
      <c r="C49" s="1024" t="s">
        <v>743</v>
      </c>
      <c r="D49" s="1022" t="s">
        <v>744</v>
      </c>
      <c r="E49" s="1023"/>
      <c r="F49" s="1024" t="s">
        <v>745</v>
      </c>
      <c r="G49" s="1024" t="s">
        <v>746</v>
      </c>
      <c r="H49" s="1026" t="s">
        <v>1224</v>
      </c>
    </row>
    <row r="50" spans="1:8">
      <c r="A50" s="1037">
        <v>29</v>
      </c>
      <c r="B50" s="1029" t="s">
        <v>1153</v>
      </c>
      <c r="C50" s="1382">
        <v>26902401</v>
      </c>
      <c r="D50" s="1034"/>
      <c r="E50" s="1057"/>
      <c r="F50" s="1383">
        <v>50604</v>
      </c>
      <c r="G50" s="1384">
        <v>41641</v>
      </c>
      <c r="H50" s="1385">
        <v>0.75</v>
      </c>
    </row>
    <row r="51" spans="1:8">
      <c r="A51" s="1037">
        <v>30</v>
      </c>
      <c r="B51" s="1029" t="s">
        <v>1154</v>
      </c>
      <c r="C51" s="1382">
        <v>23014788</v>
      </c>
      <c r="D51" s="1034"/>
      <c r="E51" s="1057"/>
      <c r="F51" s="1383">
        <v>44024</v>
      </c>
      <c r="G51" s="1384">
        <v>41682</v>
      </c>
      <c r="H51" s="1385">
        <v>0.33333333333333331</v>
      </c>
    </row>
    <row r="52" spans="1:8">
      <c r="A52" s="1037">
        <v>31</v>
      </c>
      <c r="B52" s="1029" t="s">
        <v>1155</v>
      </c>
      <c r="C52" s="1382">
        <v>23914156</v>
      </c>
      <c r="D52" s="1034"/>
      <c r="E52" s="1057"/>
      <c r="F52" s="1383">
        <v>42004</v>
      </c>
      <c r="G52" s="1384">
        <v>41704</v>
      </c>
      <c r="H52" s="1385">
        <v>0.33333333333333331</v>
      </c>
    </row>
    <row r="53" spans="1:8">
      <c r="A53" s="1037">
        <v>32</v>
      </c>
      <c r="B53" s="1029" t="s">
        <v>1156</v>
      </c>
      <c r="C53" s="1382">
        <v>16950141</v>
      </c>
      <c r="D53" s="1034"/>
      <c r="E53" s="1057"/>
      <c r="F53" s="1383">
        <v>31205</v>
      </c>
      <c r="G53" s="1384">
        <v>41745</v>
      </c>
      <c r="H53" s="1385">
        <v>0.45833333333333331</v>
      </c>
    </row>
    <row r="54" spans="1:8">
      <c r="A54" s="1037">
        <v>33</v>
      </c>
      <c r="B54" s="1029" t="s">
        <v>1157</v>
      </c>
      <c r="C54" s="1382">
        <v>13735210</v>
      </c>
      <c r="D54" s="1034"/>
      <c r="E54" s="1057"/>
      <c r="F54" s="1383">
        <v>24770</v>
      </c>
      <c r="G54" s="1384">
        <v>41760</v>
      </c>
      <c r="H54" s="1385">
        <v>0.375</v>
      </c>
    </row>
    <row r="55" spans="1:8">
      <c r="A55" s="1037">
        <v>34</v>
      </c>
      <c r="B55" s="1029" t="s">
        <v>1146</v>
      </c>
      <c r="C55" s="1382">
        <v>14073940</v>
      </c>
      <c r="D55" s="1034"/>
      <c r="E55" s="1057"/>
      <c r="F55" s="1383">
        <v>29750</v>
      </c>
      <c r="G55" s="1384">
        <v>41820</v>
      </c>
      <c r="H55" s="1385">
        <v>0.75</v>
      </c>
    </row>
    <row r="56" spans="1:8">
      <c r="A56" s="1037">
        <v>35</v>
      </c>
      <c r="B56" s="1029" t="s">
        <v>1147</v>
      </c>
      <c r="C56" s="1382">
        <v>14886613</v>
      </c>
      <c r="D56" s="1034"/>
      <c r="E56" s="1057"/>
      <c r="F56" s="1383">
        <v>30347</v>
      </c>
      <c r="G56" s="1384">
        <v>41821</v>
      </c>
      <c r="H56" s="1385">
        <v>0.70833333333333337</v>
      </c>
    </row>
    <row r="57" spans="1:8">
      <c r="A57" s="1037">
        <v>36</v>
      </c>
      <c r="B57" s="1029" t="s">
        <v>1148</v>
      </c>
      <c r="C57" s="1382">
        <v>14749948</v>
      </c>
      <c r="D57" s="1034"/>
      <c r="E57" s="1057"/>
      <c r="F57" s="1383">
        <v>28296</v>
      </c>
      <c r="G57" s="1384">
        <v>41862</v>
      </c>
      <c r="H57" s="1385">
        <v>0.75</v>
      </c>
    </row>
    <row r="58" spans="1:8">
      <c r="A58" s="1037">
        <v>37</v>
      </c>
      <c r="B58" s="1029" t="s">
        <v>1149</v>
      </c>
      <c r="C58" s="1382">
        <v>13756211</v>
      </c>
      <c r="D58" s="1034"/>
      <c r="E58" s="1057"/>
      <c r="F58" s="1383">
        <v>27901</v>
      </c>
      <c r="G58" s="1384">
        <v>41887</v>
      </c>
      <c r="H58" s="1385">
        <v>0.70833333333333337</v>
      </c>
    </row>
    <row r="59" spans="1:8">
      <c r="A59" s="1037">
        <v>38</v>
      </c>
      <c r="B59" s="1029" t="s">
        <v>1003</v>
      </c>
      <c r="C59" s="1382">
        <v>14848997</v>
      </c>
      <c r="D59" s="1034"/>
      <c r="E59" s="1057"/>
      <c r="F59" s="1383">
        <v>27589</v>
      </c>
      <c r="G59" s="1384">
        <v>41933</v>
      </c>
      <c r="H59" s="1385">
        <v>0.79166666666666663</v>
      </c>
    </row>
    <row r="60" spans="1:8">
      <c r="A60" s="1037">
        <v>39</v>
      </c>
      <c r="B60" s="1029" t="s">
        <v>1151</v>
      </c>
      <c r="C60" s="1382">
        <v>18696566</v>
      </c>
      <c r="D60" s="1034"/>
      <c r="E60" s="1057"/>
      <c r="F60" s="1383">
        <v>35554</v>
      </c>
      <c r="G60" s="1384">
        <v>41961</v>
      </c>
      <c r="H60" s="1385">
        <v>0.75</v>
      </c>
    </row>
    <row r="61" spans="1:8">
      <c r="A61" s="1037">
        <v>40</v>
      </c>
      <c r="B61" s="1029" t="s">
        <v>1004</v>
      </c>
      <c r="C61" s="1382">
        <v>22397593</v>
      </c>
      <c r="D61" s="1034"/>
      <c r="E61" s="1057"/>
      <c r="F61" s="1383">
        <v>38869</v>
      </c>
      <c r="G61" s="1384">
        <v>42003</v>
      </c>
      <c r="H61" s="1385">
        <v>0.75</v>
      </c>
    </row>
    <row r="62" spans="1:8" ht="15.75" thickBot="1">
      <c r="A62" s="1058">
        <v>41</v>
      </c>
      <c r="B62" s="1059" t="s">
        <v>314</v>
      </c>
      <c r="C62" s="1060">
        <f>SUM(C50:C61)</f>
        <v>217926564</v>
      </c>
      <c r="D62" s="1060">
        <f>SUM(D50:D61)</f>
        <v>0</v>
      </c>
      <c r="E62" s="1061"/>
      <c r="F62" s="1062"/>
      <c r="G62" s="1063"/>
      <c r="H62" s="1064"/>
    </row>
    <row r="63" spans="1:8">
      <c r="A63" s="73" t="s">
        <v>732</v>
      </c>
      <c r="B63" s="8"/>
      <c r="C63" s="8"/>
      <c r="D63" s="8"/>
      <c r="E63" s="2"/>
      <c r="F63" s="2"/>
    </row>
    <row r="64" spans="1:8">
      <c r="A64" s="2" t="s">
        <v>1005</v>
      </c>
      <c r="B64" s="2"/>
      <c r="C64" s="2"/>
      <c r="D64" s="2"/>
      <c r="E64" s="2"/>
      <c r="F64" s="2"/>
      <c r="G64" s="2"/>
      <c r="H64" s="2"/>
    </row>
    <row r="76" spans="1:1">
      <c r="A76" s="931"/>
    </row>
    <row r="83" spans="1:2">
      <c r="A83" s="8"/>
      <c r="B83" s="73"/>
    </row>
  </sheetData>
  <printOptions horizontalCentered="1" verticalCentered="1"/>
  <pageMargins left="0.5" right="0.5" top="0.5" bottom="0.5" header="0.5" footer="0.5"/>
  <pageSetup scale="76"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P94"/>
  <sheetViews>
    <sheetView defaultGridColor="0" colorId="22" zoomScale="87" workbookViewId="0">
      <selection activeCell="F48" sqref="F48"/>
    </sheetView>
  </sheetViews>
  <sheetFormatPr defaultColWidth="11.44140625" defaultRowHeight="15"/>
  <cols>
    <col min="1" max="1" width="4.77734375" customWidth="1"/>
    <col min="2" max="3" width="16.77734375" customWidth="1"/>
    <col min="4" max="4" width="11.44140625" customWidth="1"/>
    <col min="5" max="5" width="14.77734375" customWidth="1"/>
    <col min="6" max="7" width="12.77734375" customWidth="1"/>
    <col min="8" max="8" width="17.77734375" customWidth="1"/>
    <col min="9" max="9" width="2.77734375" customWidth="1"/>
    <col min="10" max="15" width="16.77734375" customWidth="1"/>
    <col min="16" max="16" width="4.77734375" customWidth="1"/>
  </cols>
  <sheetData>
    <row r="1" spans="1:16" ht="15.75" thickBot="1">
      <c r="B1" t="str">
        <f>'Read Me First'!D50</f>
        <v>Town of Massena Electric Department</v>
      </c>
      <c r="G1" t="str">
        <f>'Read Me First'!C52</f>
        <v>Year Ending December 31, 2014</v>
      </c>
      <c r="J1" s="218" t="str">
        <f>'Read Me First'!D50</f>
        <v>Town of Massena Electric Department</v>
      </c>
      <c r="K1" s="218"/>
      <c r="N1" t="str">
        <f>'Read Me First'!C52</f>
        <v>Year Ending December 31, 2014</v>
      </c>
    </row>
    <row r="2" spans="1:16">
      <c r="A2" s="89"/>
      <c r="B2" s="90"/>
      <c r="C2" s="90"/>
      <c r="D2" s="1065"/>
      <c r="E2" s="1065"/>
      <c r="F2" s="1066"/>
      <c r="G2" s="1066"/>
      <c r="H2" s="845"/>
      <c r="J2" s="89"/>
      <c r="K2" s="90"/>
      <c r="L2" s="1065"/>
      <c r="M2" s="1065"/>
      <c r="N2" s="1066"/>
      <c r="O2" s="844"/>
      <c r="P2" s="845"/>
    </row>
    <row r="3" spans="1:16" ht="15.75">
      <c r="A3" s="134" t="s">
        <v>1006</v>
      </c>
      <c r="B3" s="93"/>
      <c r="C3" s="93"/>
      <c r="D3" s="148"/>
      <c r="E3" s="148"/>
      <c r="F3" s="148"/>
      <c r="G3" s="148"/>
      <c r="H3" s="136"/>
      <c r="J3" s="134" t="s">
        <v>1007</v>
      </c>
      <c r="K3" s="93"/>
      <c r="L3" s="93"/>
      <c r="M3" s="148"/>
      <c r="N3" s="148"/>
      <c r="O3" s="148"/>
      <c r="P3" s="136"/>
    </row>
    <row r="4" spans="1:16" ht="16.5" thickBot="1">
      <c r="A4" s="1067"/>
      <c r="B4" s="1068"/>
      <c r="C4" s="1068"/>
      <c r="D4" s="146"/>
      <c r="E4" s="146"/>
      <c r="F4" s="146"/>
      <c r="G4" s="146"/>
      <c r="H4" s="1069"/>
      <c r="J4" s="1067"/>
      <c r="K4" s="1068"/>
      <c r="L4" s="1068"/>
      <c r="M4" s="146"/>
      <c r="N4" s="146"/>
      <c r="O4" s="146"/>
      <c r="P4" s="1069"/>
    </row>
    <row r="5" spans="1:16">
      <c r="A5" s="92" t="s">
        <v>1008</v>
      </c>
      <c r="E5" t="s">
        <v>1009</v>
      </c>
      <c r="H5" s="194"/>
      <c r="J5" s="92"/>
      <c r="P5" s="194"/>
    </row>
    <row r="6" spans="1:16">
      <c r="A6" s="92" t="s">
        <v>1010</v>
      </c>
      <c r="E6" t="s">
        <v>1011</v>
      </c>
      <c r="H6" s="194"/>
      <c r="J6" s="92"/>
      <c r="P6" s="194"/>
    </row>
    <row r="7" spans="1:16">
      <c r="A7" s="92" t="s">
        <v>1012</v>
      </c>
      <c r="E7" t="s">
        <v>1013</v>
      </c>
      <c r="H7" s="194"/>
      <c r="J7" s="92"/>
      <c r="P7" s="194"/>
    </row>
    <row r="8" spans="1:16">
      <c r="A8" s="92" t="s">
        <v>1014</v>
      </c>
      <c r="E8" t="s">
        <v>1015</v>
      </c>
      <c r="H8" s="194"/>
      <c r="J8" s="92"/>
      <c r="P8" s="194"/>
    </row>
    <row r="9" spans="1:16">
      <c r="A9" s="92"/>
      <c r="E9" t="s">
        <v>1016</v>
      </c>
      <c r="H9" s="194"/>
      <c r="J9" s="92"/>
      <c r="P9" s="194"/>
    </row>
    <row r="10" spans="1:16" ht="15.75" thickBot="1">
      <c r="A10" s="92"/>
      <c r="H10" s="194"/>
      <c r="J10" s="92"/>
      <c r="P10" s="194"/>
    </row>
    <row r="11" spans="1:16" ht="15.75" thickBot="1">
      <c r="A11" s="1070"/>
      <c r="B11" s="844"/>
      <c r="C11" s="845"/>
      <c r="D11" s="845"/>
      <c r="E11" s="1071" t="s">
        <v>1017</v>
      </c>
      <c r="F11" s="1071" t="s">
        <v>1018</v>
      </c>
      <c r="G11" s="845" t="s">
        <v>1018</v>
      </c>
      <c r="H11" s="91"/>
      <c r="J11" s="1072" t="s">
        <v>1019</v>
      </c>
      <c r="K11" s="1071"/>
      <c r="L11" s="1073" t="s">
        <v>1020</v>
      </c>
      <c r="M11" s="1074"/>
      <c r="N11" s="1071"/>
      <c r="O11" s="1071"/>
      <c r="P11" s="91"/>
    </row>
    <row r="12" spans="1:16">
      <c r="A12" s="1075"/>
      <c r="B12" s="158"/>
      <c r="C12" s="301"/>
      <c r="D12" s="301" t="s">
        <v>1722</v>
      </c>
      <c r="E12" s="301" t="s">
        <v>1021</v>
      </c>
      <c r="F12" s="301" t="s">
        <v>1022</v>
      </c>
      <c r="G12" s="301" t="s">
        <v>1023</v>
      </c>
      <c r="H12" s="301"/>
      <c r="J12" s="1075" t="s">
        <v>1024</v>
      </c>
      <c r="K12" s="1075"/>
      <c r="L12" s="301"/>
      <c r="M12" s="301"/>
      <c r="N12" s="301" t="s">
        <v>1025</v>
      </c>
      <c r="O12" s="301" t="s">
        <v>1026</v>
      </c>
      <c r="P12" s="301"/>
    </row>
    <row r="13" spans="1:16">
      <c r="A13" s="1075" t="s">
        <v>1551</v>
      </c>
      <c r="B13" s="1076" t="s">
        <v>1027</v>
      </c>
      <c r="C13" s="136"/>
      <c r="D13" s="301" t="s">
        <v>1028</v>
      </c>
      <c r="E13" s="301" t="s">
        <v>1029</v>
      </c>
      <c r="F13" s="301" t="s">
        <v>1030</v>
      </c>
      <c r="G13" s="301" t="s">
        <v>1031</v>
      </c>
      <c r="H13" s="301" t="s">
        <v>1032</v>
      </c>
      <c r="J13" s="1075" t="s">
        <v>1033</v>
      </c>
      <c r="K13" s="1075" t="s">
        <v>1034</v>
      </c>
      <c r="L13" s="301"/>
      <c r="M13" s="301"/>
      <c r="N13" s="301" t="s">
        <v>1035</v>
      </c>
      <c r="O13" s="301" t="s">
        <v>1036</v>
      </c>
      <c r="P13" s="1075" t="s">
        <v>1551</v>
      </c>
    </row>
    <row r="14" spans="1:16">
      <c r="A14" s="1075" t="s">
        <v>1554</v>
      </c>
      <c r="B14" s="1076"/>
      <c r="C14" s="136"/>
      <c r="D14" s="301" t="s">
        <v>1037</v>
      </c>
      <c r="E14" s="301" t="s">
        <v>1038</v>
      </c>
      <c r="F14" s="301" t="s">
        <v>1039</v>
      </c>
      <c r="G14" s="301" t="s">
        <v>1019</v>
      </c>
      <c r="H14" s="301"/>
      <c r="J14" s="1075" t="s">
        <v>1040</v>
      </c>
      <c r="K14" s="1075" t="s">
        <v>1041</v>
      </c>
      <c r="L14" s="301" t="s">
        <v>1799</v>
      </c>
      <c r="M14" s="301" t="s">
        <v>1042</v>
      </c>
      <c r="N14" s="301" t="s">
        <v>1799</v>
      </c>
      <c r="O14" s="301" t="s">
        <v>1043</v>
      </c>
      <c r="P14" s="1075" t="s">
        <v>1554</v>
      </c>
    </row>
    <row r="15" spans="1:16">
      <c r="A15" s="1075"/>
      <c r="B15" s="1076"/>
      <c r="C15" s="136"/>
      <c r="D15" s="301"/>
      <c r="E15" s="301" t="s">
        <v>1044</v>
      </c>
      <c r="F15" s="301" t="s">
        <v>1045</v>
      </c>
      <c r="G15" s="301" t="s">
        <v>1046</v>
      </c>
      <c r="H15" s="301"/>
      <c r="J15" s="1075" t="s">
        <v>1047</v>
      </c>
      <c r="K15" s="1075"/>
      <c r="L15" s="301"/>
      <c r="M15" s="301"/>
      <c r="N15" s="301"/>
      <c r="O15" s="301" t="s">
        <v>1048</v>
      </c>
      <c r="P15" s="1075"/>
    </row>
    <row r="16" spans="1:16" ht="15.75" thickBot="1">
      <c r="A16" s="1077"/>
      <c r="B16" s="146" t="s">
        <v>742</v>
      </c>
      <c r="C16" s="147"/>
      <c r="D16" s="1078" t="s">
        <v>743</v>
      </c>
      <c r="E16" s="1078" t="s">
        <v>744</v>
      </c>
      <c r="F16" s="1078" t="s">
        <v>745</v>
      </c>
      <c r="G16" s="1078" t="s">
        <v>746</v>
      </c>
      <c r="H16" s="1078" t="s">
        <v>1224</v>
      </c>
      <c r="J16" s="1077" t="s">
        <v>1225</v>
      </c>
      <c r="K16" s="1078" t="s">
        <v>1226</v>
      </c>
      <c r="L16" s="1078" t="s">
        <v>966</v>
      </c>
      <c r="M16" s="1078" t="s">
        <v>1228</v>
      </c>
      <c r="N16" s="1078" t="s">
        <v>967</v>
      </c>
      <c r="O16" s="1078" t="s">
        <v>968</v>
      </c>
      <c r="P16" s="1077"/>
    </row>
    <row r="17" spans="1:16">
      <c r="A17" s="1075">
        <v>1</v>
      </c>
      <c r="B17" s="1079"/>
      <c r="C17" s="287"/>
      <c r="D17" s="287"/>
      <c r="E17" s="287"/>
      <c r="F17" s="287"/>
      <c r="G17" s="287"/>
      <c r="H17" s="287"/>
      <c r="I17" s="285"/>
      <c r="J17" s="1080"/>
      <c r="K17" s="1081"/>
      <c r="L17" s="287"/>
      <c r="M17" s="287"/>
      <c r="N17" s="287"/>
      <c r="O17" s="287"/>
      <c r="P17" s="1075">
        <v>1</v>
      </c>
    </row>
    <row r="18" spans="1:16">
      <c r="A18" s="1075">
        <v>2</v>
      </c>
      <c r="B18" s="1079"/>
      <c r="C18" s="287"/>
      <c r="D18" s="287"/>
      <c r="E18" s="287"/>
      <c r="F18" s="287"/>
      <c r="G18" s="287"/>
      <c r="H18" s="287"/>
      <c r="I18" s="285"/>
      <c r="J18" s="1080"/>
      <c r="K18" s="1081"/>
      <c r="L18" s="287"/>
      <c r="M18" s="287"/>
      <c r="N18" s="287"/>
      <c r="O18" s="287"/>
      <c r="P18" s="1075">
        <v>2</v>
      </c>
    </row>
    <row r="19" spans="1:16">
      <c r="A19" s="1075">
        <v>3</v>
      </c>
      <c r="B19" s="1079"/>
      <c r="C19" s="287"/>
      <c r="D19" s="287"/>
      <c r="E19" s="287"/>
      <c r="F19" s="287"/>
      <c r="G19" s="287"/>
      <c r="H19" s="287"/>
      <c r="I19" s="285"/>
      <c r="J19" s="1080"/>
      <c r="K19" s="1081"/>
      <c r="L19" s="287"/>
      <c r="M19" s="287"/>
      <c r="N19" s="287"/>
      <c r="O19" s="287"/>
      <c r="P19" s="1075">
        <v>3</v>
      </c>
    </row>
    <row r="20" spans="1:16">
      <c r="A20" s="1075">
        <v>4</v>
      </c>
      <c r="B20" s="1079"/>
      <c r="C20" s="287"/>
      <c r="D20" s="287"/>
      <c r="E20" s="287"/>
      <c r="F20" s="287"/>
      <c r="G20" s="287"/>
      <c r="H20" s="287"/>
      <c r="I20" s="285"/>
      <c r="J20" s="1080"/>
      <c r="K20" s="1081"/>
      <c r="L20" s="287"/>
      <c r="M20" s="287"/>
      <c r="N20" s="287"/>
      <c r="O20" s="287"/>
      <c r="P20" s="1075">
        <v>4</v>
      </c>
    </row>
    <row r="21" spans="1:16">
      <c r="A21" s="1075">
        <v>5</v>
      </c>
      <c r="B21" s="1079"/>
      <c r="C21" s="287"/>
      <c r="D21" s="287"/>
      <c r="E21" s="287"/>
      <c r="F21" s="287"/>
      <c r="G21" s="287"/>
      <c r="H21" s="287"/>
      <c r="I21" s="285"/>
      <c r="J21" s="1080"/>
      <c r="K21" s="1081"/>
      <c r="L21" s="287"/>
      <c r="M21" s="287"/>
      <c r="N21" s="287"/>
      <c r="O21" s="287"/>
      <c r="P21" s="1075">
        <v>5</v>
      </c>
    </row>
    <row r="22" spans="1:16">
      <c r="A22" s="1075">
        <v>6</v>
      </c>
      <c r="B22" s="1079"/>
      <c r="C22" s="287"/>
      <c r="D22" s="287"/>
      <c r="E22" s="287"/>
      <c r="F22" s="287"/>
      <c r="G22" s="287"/>
      <c r="H22" s="287"/>
      <c r="I22" s="285"/>
      <c r="J22" s="1080"/>
      <c r="K22" s="1081"/>
      <c r="L22" s="287"/>
      <c r="M22" s="287"/>
      <c r="N22" s="287"/>
      <c r="O22" s="287"/>
      <c r="P22" s="1075">
        <v>6</v>
      </c>
    </row>
    <row r="23" spans="1:16">
      <c r="A23" s="1075">
        <v>7</v>
      </c>
      <c r="B23" s="1079"/>
      <c r="C23" s="287"/>
      <c r="D23" s="287"/>
      <c r="E23" s="287"/>
      <c r="F23" s="287"/>
      <c r="G23" s="287"/>
      <c r="H23" s="287"/>
      <c r="I23" s="285"/>
      <c r="J23" s="1080"/>
      <c r="K23" s="1081"/>
      <c r="L23" s="287"/>
      <c r="M23" s="287"/>
      <c r="N23" s="287"/>
      <c r="O23" s="287"/>
      <c r="P23" s="1075">
        <v>7</v>
      </c>
    </row>
    <row r="24" spans="1:16">
      <c r="A24" s="1075">
        <v>8</v>
      </c>
      <c r="B24" s="1079"/>
      <c r="C24" s="287"/>
      <c r="D24" s="287"/>
      <c r="E24" s="287"/>
      <c r="F24" s="287"/>
      <c r="G24" s="287"/>
      <c r="H24" s="287"/>
      <c r="I24" s="285"/>
      <c r="J24" s="1080"/>
      <c r="K24" s="1081"/>
      <c r="L24" s="287"/>
      <c r="M24" s="287"/>
      <c r="N24" s="287"/>
      <c r="O24" s="287"/>
      <c r="P24" s="1075">
        <v>8</v>
      </c>
    </row>
    <row r="25" spans="1:16">
      <c r="A25" s="1075">
        <v>9</v>
      </c>
      <c r="B25" s="1079"/>
      <c r="C25" s="287"/>
      <c r="D25" s="287"/>
      <c r="E25" s="287"/>
      <c r="F25" s="287"/>
      <c r="G25" s="287"/>
      <c r="H25" s="287"/>
      <c r="I25" s="285"/>
      <c r="J25" s="1080"/>
      <c r="K25" s="1081"/>
      <c r="L25" s="287"/>
      <c r="M25" s="287"/>
      <c r="N25" s="287"/>
      <c r="O25" s="287"/>
      <c r="P25" s="1075">
        <v>9</v>
      </c>
    </row>
    <row r="26" spans="1:16">
      <c r="A26" s="1075">
        <v>10</v>
      </c>
      <c r="B26" s="1079"/>
      <c r="C26" s="287"/>
      <c r="D26" s="287"/>
      <c r="E26" s="287"/>
      <c r="F26" s="287"/>
      <c r="G26" s="287"/>
      <c r="H26" s="287"/>
      <c r="I26" s="285"/>
      <c r="J26" s="1080"/>
      <c r="K26" s="1081"/>
      <c r="L26" s="287"/>
      <c r="M26" s="287"/>
      <c r="N26" s="287"/>
      <c r="O26" s="287"/>
      <c r="P26" s="1075">
        <v>10</v>
      </c>
    </row>
    <row r="27" spans="1:16">
      <c r="A27" s="1075">
        <v>11</v>
      </c>
      <c r="B27" s="1079"/>
      <c r="C27" s="287"/>
      <c r="D27" s="287"/>
      <c r="E27" s="287"/>
      <c r="F27" s="287"/>
      <c r="G27" s="287"/>
      <c r="H27" s="287"/>
      <c r="I27" s="285"/>
      <c r="J27" s="1080"/>
      <c r="K27" s="1081"/>
      <c r="L27" s="287"/>
      <c r="M27" s="287"/>
      <c r="N27" s="287"/>
      <c r="O27" s="287"/>
      <c r="P27" s="1075">
        <v>11</v>
      </c>
    </row>
    <row r="28" spans="1:16">
      <c r="A28" s="1075">
        <v>12</v>
      </c>
      <c r="B28" s="288"/>
      <c r="C28" s="287"/>
      <c r="D28" s="287"/>
      <c r="E28" s="287"/>
      <c r="F28" s="287"/>
      <c r="G28" s="287"/>
      <c r="H28" s="287"/>
      <c r="I28" s="285"/>
      <c r="J28" s="1080"/>
      <c r="K28" s="1080"/>
      <c r="L28" s="287"/>
      <c r="M28" s="287"/>
      <c r="N28" s="287"/>
      <c r="O28" s="287"/>
      <c r="P28" s="1075">
        <v>12</v>
      </c>
    </row>
    <row r="29" spans="1:16">
      <c r="A29" s="1075">
        <v>13</v>
      </c>
      <c r="B29" s="288"/>
      <c r="C29" s="287"/>
      <c r="D29" s="287"/>
      <c r="E29" s="287"/>
      <c r="F29" s="287"/>
      <c r="G29" s="287"/>
      <c r="H29" s="287"/>
      <c r="I29" s="285"/>
      <c r="J29" s="1080"/>
      <c r="K29" s="1080"/>
      <c r="L29" s="287"/>
      <c r="M29" s="287"/>
      <c r="N29" s="287"/>
      <c r="O29" s="287"/>
      <c r="P29" s="1075">
        <v>13</v>
      </c>
    </row>
    <row r="30" spans="1:16">
      <c r="A30" s="1075">
        <v>14</v>
      </c>
      <c r="B30" s="288"/>
      <c r="C30" s="287"/>
      <c r="D30" s="287"/>
      <c r="E30" s="287"/>
      <c r="F30" s="287"/>
      <c r="G30" s="287"/>
      <c r="H30" s="287"/>
      <c r="I30" s="285"/>
      <c r="J30" s="1080"/>
      <c r="K30" s="1080"/>
      <c r="L30" s="287"/>
      <c r="M30" s="287"/>
      <c r="N30" s="287"/>
      <c r="O30" s="287"/>
      <c r="P30" s="1075">
        <v>14</v>
      </c>
    </row>
    <row r="31" spans="1:16">
      <c r="A31" s="1075">
        <v>15</v>
      </c>
      <c r="B31" s="288"/>
      <c r="C31" s="287"/>
      <c r="D31" s="287"/>
      <c r="E31" s="287"/>
      <c r="F31" s="287"/>
      <c r="G31" s="287"/>
      <c r="H31" s="287"/>
      <c r="I31" s="285"/>
      <c r="J31" s="1080"/>
      <c r="K31" s="1080"/>
      <c r="L31" s="287"/>
      <c r="M31" s="287"/>
      <c r="N31" s="287"/>
      <c r="O31" s="287"/>
      <c r="P31" s="1075">
        <v>15</v>
      </c>
    </row>
    <row r="32" spans="1:16">
      <c r="A32" s="1075">
        <v>16</v>
      </c>
      <c r="B32" s="288"/>
      <c r="C32" s="287"/>
      <c r="D32" s="287"/>
      <c r="E32" s="287"/>
      <c r="F32" s="287"/>
      <c r="G32" s="287"/>
      <c r="H32" s="287"/>
      <c r="I32" s="285"/>
      <c r="J32" s="1080"/>
      <c r="K32" s="1080"/>
      <c r="L32" s="287"/>
      <c r="M32" s="287"/>
      <c r="N32" s="287"/>
      <c r="O32" s="287"/>
      <c r="P32" s="1075">
        <v>16</v>
      </c>
    </row>
    <row r="33" spans="1:16" ht="15.75" thickBot="1">
      <c r="A33" s="1077">
        <v>17</v>
      </c>
      <c r="B33" s="294"/>
      <c r="C33" s="296"/>
      <c r="D33" s="296"/>
      <c r="E33" s="296"/>
      <c r="F33" s="296"/>
      <c r="G33" s="296"/>
      <c r="H33" s="296"/>
      <c r="J33" s="1082"/>
      <c r="K33" s="1082"/>
      <c r="L33" s="296"/>
      <c r="M33" s="296"/>
      <c r="N33" s="296"/>
      <c r="O33" s="296"/>
      <c r="P33" s="1077">
        <v>17</v>
      </c>
    </row>
    <row r="34" spans="1:16">
      <c r="A34" s="89"/>
      <c r="B34" s="90"/>
      <c r="C34" s="90"/>
      <c r="D34" s="1065"/>
      <c r="E34" s="1065"/>
      <c r="F34" s="1066"/>
      <c r="G34" s="1066"/>
      <c r="H34" s="845"/>
      <c r="J34" s="92"/>
      <c r="P34" s="301"/>
    </row>
    <row r="35" spans="1:16" ht="15.75">
      <c r="A35" s="134" t="s">
        <v>1049</v>
      </c>
      <c r="B35" s="93"/>
      <c r="C35" s="93"/>
      <c r="D35" s="148"/>
      <c r="E35" s="148"/>
      <c r="F35" s="148"/>
      <c r="G35" s="148"/>
      <c r="H35" s="136"/>
      <c r="J35" s="134" t="s">
        <v>1050</v>
      </c>
      <c r="K35" s="93"/>
      <c r="L35" s="93"/>
      <c r="M35" s="148"/>
      <c r="N35" s="148"/>
      <c r="O35" s="148"/>
      <c r="P35" s="136"/>
    </row>
    <row r="36" spans="1:16" ht="16.5" thickBot="1">
      <c r="A36" s="1067"/>
      <c r="B36" s="1068"/>
      <c r="C36" s="1068"/>
      <c r="D36" s="146"/>
      <c r="E36" s="146"/>
      <c r="F36" s="146"/>
      <c r="G36" s="146"/>
      <c r="H36" s="1069"/>
      <c r="J36" s="1067"/>
      <c r="K36" s="1068"/>
      <c r="L36" s="1068"/>
      <c r="M36" s="146"/>
      <c r="N36" s="146"/>
      <c r="O36" s="146"/>
      <c r="P36" s="1069"/>
    </row>
    <row r="37" spans="1:16">
      <c r="A37" s="92" t="s">
        <v>1051</v>
      </c>
      <c r="H37" s="194"/>
      <c r="J37" s="92" t="s">
        <v>1052</v>
      </c>
      <c r="P37" s="194"/>
    </row>
    <row r="38" spans="1:16">
      <c r="A38" s="92" t="s">
        <v>1053</v>
      </c>
      <c r="H38" s="194"/>
      <c r="J38" s="92" t="s">
        <v>1054</v>
      </c>
      <c r="P38" s="194"/>
    </row>
    <row r="39" spans="1:16" ht="15.75" thickBot="1">
      <c r="A39" s="92"/>
      <c r="H39" s="194"/>
      <c r="J39" s="92"/>
      <c r="P39" s="194"/>
    </row>
    <row r="40" spans="1:16">
      <c r="A40" s="1070"/>
      <c r="B40" s="844"/>
      <c r="C40" s="845"/>
      <c r="D40" s="845"/>
      <c r="E40" s="1071"/>
      <c r="F40" s="1066"/>
      <c r="G40" s="844"/>
      <c r="H40" s="91"/>
      <c r="J40" s="1072"/>
      <c r="K40" s="1071"/>
      <c r="L40" s="844"/>
      <c r="M40" s="1070"/>
      <c r="N40" s="1071"/>
      <c r="O40" s="1071"/>
      <c r="P40" s="91"/>
    </row>
    <row r="41" spans="1:16">
      <c r="A41" s="1075"/>
      <c r="B41" s="158"/>
      <c r="C41" s="301"/>
      <c r="D41" s="301" t="s">
        <v>1722</v>
      </c>
      <c r="E41" s="301" t="s">
        <v>1055</v>
      </c>
      <c r="F41" s="218"/>
      <c r="G41" s="218"/>
      <c r="H41" s="301"/>
      <c r="J41" s="1075" t="s">
        <v>1056</v>
      </c>
      <c r="K41" s="1075" t="s">
        <v>1057</v>
      </c>
      <c r="L41" s="301" t="s">
        <v>1058</v>
      </c>
      <c r="M41" s="301" t="s">
        <v>529</v>
      </c>
      <c r="N41" s="301" t="s">
        <v>1558</v>
      </c>
      <c r="O41" s="301"/>
      <c r="P41" s="301"/>
    </row>
    <row r="42" spans="1:16">
      <c r="A42" s="1075" t="s">
        <v>1551</v>
      </c>
      <c r="B42" s="1076" t="s">
        <v>1027</v>
      </c>
      <c r="C42" s="136"/>
      <c r="D42" s="301" t="s">
        <v>1017</v>
      </c>
      <c r="E42" s="301" t="s">
        <v>1035</v>
      </c>
      <c r="F42" s="148" t="s">
        <v>1059</v>
      </c>
      <c r="G42" s="148"/>
      <c r="H42" s="136"/>
      <c r="J42" s="1075" t="s">
        <v>1060</v>
      </c>
      <c r="K42" s="1075" t="s">
        <v>1047</v>
      </c>
      <c r="L42" s="301" t="s">
        <v>1061</v>
      </c>
      <c r="M42" s="301" t="s">
        <v>1035</v>
      </c>
      <c r="N42" s="301" t="s">
        <v>1058</v>
      </c>
      <c r="O42" s="301" t="s">
        <v>1062</v>
      </c>
      <c r="P42" s="1075" t="s">
        <v>1551</v>
      </c>
    </row>
    <row r="43" spans="1:16">
      <c r="A43" s="1075" t="s">
        <v>1554</v>
      </c>
      <c r="B43" s="1076"/>
      <c r="C43" s="136"/>
      <c r="D43" s="301"/>
      <c r="E43" s="301" t="s">
        <v>1063</v>
      </c>
      <c r="F43" s="218"/>
      <c r="G43" s="218"/>
      <c r="H43" s="301"/>
      <c r="J43" s="1075" t="s">
        <v>1064</v>
      </c>
      <c r="K43" s="1075" t="s">
        <v>1065</v>
      </c>
      <c r="L43" s="301" t="s">
        <v>1063</v>
      </c>
      <c r="M43" s="301" t="s">
        <v>1066</v>
      </c>
      <c r="N43" s="301" t="s">
        <v>1067</v>
      </c>
      <c r="O43" s="301"/>
      <c r="P43" s="1075" t="s">
        <v>1554</v>
      </c>
    </row>
    <row r="44" spans="1:16">
      <c r="A44" s="1075"/>
      <c r="B44" s="1076"/>
      <c r="C44" s="136"/>
      <c r="D44" s="301"/>
      <c r="E44" s="301"/>
      <c r="F44" s="218"/>
      <c r="G44" s="218"/>
      <c r="H44" s="301"/>
      <c r="J44" s="1075"/>
      <c r="K44" s="1075"/>
      <c r="L44" s="301"/>
      <c r="M44" s="301"/>
      <c r="N44" s="301"/>
      <c r="O44" s="301"/>
      <c r="P44" s="1075"/>
    </row>
    <row r="45" spans="1:16" ht="15.75" thickBot="1">
      <c r="A45" s="1077"/>
      <c r="B45" s="146" t="s">
        <v>742</v>
      </c>
      <c r="C45" s="147"/>
      <c r="D45" s="1078" t="s">
        <v>743</v>
      </c>
      <c r="E45" s="1078" t="s">
        <v>744</v>
      </c>
      <c r="F45" s="146" t="s">
        <v>745</v>
      </c>
      <c r="G45" s="146"/>
      <c r="H45" s="147"/>
      <c r="J45" s="1077" t="s">
        <v>746</v>
      </c>
      <c r="K45" s="1078" t="s">
        <v>1224</v>
      </c>
      <c r="L45" s="1078" t="s">
        <v>1225</v>
      </c>
      <c r="M45" s="1078" t="s">
        <v>1226</v>
      </c>
      <c r="N45" s="1078" t="s">
        <v>966</v>
      </c>
      <c r="O45" s="1078"/>
      <c r="P45" s="1077"/>
    </row>
    <row r="46" spans="1:16">
      <c r="A46" s="1075">
        <v>18</v>
      </c>
      <c r="B46" s="288"/>
      <c r="C46" s="287"/>
      <c r="D46" s="287"/>
      <c r="E46" s="287"/>
      <c r="F46" s="285"/>
      <c r="G46" s="285"/>
      <c r="H46" s="287"/>
      <c r="J46" s="1080"/>
      <c r="K46" s="1080"/>
      <c r="L46" s="287"/>
      <c r="M46" s="287"/>
      <c r="N46" s="287"/>
      <c r="O46" s="287"/>
      <c r="P46" s="1075">
        <v>18</v>
      </c>
    </row>
    <row r="47" spans="1:16">
      <c r="A47" s="1075">
        <v>19</v>
      </c>
      <c r="B47" s="288"/>
      <c r="C47" s="287"/>
      <c r="D47" s="287"/>
      <c r="E47" s="287"/>
      <c r="F47" s="285"/>
      <c r="G47" s="285"/>
      <c r="H47" s="287"/>
      <c r="J47" s="1080"/>
      <c r="K47" s="1080"/>
      <c r="L47" s="287"/>
      <c r="M47" s="287"/>
      <c r="N47" s="287"/>
      <c r="O47" s="287"/>
      <c r="P47" s="1075">
        <v>19</v>
      </c>
    </row>
    <row r="48" spans="1:16">
      <c r="A48" s="1075">
        <v>20</v>
      </c>
      <c r="B48" s="288"/>
      <c r="C48" s="287"/>
      <c r="D48" s="287"/>
      <c r="E48" s="287"/>
      <c r="F48" s="285"/>
      <c r="G48" s="285"/>
      <c r="H48" s="287"/>
      <c r="J48" s="1080"/>
      <c r="K48" s="1080"/>
      <c r="L48" s="287"/>
      <c r="M48" s="287"/>
      <c r="N48" s="287"/>
      <c r="O48" s="287"/>
      <c r="P48" s="1075">
        <v>20</v>
      </c>
    </row>
    <row r="49" spans="1:16">
      <c r="A49" s="1075">
        <v>21</v>
      </c>
      <c r="B49" s="288"/>
      <c r="C49" s="287"/>
      <c r="D49" s="287"/>
      <c r="E49" s="287"/>
      <c r="F49" s="285"/>
      <c r="G49" s="285"/>
      <c r="H49" s="287"/>
      <c r="J49" s="1080"/>
      <c r="K49" s="1080"/>
      <c r="L49" s="287"/>
      <c r="M49" s="287"/>
      <c r="N49" s="287"/>
      <c r="O49" s="287"/>
      <c r="P49" s="1075">
        <v>21</v>
      </c>
    </row>
    <row r="50" spans="1:16">
      <c r="A50" s="1075">
        <v>22</v>
      </c>
      <c r="B50" s="288"/>
      <c r="C50" s="287"/>
      <c r="D50" s="287"/>
      <c r="E50" s="287"/>
      <c r="F50" s="285"/>
      <c r="G50" s="285"/>
      <c r="H50" s="287"/>
      <c r="J50" s="1080"/>
      <c r="K50" s="1080"/>
      <c r="L50" s="287"/>
      <c r="M50" s="287"/>
      <c r="N50" s="287"/>
      <c r="O50" s="287"/>
      <c r="P50" s="1075">
        <v>22</v>
      </c>
    </row>
    <row r="51" spans="1:16">
      <c r="A51" s="1075">
        <v>23</v>
      </c>
      <c r="B51" s="288"/>
      <c r="C51" s="287"/>
      <c r="D51" s="287"/>
      <c r="E51" s="287"/>
      <c r="F51" s="285"/>
      <c r="G51" s="285"/>
      <c r="H51" s="287"/>
      <c r="J51" s="1080"/>
      <c r="K51" s="1080"/>
      <c r="L51" s="287"/>
      <c r="M51" s="287"/>
      <c r="N51" s="287"/>
      <c r="O51" s="287"/>
      <c r="P51" s="1075">
        <v>23</v>
      </c>
    </row>
    <row r="52" spans="1:16">
      <c r="A52" s="1075">
        <v>24</v>
      </c>
      <c r="B52" s="288"/>
      <c r="C52" s="287"/>
      <c r="D52" s="287"/>
      <c r="E52" s="287"/>
      <c r="F52" s="285"/>
      <c r="G52" s="285"/>
      <c r="H52" s="287"/>
      <c r="J52" s="1080"/>
      <c r="K52" s="1080"/>
      <c r="L52" s="287"/>
      <c r="M52" s="287"/>
      <c r="N52" s="287"/>
      <c r="O52" s="287"/>
      <c r="P52" s="1075">
        <v>24</v>
      </c>
    </row>
    <row r="53" spans="1:16">
      <c r="A53" s="1075">
        <v>25</v>
      </c>
      <c r="B53" s="288"/>
      <c r="C53" s="287"/>
      <c r="D53" s="287"/>
      <c r="E53" s="287"/>
      <c r="F53" s="285"/>
      <c r="G53" s="285"/>
      <c r="H53" s="287"/>
      <c r="J53" s="1080"/>
      <c r="K53" s="1080"/>
      <c r="L53" s="287"/>
      <c r="M53" s="287"/>
      <c r="N53" s="287"/>
      <c r="O53" s="287"/>
      <c r="P53" s="1075">
        <v>25</v>
      </c>
    </row>
    <row r="54" spans="1:16">
      <c r="A54" s="1075">
        <v>26</v>
      </c>
      <c r="B54" s="288"/>
      <c r="C54" s="287"/>
      <c r="D54" s="287"/>
      <c r="E54" s="287"/>
      <c r="F54" s="285"/>
      <c r="G54" s="285"/>
      <c r="H54" s="287"/>
      <c r="J54" s="1080"/>
      <c r="K54" s="1080"/>
      <c r="L54" s="287"/>
      <c r="M54" s="287"/>
      <c r="N54" s="287"/>
      <c r="O54" s="287"/>
      <c r="P54" s="1075">
        <v>26</v>
      </c>
    </row>
    <row r="55" spans="1:16">
      <c r="A55" s="1075">
        <v>27</v>
      </c>
      <c r="B55" s="288"/>
      <c r="C55" s="287"/>
      <c r="D55" s="287"/>
      <c r="E55" s="287"/>
      <c r="F55" s="285"/>
      <c r="G55" s="285"/>
      <c r="H55" s="287"/>
      <c r="J55" s="1080"/>
      <c r="K55" s="1080"/>
      <c r="L55" s="287"/>
      <c r="M55" s="287"/>
      <c r="N55" s="287"/>
      <c r="O55" s="287"/>
      <c r="P55" s="1075">
        <v>27</v>
      </c>
    </row>
    <row r="56" spans="1:16">
      <c r="A56" s="1075">
        <v>28</v>
      </c>
      <c r="B56" s="288"/>
      <c r="C56" s="287"/>
      <c r="D56" s="287"/>
      <c r="E56" s="287"/>
      <c r="F56" s="285"/>
      <c r="G56" s="285"/>
      <c r="H56" s="287"/>
      <c r="J56" s="1080"/>
      <c r="K56" s="1080"/>
      <c r="L56" s="287"/>
      <c r="M56" s="287"/>
      <c r="N56" s="287"/>
      <c r="O56" s="287"/>
      <c r="P56" s="1075">
        <v>28</v>
      </c>
    </row>
    <row r="57" spans="1:16">
      <c r="A57" s="1075">
        <v>29</v>
      </c>
      <c r="B57" s="288"/>
      <c r="C57" s="287"/>
      <c r="D57" s="287"/>
      <c r="E57" s="287"/>
      <c r="F57" s="285"/>
      <c r="G57" s="285"/>
      <c r="H57" s="287"/>
      <c r="J57" s="1080"/>
      <c r="K57" s="1080"/>
      <c r="L57" s="287"/>
      <c r="M57" s="287"/>
      <c r="N57" s="287"/>
      <c r="O57" s="287"/>
      <c r="P57" s="1075">
        <v>29</v>
      </c>
    </row>
    <row r="58" spans="1:16">
      <c r="A58" s="1075">
        <v>30</v>
      </c>
      <c r="B58" s="288"/>
      <c r="C58" s="287"/>
      <c r="D58" s="287"/>
      <c r="E58" s="287"/>
      <c r="F58" s="285"/>
      <c r="G58" s="285"/>
      <c r="H58" s="287"/>
      <c r="J58" s="1080"/>
      <c r="K58" s="1080"/>
      <c r="L58" s="287"/>
      <c r="M58" s="287"/>
      <c r="N58" s="287"/>
      <c r="O58" s="287"/>
      <c r="P58" s="1075">
        <v>30</v>
      </c>
    </row>
    <row r="59" spans="1:16">
      <c r="A59" s="1075">
        <v>31</v>
      </c>
      <c r="B59" s="288"/>
      <c r="C59" s="287"/>
      <c r="D59" s="287"/>
      <c r="E59" s="287"/>
      <c r="F59" s="285"/>
      <c r="G59" s="285"/>
      <c r="H59" s="287"/>
      <c r="J59" s="1080"/>
      <c r="K59" s="1080"/>
      <c r="L59" s="287"/>
      <c r="M59" s="287"/>
      <c r="N59" s="287"/>
      <c r="O59" s="287"/>
      <c r="P59" s="1075">
        <v>31</v>
      </c>
    </row>
    <row r="60" spans="1:16">
      <c r="A60" s="1075">
        <v>32</v>
      </c>
      <c r="B60" s="288"/>
      <c r="C60" s="287"/>
      <c r="D60" s="287"/>
      <c r="E60" s="287"/>
      <c r="F60" s="285"/>
      <c r="G60" s="285"/>
      <c r="H60" s="287"/>
      <c r="J60" s="1080"/>
      <c r="K60" s="1080"/>
      <c r="L60" s="287"/>
      <c r="M60" s="287"/>
      <c r="N60" s="287"/>
      <c r="O60" s="287"/>
      <c r="P60" s="1075">
        <v>32</v>
      </c>
    </row>
    <row r="61" spans="1:16">
      <c r="A61" s="1075">
        <v>33</v>
      </c>
      <c r="B61" s="288"/>
      <c r="C61" s="287"/>
      <c r="D61" s="287"/>
      <c r="E61" s="287"/>
      <c r="F61" s="285"/>
      <c r="G61" s="285"/>
      <c r="H61" s="287"/>
      <c r="J61" s="1080"/>
      <c r="K61" s="1080"/>
      <c r="L61" s="287"/>
      <c r="M61" s="287"/>
      <c r="N61" s="287"/>
      <c r="O61" s="287"/>
      <c r="P61" s="1075">
        <v>33</v>
      </c>
    </row>
    <row r="62" spans="1:16" ht="15.75" thickBot="1">
      <c r="A62" s="1077">
        <v>34</v>
      </c>
      <c r="B62" s="294"/>
      <c r="C62" s="1083"/>
      <c r="D62" s="296"/>
      <c r="E62" s="296"/>
      <c r="F62" s="295"/>
      <c r="G62" s="295"/>
      <c r="H62" s="296"/>
      <c r="J62" s="1082"/>
      <c r="K62" s="1082"/>
      <c r="L62" s="1083"/>
      <c r="M62" s="296"/>
      <c r="N62" s="296"/>
      <c r="O62" s="296"/>
      <c r="P62" s="1077">
        <v>34</v>
      </c>
    </row>
    <row r="63" spans="1:16" ht="15.75">
      <c r="A63" s="96" t="s">
        <v>732</v>
      </c>
      <c r="J63" s="11"/>
      <c r="O63" t="s">
        <v>732</v>
      </c>
      <c r="P63" s="874"/>
    </row>
    <row r="64" spans="1:16">
      <c r="A64" s="148" t="s">
        <v>1068</v>
      </c>
      <c r="B64" s="148"/>
      <c r="C64" s="148"/>
      <c r="D64" s="148"/>
      <c r="E64" s="148"/>
      <c r="F64" s="148"/>
      <c r="G64" s="148"/>
      <c r="H64" s="148"/>
      <c r="J64" s="148" t="s">
        <v>1069</v>
      </c>
      <c r="K64" s="148"/>
      <c r="L64" s="148"/>
      <c r="M64" s="148"/>
      <c r="N64" s="148"/>
      <c r="O64" s="148"/>
      <c r="P64" s="148"/>
    </row>
    <row r="75" spans="1:1">
      <c r="A75" s="218"/>
    </row>
    <row r="82" spans="1:8">
      <c r="B82" s="96"/>
    </row>
    <row r="84" spans="1:8">
      <c r="B84" s="96"/>
    </row>
    <row r="86" spans="1:8">
      <c r="B86" s="96"/>
    </row>
    <row r="88" spans="1:8">
      <c r="B88" s="96"/>
    </row>
    <row r="94" spans="1:8" ht="15.75">
      <c r="A94" s="93"/>
      <c r="B94" s="148"/>
      <c r="C94" s="148"/>
      <c r="D94" s="148"/>
      <c r="E94" s="148"/>
      <c r="F94" s="148"/>
      <c r="G94" s="148"/>
      <c r="H94" s="148"/>
    </row>
  </sheetData>
  <sheetProtection sheet="1" objects="1"/>
  <printOptions horizontalCentered="1" verticalCentered="1"/>
  <pageMargins left="0.5" right="0.5" top="0.5" bottom="0.5" header="0.5" footer="0.5"/>
  <pageSetup scale="71" fitToWidth="2" orientation="portrait" r:id="rId1"/>
  <headerFooter alignWithMargins="0"/>
  <colBreaks count="1" manualBreakCount="1">
    <brk id="8"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I82"/>
  <sheetViews>
    <sheetView defaultGridColor="0" topLeftCell="A31" colorId="22" zoomScale="87" workbookViewId="0">
      <selection activeCell="F48" sqref="F48"/>
    </sheetView>
  </sheetViews>
  <sheetFormatPr defaultColWidth="11.44140625" defaultRowHeight="15"/>
  <cols>
    <col min="1" max="1" width="4.77734375" customWidth="1"/>
    <col min="2" max="5" width="12.77734375" customWidth="1"/>
    <col min="6" max="6" width="11.44140625" customWidth="1"/>
    <col min="7" max="7" width="13.77734375" customWidth="1"/>
    <col min="8" max="8" width="14.77734375" customWidth="1"/>
    <col min="9" max="9" width="13.77734375" customWidth="1"/>
  </cols>
  <sheetData>
    <row r="1" spans="1:9" ht="15.75" thickBot="1">
      <c r="B1" t="str">
        <f>'Read Me First'!D50</f>
        <v>Town of Massena Electric Department</v>
      </c>
      <c r="H1" t="str">
        <f>'Read Me First'!C52</f>
        <v>Year Ending December 31, 2014</v>
      </c>
    </row>
    <row r="2" spans="1:9">
      <c r="A2" s="57"/>
      <c r="B2" s="58"/>
      <c r="C2" s="58"/>
      <c r="D2" s="664"/>
      <c r="E2" s="664"/>
      <c r="F2" s="664"/>
      <c r="G2" s="920"/>
      <c r="H2" s="920"/>
      <c r="I2" s="1084"/>
    </row>
    <row r="3" spans="1:9" ht="15.75">
      <c r="A3" s="412" t="s">
        <v>1070</v>
      </c>
      <c r="B3" s="921"/>
      <c r="C3" s="921"/>
      <c r="D3" s="2"/>
      <c r="E3" s="2"/>
      <c r="F3" s="2"/>
      <c r="G3" s="2"/>
      <c r="H3" s="2"/>
      <c r="I3" s="63"/>
    </row>
    <row r="4" spans="1:9" ht="15.75">
      <c r="A4" s="947"/>
      <c r="B4" s="948"/>
      <c r="C4" s="948"/>
      <c r="D4" s="428"/>
      <c r="E4" s="428"/>
      <c r="F4" s="428"/>
      <c r="G4" s="428"/>
      <c r="H4" s="428"/>
      <c r="I4" s="953"/>
    </row>
    <row r="5" spans="1:9" ht="15.75">
      <c r="A5" s="1085"/>
      <c r="B5" s="1086"/>
      <c r="C5" s="1086"/>
      <c r="D5" s="1087"/>
      <c r="E5" s="1087"/>
      <c r="F5" s="1087"/>
      <c r="G5" s="1087"/>
      <c r="H5" s="1087"/>
      <c r="I5" s="439"/>
    </row>
    <row r="6" spans="1:9">
      <c r="A6" s="1088" t="s">
        <v>1071</v>
      </c>
      <c r="B6" s="884"/>
      <c r="C6" s="884"/>
      <c r="D6" s="884"/>
      <c r="E6" s="884"/>
      <c r="F6" s="884" t="s">
        <v>1072</v>
      </c>
      <c r="G6" s="884"/>
      <c r="H6" s="884"/>
      <c r="I6" s="885"/>
    </row>
    <row r="7" spans="1:9">
      <c r="A7" s="1088" t="s">
        <v>1073</v>
      </c>
      <c r="B7" s="884"/>
      <c r="C7" s="884"/>
      <c r="D7" s="884"/>
      <c r="E7" s="884"/>
      <c r="F7" s="884" t="s">
        <v>1074</v>
      </c>
      <c r="G7" s="884"/>
      <c r="H7" s="884"/>
      <c r="I7" s="885"/>
    </row>
    <row r="8" spans="1:9">
      <c r="A8" s="1088" t="s">
        <v>1075</v>
      </c>
      <c r="B8" s="884"/>
      <c r="C8" s="884"/>
      <c r="D8" s="884"/>
      <c r="E8" s="884"/>
      <c r="F8" s="884" t="s">
        <v>1076</v>
      </c>
      <c r="G8" s="884"/>
      <c r="H8" s="884"/>
      <c r="I8" s="885"/>
    </row>
    <row r="9" spans="1:9">
      <c r="A9" s="1088" t="s">
        <v>1077</v>
      </c>
      <c r="B9" s="884"/>
      <c r="C9" s="884"/>
      <c r="D9" s="884"/>
      <c r="E9" s="884"/>
      <c r="F9" s="8" t="s">
        <v>1078</v>
      </c>
      <c r="G9" s="884"/>
      <c r="H9" s="884"/>
      <c r="I9" s="885"/>
    </row>
    <row r="10" spans="1:9">
      <c r="A10" s="1088" t="s">
        <v>1079</v>
      </c>
      <c r="B10" s="884"/>
      <c r="C10" s="884"/>
      <c r="D10" s="884"/>
      <c r="E10" s="884"/>
      <c r="F10" s="884" t="s">
        <v>1080</v>
      </c>
      <c r="G10" s="884"/>
      <c r="H10" s="884"/>
      <c r="I10" s="885"/>
    </row>
    <row r="11" spans="1:9">
      <c r="A11" s="1088" t="s">
        <v>1081</v>
      </c>
      <c r="B11" s="884"/>
      <c r="C11" s="884"/>
      <c r="D11" s="884"/>
      <c r="E11" s="884"/>
      <c r="F11" s="884" t="s">
        <v>1082</v>
      </c>
      <c r="G11" s="884"/>
      <c r="H11" s="884"/>
      <c r="I11" s="885"/>
    </row>
    <row r="12" spans="1:9">
      <c r="A12" s="1088" t="s">
        <v>1083</v>
      </c>
      <c r="B12" s="884"/>
      <c r="C12" s="884"/>
      <c r="D12" s="884"/>
      <c r="E12" s="884"/>
      <c r="F12" s="884" t="s">
        <v>1084</v>
      </c>
      <c r="G12" s="884"/>
      <c r="H12" s="884"/>
      <c r="I12" s="885"/>
    </row>
    <row r="13" spans="1:9">
      <c r="A13" s="1088" t="s">
        <v>1085</v>
      </c>
      <c r="B13" s="884"/>
      <c r="C13" s="884"/>
      <c r="D13" s="884"/>
      <c r="E13" s="884"/>
      <c r="F13" s="884" t="s">
        <v>1086</v>
      </c>
      <c r="G13" s="884"/>
      <c r="H13" s="884"/>
      <c r="I13" s="885"/>
    </row>
    <row r="14" spans="1:9">
      <c r="A14" s="1088" t="s">
        <v>1087</v>
      </c>
      <c r="B14" s="884"/>
      <c r="C14" s="884"/>
      <c r="D14" s="884"/>
      <c r="E14" s="884"/>
      <c r="F14" s="884" t="s">
        <v>1088</v>
      </c>
      <c r="G14" s="884"/>
      <c r="H14" s="884"/>
      <c r="I14" s="885"/>
    </row>
    <row r="15" spans="1:9">
      <c r="A15" s="1088" t="s">
        <v>1089</v>
      </c>
      <c r="B15" s="884"/>
      <c r="C15" s="884"/>
      <c r="D15" s="884"/>
      <c r="E15" s="884"/>
      <c r="F15" s="884" t="s">
        <v>1090</v>
      </c>
      <c r="G15" s="884"/>
      <c r="H15" s="884"/>
      <c r="I15" s="885"/>
    </row>
    <row r="16" spans="1:9">
      <c r="A16" s="1088" t="s">
        <v>1091</v>
      </c>
      <c r="B16" s="884"/>
      <c r="C16" s="884"/>
      <c r="D16" s="884"/>
      <c r="E16" s="884"/>
      <c r="F16" s="884" t="s">
        <v>1092</v>
      </c>
      <c r="G16" s="884"/>
      <c r="H16" s="884"/>
      <c r="I16" s="885"/>
    </row>
    <row r="17" spans="1:9">
      <c r="A17" s="1088" t="s">
        <v>1093</v>
      </c>
      <c r="B17" s="884"/>
      <c r="C17" s="884"/>
      <c r="D17" s="884"/>
      <c r="E17" s="884"/>
      <c r="F17" s="884"/>
      <c r="G17" s="884"/>
      <c r="H17" s="884"/>
      <c r="I17" s="885"/>
    </row>
    <row r="18" spans="1:9">
      <c r="A18" s="1088" t="s">
        <v>1094</v>
      </c>
      <c r="B18" s="884"/>
      <c r="C18" s="884"/>
      <c r="D18" s="884"/>
      <c r="E18" s="884"/>
      <c r="F18" s="884"/>
      <c r="G18" s="884"/>
      <c r="H18" s="884"/>
      <c r="I18" s="885"/>
    </row>
    <row r="19" spans="1:9">
      <c r="A19" s="1088" t="s">
        <v>1095</v>
      </c>
      <c r="B19" s="884"/>
      <c r="C19" s="884"/>
      <c r="D19" s="884"/>
      <c r="E19" s="884"/>
      <c r="F19" s="884"/>
      <c r="G19" s="884"/>
      <c r="H19" s="884"/>
      <c r="I19" s="885"/>
    </row>
    <row r="20" spans="1:9">
      <c r="A20" s="60"/>
      <c r="B20" s="1089"/>
      <c r="C20" s="1089"/>
      <c r="D20" s="1089"/>
      <c r="E20" s="1089"/>
      <c r="F20" s="1089"/>
      <c r="G20" s="1089"/>
      <c r="H20" s="1089"/>
      <c r="I20" s="1090"/>
    </row>
    <row r="21" spans="1:9">
      <c r="A21" s="922"/>
      <c r="B21" s="8"/>
      <c r="C21" s="8"/>
      <c r="D21" s="951" t="s">
        <v>1096</v>
      </c>
      <c r="E21" s="991"/>
      <c r="F21" s="968"/>
      <c r="G21" s="968"/>
      <c r="H21" s="2"/>
      <c r="I21" s="1091"/>
    </row>
    <row r="22" spans="1:9">
      <c r="A22" s="929"/>
      <c r="B22" s="2" t="s">
        <v>1097</v>
      </c>
      <c r="C22" s="991"/>
      <c r="D22" s="76" t="s">
        <v>1098</v>
      </c>
      <c r="E22" s="991"/>
      <c r="F22" s="969" t="s">
        <v>1099</v>
      </c>
      <c r="G22" s="969" t="s">
        <v>1100</v>
      </c>
      <c r="H22" s="931" t="s">
        <v>1101</v>
      </c>
      <c r="I22" s="932" t="s">
        <v>1102</v>
      </c>
    </row>
    <row r="23" spans="1:9">
      <c r="A23" s="929" t="s">
        <v>1551</v>
      </c>
      <c r="B23" s="435"/>
      <c r="C23" s="1092"/>
      <c r="D23" s="427" t="s">
        <v>1103</v>
      </c>
      <c r="E23" s="1093"/>
      <c r="F23" s="969" t="s">
        <v>1104</v>
      </c>
      <c r="G23" s="424" t="s">
        <v>1105</v>
      </c>
      <c r="H23" s="931" t="s">
        <v>1106</v>
      </c>
      <c r="I23" s="932" t="s">
        <v>1107</v>
      </c>
    </row>
    <row r="24" spans="1:9">
      <c r="A24" s="929" t="s">
        <v>1554</v>
      </c>
      <c r="B24" s="969" t="s">
        <v>2001</v>
      </c>
      <c r="C24" s="969" t="s">
        <v>2002</v>
      </c>
      <c r="D24" s="969" t="s">
        <v>1108</v>
      </c>
      <c r="E24" s="969" t="s">
        <v>1109</v>
      </c>
      <c r="F24" s="969" t="s">
        <v>1110</v>
      </c>
      <c r="G24" s="424" t="s">
        <v>1111</v>
      </c>
      <c r="H24" s="991"/>
      <c r="I24" s="932" t="s">
        <v>1112</v>
      </c>
    </row>
    <row r="25" spans="1:9">
      <c r="A25" s="967"/>
      <c r="B25" s="968"/>
      <c r="C25" s="969"/>
      <c r="D25" s="968"/>
      <c r="E25" s="969"/>
      <c r="F25" s="969"/>
      <c r="G25" s="991"/>
      <c r="H25" s="991"/>
      <c r="I25" s="1094"/>
    </row>
    <row r="26" spans="1:9" ht="15.75" thickBot="1">
      <c r="A26" s="748"/>
      <c r="B26" s="1095" t="s">
        <v>742</v>
      </c>
      <c r="C26" s="1095" t="s">
        <v>743</v>
      </c>
      <c r="D26" s="1095" t="s">
        <v>744</v>
      </c>
      <c r="E26" s="1095" t="s">
        <v>745</v>
      </c>
      <c r="F26" s="1095" t="s">
        <v>746</v>
      </c>
      <c r="G26" s="1096" t="s">
        <v>1224</v>
      </c>
      <c r="H26" s="1096" t="s">
        <v>1225</v>
      </c>
      <c r="I26" s="1097" t="s">
        <v>1226</v>
      </c>
    </row>
    <row r="27" spans="1:9">
      <c r="A27" s="967">
        <v>1</v>
      </c>
      <c r="B27" s="972" t="s">
        <v>2151</v>
      </c>
      <c r="C27" s="972" t="s">
        <v>2152</v>
      </c>
      <c r="D27" s="972"/>
      <c r="E27" s="1098"/>
      <c r="F27" s="1098"/>
      <c r="G27" s="1099"/>
      <c r="H27" s="1100"/>
      <c r="I27" s="628"/>
    </row>
    <row r="28" spans="1:9">
      <c r="A28" s="967">
        <v>2</v>
      </c>
      <c r="B28" s="972" t="s">
        <v>2153</v>
      </c>
      <c r="C28" s="972" t="s">
        <v>2154</v>
      </c>
      <c r="D28" s="972" t="s">
        <v>2155</v>
      </c>
      <c r="E28" s="1101" t="s">
        <v>2155</v>
      </c>
      <c r="F28" s="1101" t="s">
        <v>2156</v>
      </c>
      <c r="G28" s="1102">
        <v>5.45</v>
      </c>
      <c r="H28" s="1103">
        <v>1</v>
      </c>
      <c r="I28" s="628" t="s">
        <v>2157</v>
      </c>
    </row>
    <row r="29" spans="1:9">
      <c r="A29" s="967">
        <v>3</v>
      </c>
      <c r="B29" s="972"/>
      <c r="C29" s="972"/>
      <c r="D29" s="972"/>
      <c r="E29" s="1101"/>
      <c r="F29" s="1101"/>
      <c r="G29" s="1102"/>
      <c r="H29" s="1103"/>
      <c r="I29" s="628"/>
    </row>
    <row r="30" spans="1:9">
      <c r="A30" s="967">
        <v>4</v>
      </c>
      <c r="B30" s="972" t="s">
        <v>2151</v>
      </c>
      <c r="C30" s="972" t="s">
        <v>2152</v>
      </c>
      <c r="D30" s="972"/>
      <c r="E30" s="1101"/>
      <c r="F30" s="1101"/>
      <c r="G30" s="1102"/>
      <c r="H30" s="1103"/>
      <c r="I30" s="628"/>
    </row>
    <row r="31" spans="1:9">
      <c r="A31" s="967">
        <v>5</v>
      </c>
      <c r="B31" s="972" t="s">
        <v>2153</v>
      </c>
      <c r="C31" s="972" t="s">
        <v>2154</v>
      </c>
      <c r="D31" s="972" t="s">
        <v>2155</v>
      </c>
      <c r="E31" s="1101" t="s">
        <v>2155</v>
      </c>
      <c r="F31" s="1101" t="s">
        <v>2156</v>
      </c>
      <c r="G31" s="1102">
        <v>5.3</v>
      </c>
      <c r="H31" s="1103">
        <v>1</v>
      </c>
      <c r="I31" s="628" t="s">
        <v>2157</v>
      </c>
    </row>
    <row r="32" spans="1:9">
      <c r="A32" s="1104">
        <v>6</v>
      </c>
      <c r="B32" s="972"/>
      <c r="C32" s="972"/>
      <c r="D32" s="972"/>
      <c r="E32" s="972"/>
      <c r="F32" s="972"/>
      <c r="G32" s="1003"/>
      <c r="H32" s="954"/>
      <c r="I32" s="628"/>
    </row>
    <row r="33" spans="1:9">
      <c r="A33" s="1104">
        <v>7</v>
      </c>
      <c r="B33" s="972" t="s">
        <v>2152</v>
      </c>
      <c r="C33" s="972" t="s">
        <v>2158</v>
      </c>
      <c r="D33" s="972"/>
      <c r="E33" s="972"/>
      <c r="F33" s="972"/>
      <c r="G33" s="1003"/>
      <c r="H33" s="954"/>
      <c r="I33" s="628"/>
    </row>
    <row r="34" spans="1:9">
      <c r="A34" s="1104">
        <v>8</v>
      </c>
      <c r="B34" s="972" t="s">
        <v>2154</v>
      </c>
      <c r="C34" s="972" t="s">
        <v>2159</v>
      </c>
      <c r="D34" s="972" t="s">
        <v>2160</v>
      </c>
      <c r="E34" s="972" t="s">
        <v>2160</v>
      </c>
      <c r="F34" s="972" t="s">
        <v>2156</v>
      </c>
      <c r="G34" s="1003">
        <v>5.32</v>
      </c>
      <c r="H34" s="954">
        <v>1</v>
      </c>
      <c r="I34" s="628" t="s">
        <v>2161</v>
      </c>
    </row>
    <row r="35" spans="1:9">
      <c r="A35" s="1104">
        <v>9</v>
      </c>
      <c r="B35" s="972"/>
      <c r="C35" s="972"/>
      <c r="D35" s="972"/>
      <c r="E35" s="972"/>
      <c r="F35" s="972"/>
      <c r="G35" s="1003"/>
      <c r="H35" s="954"/>
      <c r="I35" s="628"/>
    </row>
    <row r="36" spans="1:9">
      <c r="A36" s="1104">
        <v>10</v>
      </c>
      <c r="B36" s="972"/>
      <c r="C36" s="972"/>
      <c r="D36" s="972"/>
      <c r="E36" s="972"/>
      <c r="F36" s="972"/>
      <c r="G36" s="1003"/>
      <c r="H36" s="954"/>
      <c r="I36" s="628"/>
    </row>
    <row r="37" spans="1:9">
      <c r="A37" s="1104">
        <v>11</v>
      </c>
      <c r="B37" s="972"/>
      <c r="C37" s="972"/>
      <c r="D37" s="972"/>
      <c r="E37" s="972"/>
      <c r="F37" s="972"/>
      <c r="G37" s="1003"/>
      <c r="H37" s="954"/>
      <c r="I37" s="628"/>
    </row>
    <row r="38" spans="1:9">
      <c r="A38" s="1104">
        <v>12</v>
      </c>
      <c r="B38" s="972"/>
      <c r="C38" s="972"/>
      <c r="D38" s="972"/>
      <c r="E38" s="972"/>
      <c r="F38" s="972"/>
      <c r="G38" s="1003"/>
      <c r="H38" s="954"/>
      <c r="I38" s="628"/>
    </row>
    <row r="39" spans="1:9">
      <c r="A39" s="1104">
        <v>13</v>
      </c>
      <c r="B39" s="972"/>
      <c r="C39" s="972"/>
      <c r="D39" s="972"/>
      <c r="E39" s="972"/>
      <c r="F39" s="972"/>
      <c r="G39" s="1003"/>
      <c r="H39" s="954"/>
      <c r="I39" s="628"/>
    </row>
    <row r="40" spans="1:9">
      <c r="A40" s="1104">
        <v>14</v>
      </c>
      <c r="B40" s="972"/>
      <c r="C40" s="972"/>
      <c r="D40" s="972"/>
      <c r="E40" s="972"/>
      <c r="F40" s="972"/>
      <c r="G40" s="1003"/>
      <c r="H40" s="954"/>
      <c r="I40" s="628"/>
    </row>
    <row r="41" spans="1:9" ht="15.75" thickBot="1">
      <c r="A41" s="1105">
        <v>15</v>
      </c>
      <c r="B41" s="1106"/>
      <c r="C41" s="1106"/>
      <c r="D41" s="1106" t="s">
        <v>1558</v>
      </c>
      <c r="E41" s="1106"/>
      <c r="F41" s="1107"/>
      <c r="G41" s="1108">
        <f>SUM(G27:G40)</f>
        <v>16.07</v>
      </c>
      <c r="H41" s="1109">
        <f>SUM(H27:H40)</f>
        <v>3</v>
      </c>
      <c r="I41" s="1110"/>
    </row>
    <row r="42" spans="1:9">
      <c r="A42" s="57"/>
      <c r="B42" s="58"/>
      <c r="C42" s="58"/>
      <c r="D42" s="664"/>
      <c r="E42" s="664"/>
      <c r="F42" s="920"/>
      <c r="G42" s="663"/>
      <c r="H42" s="663"/>
      <c r="I42" s="982"/>
    </row>
    <row r="43" spans="1:9" ht="15.75">
      <c r="A43" s="412" t="s">
        <v>1113</v>
      </c>
      <c r="B43" s="921"/>
      <c r="C43" s="921"/>
      <c r="D43" s="2"/>
      <c r="E43" s="2"/>
      <c r="F43" s="2"/>
      <c r="G43" s="2"/>
      <c r="H43" s="2"/>
      <c r="I43" s="331"/>
    </row>
    <row r="44" spans="1:9" ht="15.75">
      <c r="A44" s="947"/>
      <c r="B44" s="948"/>
      <c r="C44" s="948"/>
      <c r="D44" s="427"/>
      <c r="E44" s="427"/>
      <c r="F44" s="427"/>
      <c r="G44" s="427"/>
      <c r="H44" s="415"/>
      <c r="I44" s="317"/>
    </row>
    <row r="45" spans="1:9" ht="15.75">
      <c r="A45" s="412"/>
      <c r="B45" s="921"/>
      <c r="C45" s="921"/>
      <c r="D45" s="76"/>
      <c r="E45" s="76"/>
      <c r="F45" s="76"/>
      <c r="G45" s="76"/>
      <c r="H45" s="73"/>
      <c r="I45" s="329"/>
    </row>
    <row r="46" spans="1:9">
      <c r="A46" s="417" t="s">
        <v>1114</v>
      </c>
      <c r="B46" s="73"/>
      <c r="C46" s="73"/>
      <c r="D46" s="73"/>
      <c r="E46" s="73"/>
      <c r="F46" s="73" t="s">
        <v>1115</v>
      </c>
      <c r="G46" s="73"/>
      <c r="H46" s="73"/>
      <c r="I46" s="329"/>
    </row>
    <row r="47" spans="1:9">
      <c r="A47" s="417" t="s">
        <v>1116</v>
      </c>
      <c r="B47" s="73"/>
      <c r="C47" s="73"/>
      <c r="D47" s="73"/>
      <c r="E47" s="73"/>
      <c r="F47" s="73" t="s">
        <v>1117</v>
      </c>
      <c r="G47" s="73"/>
      <c r="H47" s="73"/>
      <c r="I47" s="329"/>
    </row>
    <row r="48" spans="1:9">
      <c r="A48" s="417" t="s">
        <v>1118</v>
      </c>
      <c r="B48" s="73"/>
      <c r="C48" s="73"/>
      <c r="D48" s="73"/>
      <c r="E48" s="73"/>
      <c r="F48" s="73" t="s">
        <v>1119</v>
      </c>
      <c r="G48" s="73"/>
      <c r="H48" s="73"/>
      <c r="I48" s="329"/>
    </row>
    <row r="49" spans="1:9">
      <c r="A49" s="417" t="s">
        <v>1120</v>
      </c>
      <c r="B49" s="73"/>
      <c r="C49" s="73"/>
      <c r="D49" s="73"/>
      <c r="E49" s="73"/>
      <c r="F49" s="73" t="s">
        <v>0</v>
      </c>
      <c r="G49" s="73"/>
      <c r="H49" s="73"/>
      <c r="I49" s="329"/>
    </row>
    <row r="50" spans="1:9">
      <c r="A50" s="417" t="s">
        <v>1</v>
      </c>
      <c r="B50" s="73"/>
      <c r="C50" s="73"/>
      <c r="D50" s="73"/>
      <c r="E50" s="73"/>
      <c r="F50" s="73" t="s">
        <v>2</v>
      </c>
      <c r="G50" s="73"/>
      <c r="H50" s="73"/>
      <c r="I50" s="329"/>
    </row>
    <row r="51" spans="1:9">
      <c r="A51" s="417" t="s">
        <v>3</v>
      </c>
      <c r="B51" s="73"/>
      <c r="C51" s="73"/>
      <c r="D51" s="73"/>
      <c r="E51" s="73"/>
      <c r="F51" s="73" t="s">
        <v>4</v>
      </c>
      <c r="G51" s="73"/>
      <c r="H51" s="73"/>
      <c r="I51" s="329"/>
    </row>
    <row r="52" spans="1:9">
      <c r="A52" s="417" t="s">
        <v>5</v>
      </c>
      <c r="B52" s="73"/>
      <c r="C52" s="73"/>
      <c r="D52" s="73"/>
      <c r="E52" s="73"/>
      <c r="F52" s="73" t="s">
        <v>6</v>
      </c>
      <c r="G52" s="73"/>
      <c r="H52" s="73"/>
      <c r="I52" s="329"/>
    </row>
    <row r="53" spans="1:9">
      <c r="A53" s="417" t="s">
        <v>7</v>
      </c>
      <c r="B53" s="73"/>
      <c r="C53" s="73"/>
      <c r="D53" s="73"/>
      <c r="E53" s="73"/>
      <c r="F53" s="73" t="s">
        <v>8</v>
      </c>
      <c r="G53" s="73"/>
      <c r="H53" s="73"/>
      <c r="I53" s="329"/>
    </row>
    <row r="54" spans="1:9">
      <c r="A54" s="417" t="s">
        <v>9</v>
      </c>
      <c r="B54" s="73"/>
      <c r="C54" s="73"/>
      <c r="D54" s="73"/>
      <c r="E54" s="73"/>
      <c r="F54" s="73" t="s">
        <v>10</v>
      </c>
      <c r="G54" s="73"/>
      <c r="H54" s="73"/>
      <c r="I54" s="329"/>
    </row>
    <row r="55" spans="1:9">
      <c r="A55" s="417" t="s">
        <v>11</v>
      </c>
      <c r="B55" s="73"/>
      <c r="C55" s="73"/>
      <c r="D55" s="73"/>
      <c r="E55" s="73"/>
      <c r="F55" s="73" t="s">
        <v>12</v>
      </c>
      <c r="G55" s="73"/>
      <c r="H55" s="73"/>
      <c r="I55" s="329"/>
    </row>
    <row r="56" spans="1:9">
      <c r="A56" s="417" t="s">
        <v>13</v>
      </c>
      <c r="B56" s="73"/>
      <c r="C56" s="73"/>
      <c r="D56" s="73"/>
      <c r="E56" s="73"/>
      <c r="F56" s="73"/>
      <c r="G56" s="73"/>
      <c r="H56" s="73"/>
      <c r="I56" s="329"/>
    </row>
    <row r="57" spans="1:9">
      <c r="A57" s="417" t="s">
        <v>14</v>
      </c>
      <c r="B57" s="73"/>
      <c r="C57" s="73"/>
      <c r="D57" s="73"/>
      <c r="E57" s="73"/>
      <c r="F57" s="73"/>
      <c r="G57" s="73"/>
      <c r="H57" s="73"/>
      <c r="I57" s="329"/>
    </row>
    <row r="58" spans="1:9">
      <c r="A58" s="414"/>
      <c r="B58" s="415"/>
      <c r="C58" s="415"/>
      <c r="D58" s="415"/>
      <c r="E58" s="415"/>
      <c r="F58" s="415"/>
      <c r="G58" s="415"/>
      <c r="H58" s="415"/>
      <c r="I58" s="317"/>
    </row>
    <row r="59" spans="1:9">
      <c r="A59" s="922"/>
      <c r="B59" s="8"/>
      <c r="C59" s="968"/>
      <c r="D59" s="931"/>
      <c r="E59" s="969"/>
      <c r="F59" s="924"/>
      <c r="G59" s="968"/>
      <c r="H59" s="1111"/>
      <c r="I59" s="1112"/>
    </row>
    <row r="60" spans="1:9">
      <c r="A60" s="929"/>
      <c r="B60" s="931"/>
      <c r="C60" s="969"/>
      <c r="D60" s="931"/>
      <c r="E60" s="969"/>
      <c r="F60" s="930" t="s">
        <v>15</v>
      </c>
      <c r="G60" s="969" t="s">
        <v>1145</v>
      </c>
      <c r="H60" s="930" t="s">
        <v>1145</v>
      </c>
      <c r="I60" s="1112"/>
    </row>
    <row r="61" spans="1:9">
      <c r="A61" s="929"/>
      <c r="B61" s="931"/>
      <c r="C61" s="969"/>
      <c r="D61" s="931"/>
      <c r="E61" s="969"/>
      <c r="F61" s="930" t="s">
        <v>16</v>
      </c>
      <c r="G61" s="969" t="s">
        <v>17</v>
      </c>
      <c r="H61" s="930" t="s">
        <v>18</v>
      </c>
      <c r="I61" s="1112"/>
    </row>
    <row r="62" spans="1:9">
      <c r="A62" s="929" t="s">
        <v>1551</v>
      </c>
      <c r="B62" s="2" t="s">
        <v>19</v>
      </c>
      <c r="C62" s="991"/>
      <c r="D62" s="2" t="s">
        <v>20</v>
      </c>
      <c r="E62" s="991"/>
      <c r="F62" s="930" t="s">
        <v>21</v>
      </c>
      <c r="G62" s="969" t="s">
        <v>22</v>
      </c>
      <c r="H62" s="930" t="s">
        <v>17</v>
      </c>
      <c r="I62" s="21"/>
    </row>
    <row r="63" spans="1:9">
      <c r="A63" s="929" t="s">
        <v>1554</v>
      </c>
      <c r="B63" s="2" t="s">
        <v>23</v>
      </c>
      <c r="C63" s="991"/>
      <c r="D63" s="931"/>
      <c r="E63" s="969"/>
      <c r="F63" s="930" t="s">
        <v>24</v>
      </c>
      <c r="G63" s="969" t="s">
        <v>25</v>
      </c>
      <c r="H63" s="930" t="s">
        <v>22</v>
      </c>
      <c r="I63" s="24"/>
    </row>
    <row r="64" spans="1:9">
      <c r="A64" s="967"/>
      <c r="B64" s="8"/>
      <c r="C64" s="969"/>
      <c r="D64" s="8"/>
      <c r="E64" s="969"/>
      <c r="F64" s="1111"/>
      <c r="G64" s="968"/>
      <c r="H64" s="1111"/>
      <c r="I64" s="21"/>
    </row>
    <row r="65" spans="1:9">
      <c r="A65" s="970"/>
      <c r="B65" s="428" t="s">
        <v>742</v>
      </c>
      <c r="C65" s="1093"/>
      <c r="D65" s="428" t="s">
        <v>743</v>
      </c>
      <c r="E65" s="1093"/>
      <c r="F65" s="934" t="s">
        <v>744</v>
      </c>
      <c r="G65" s="1093" t="s">
        <v>745</v>
      </c>
      <c r="H65" s="1113" t="s">
        <v>746</v>
      </c>
      <c r="I65" s="1114"/>
    </row>
    <row r="66" spans="1:9">
      <c r="A66" s="929">
        <v>16</v>
      </c>
      <c r="B66" s="285" t="s">
        <v>2162</v>
      </c>
      <c r="C66" s="972"/>
      <c r="D66" s="285" t="s">
        <v>2163</v>
      </c>
      <c r="E66" s="972"/>
      <c r="F66" s="580" t="s">
        <v>677</v>
      </c>
      <c r="G66" s="972" t="s">
        <v>677</v>
      </c>
      <c r="H66" s="580" t="s">
        <v>677</v>
      </c>
      <c r="I66" s="21"/>
    </row>
    <row r="67" spans="1:9">
      <c r="A67" s="929">
        <v>17</v>
      </c>
      <c r="B67" s="285" t="s">
        <v>2164</v>
      </c>
      <c r="C67" s="972"/>
      <c r="D67" s="285" t="s">
        <v>2165</v>
      </c>
      <c r="E67" s="972"/>
      <c r="F67" s="580">
        <v>74</v>
      </c>
      <c r="G67" s="972">
        <v>2</v>
      </c>
      <c r="H67" s="580">
        <v>0</v>
      </c>
      <c r="I67" s="21"/>
    </row>
    <row r="68" spans="1:9">
      <c r="A68" s="929">
        <v>18</v>
      </c>
      <c r="B68" s="285" t="s">
        <v>677</v>
      </c>
      <c r="C68" s="972"/>
      <c r="D68" s="285" t="s">
        <v>677</v>
      </c>
      <c r="E68" s="972"/>
      <c r="F68" s="580" t="s">
        <v>677</v>
      </c>
      <c r="G68" s="972" t="s">
        <v>677</v>
      </c>
      <c r="H68" s="580" t="s">
        <v>677</v>
      </c>
      <c r="I68" s="21"/>
    </row>
    <row r="69" spans="1:9">
      <c r="A69" s="929">
        <v>19</v>
      </c>
      <c r="B69" s="285" t="s">
        <v>2166</v>
      </c>
      <c r="C69" s="972"/>
      <c r="D69" s="285" t="s">
        <v>2167</v>
      </c>
      <c r="E69" s="972"/>
      <c r="F69" s="580" t="s">
        <v>677</v>
      </c>
      <c r="G69" s="972" t="s">
        <v>677</v>
      </c>
      <c r="H69" s="580" t="s">
        <v>677</v>
      </c>
      <c r="I69" s="21"/>
    </row>
    <row r="70" spans="1:9">
      <c r="A70" s="929">
        <v>20</v>
      </c>
      <c r="B70" s="285" t="s">
        <v>2164</v>
      </c>
      <c r="C70" s="972"/>
      <c r="D70" s="285" t="s">
        <v>2165</v>
      </c>
      <c r="E70" s="972"/>
      <c r="F70" s="580">
        <v>14</v>
      </c>
      <c r="G70" s="972">
        <v>2</v>
      </c>
      <c r="H70" s="580">
        <v>0</v>
      </c>
      <c r="I70" s="21"/>
    </row>
    <row r="71" spans="1:9">
      <c r="A71" s="929">
        <v>21</v>
      </c>
      <c r="B71" s="285" t="s">
        <v>677</v>
      </c>
      <c r="C71" s="972"/>
      <c r="D71" s="285"/>
      <c r="E71" s="972"/>
      <c r="F71" s="580" t="s">
        <v>677</v>
      </c>
      <c r="G71" s="972" t="s">
        <v>677</v>
      </c>
      <c r="H71" s="580" t="s">
        <v>677</v>
      </c>
      <c r="I71" s="21"/>
    </row>
    <row r="72" spans="1:9">
      <c r="A72" s="929">
        <v>22</v>
      </c>
      <c r="B72" s="285" t="s">
        <v>2168</v>
      </c>
      <c r="C72" s="972"/>
      <c r="D72" s="285" t="s">
        <v>2167</v>
      </c>
      <c r="E72" s="972"/>
      <c r="F72" s="580" t="s">
        <v>677</v>
      </c>
      <c r="G72" s="972"/>
      <c r="H72" s="580" t="s">
        <v>677</v>
      </c>
      <c r="I72" s="21"/>
    </row>
    <row r="73" spans="1:9">
      <c r="A73" s="929">
        <v>23</v>
      </c>
      <c r="B73" s="285" t="s">
        <v>2169</v>
      </c>
      <c r="C73" s="972"/>
      <c r="D73" s="285" t="s">
        <v>2165</v>
      </c>
      <c r="E73" s="972"/>
      <c r="F73" s="580">
        <v>14</v>
      </c>
      <c r="G73" s="972">
        <v>2</v>
      </c>
      <c r="H73" s="580">
        <v>0</v>
      </c>
      <c r="I73" s="21"/>
    </row>
    <row r="74" spans="1:9">
      <c r="A74" s="929">
        <v>24</v>
      </c>
      <c r="B74" s="285" t="s">
        <v>677</v>
      </c>
      <c r="C74" s="972"/>
      <c r="D74" s="285"/>
      <c r="E74" s="972"/>
      <c r="F74" s="580" t="s">
        <v>677</v>
      </c>
      <c r="G74" s="972" t="s">
        <v>677</v>
      </c>
      <c r="H74" s="580" t="s">
        <v>677</v>
      </c>
      <c r="I74" s="21"/>
    </row>
    <row r="75" spans="1:9">
      <c r="A75" s="929">
        <v>25</v>
      </c>
      <c r="B75" s="285" t="s">
        <v>2170</v>
      </c>
      <c r="C75" s="972"/>
      <c r="D75" s="285" t="s">
        <v>2167</v>
      </c>
      <c r="E75" s="972"/>
      <c r="F75" s="580" t="s">
        <v>677</v>
      </c>
      <c r="G75" s="972" t="s">
        <v>677</v>
      </c>
      <c r="H75" s="580" t="s">
        <v>677</v>
      </c>
      <c r="I75" s="21"/>
    </row>
    <row r="76" spans="1:9">
      <c r="A76" s="929">
        <v>26</v>
      </c>
      <c r="B76" s="285" t="s">
        <v>2171</v>
      </c>
      <c r="C76" s="972"/>
      <c r="D76" s="285" t="s">
        <v>2165</v>
      </c>
      <c r="E76" s="972"/>
      <c r="F76" s="580">
        <v>88</v>
      </c>
      <c r="G76" s="972">
        <v>2</v>
      </c>
      <c r="H76" s="580">
        <v>0</v>
      </c>
      <c r="I76" s="21"/>
    </row>
    <row r="77" spans="1:9">
      <c r="A77" s="929">
        <v>27</v>
      </c>
      <c r="B77" s="285" t="s">
        <v>677</v>
      </c>
      <c r="C77" s="972"/>
      <c r="D77" s="285"/>
      <c r="E77" s="972"/>
      <c r="F77" s="580" t="s">
        <v>677</v>
      </c>
      <c r="G77" s="972" t="s">
        <v>677</v>
      </c>
      <c r="H77" s="580" t="s">
        <v>677</v>
      </c>
      <c r="I77" s="21"/>
    </row>
    <row r="78" spans="1:9">
      <c r="A78" s="929">
        <v>28</v>
      </c>
      <c r="B78" s="285" t="s">
        <v>677</v>
      </c>
      <c r="C78" s="972"/>
      <c r="D78" s="285"/>
      <c r="E78" s="972"/>
      <c r="F78" s="580" t="s">
        <v>677</v>
      </c>
      <c r="G78" s="972" t="s">
        <v>677</v>
      </c>
      <c r="H78" s="580" t="s">
        <v>677</v>
      </c>
      <c r="I78" s="21"/>
    </row>
    <row r="79" spans="1:9">
      <c r="A79" s="929">
        <v>29</v>
      </c>
      <c r="B79" s="285"/>
      <c r="C79" s="972"/>
      <c r="D79" s="285"/>
      <c r="E79" s="972"/>
      <c r="F79" s="580" t="s">
        <v>677</v>
      </c>
      <c r="G79" s="972" t="s">
        <v>677</v>
      </c>
      <c r="H79" s="580" t="s">
        <v>677</v>
      </c>
      <c r="I79" s="21"/>
    </row>
    <row r="80" spans="1:9" ht="15.75" thickBot="1">
      <c r="A80" s="1004">
        <v>30</v>
      </c>
      <c r="B80" s="295"/>
      <c r="C80" s="1006"/>
      <c r="D80" s="295"/>
      <c r="E80" s="1006"/>
      <c r="F80" s="1115" t="s">
        <v>677</v>
      </c>
      <c r="G80" s="1006" t="s">
        <v>677</v>
      </c>
      <c r="H80" s="1115" t="s">
        <v>677</v>
      </c>
      <c r="I80" s="54"/>
    </row>
    <row r="81" spans="1:9">
      <c r="A81" s="733" t="s">
        <v>1168</v>
      </c>
      <c r="I81" t="s">
        <v>677</v>
      </c>
    </row>
    <row r="82" spans="1:9">
      <c r="A82" s="2" t="s">
        <v>26</v>
      </c>
      <c r="B82" s="2"/>
      <c r="C82" s="2"/>
      <c r="D82" s="2"/>
      <c r="E82" s="2"/>
      <c r="F82" s="2"/>
      <c r="G82" s="2"/>
      <c r="H82" s="2"/>
      <c r="I82" s="2"/>
    </row>
  </sheetData>
  <sheetProtection sheet="1" objects="1"/>
  <printOptions horizontalCentered="1" verticalCentered="1"/>
  <pageMargins left="0.5" right="0.5" top="0.5" bottom="0.5" header="0.5" footer="0.5"/>
  <pageSetup scale="5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L68"/>
  <sheetViews>
    <sheetView defaultGridColor="0" topLeftCell="C1" colorId="22" zoomScale="87" workbookViewId="0">
      <selection activeCell="F48" sqref="F48"/>
    </sheetView>
  </sheetViews>
  <sheetFormatPr defaultColWidth="11.44140625" defaultRowHeight="15"/>
  <cols>
    <col min="1" max="1" width="4.77734375" customWidth="1"/>
    <col min="2" max="2" width="40.77734375" customWidth="1"/>
    <col min="3" max="12" width="11.77734375" customWidth="1"/>
  </cols>
  <sheetData>
    <row r="1" spans="1:12" ht="15.75" thickBot="1">
      <c r="A1" s="447"/>
      <c r="B1" s="111" t="str">
        <f>'Read Me First'!D50</f>
        <v>Town of Massena Electric Department</v>
      </c>
      <c r="C1" s="448"/>
      <c r="D1" s="447"/>
      <c r="E1" s="111"/>
      <c r="F1" s="111"/>
      <c r="G1" s="111"/>
      <c r="H1" s="111"/>
      <c r="I1" s="111"/>
      <c r="J1" t="str">
        <f>'Read Me First'!C52</f>
        <v>Year Ending December 31, 2014</v>
      </c>
      <c r="K1" s="448"/>
      <c r="L1" s="366"/>
    </row>
    <row r="2" spans="1:12">
      <c r="A2" s="150"/>
      <c r="B2" s="151"/>
      <c r="C2" s="151"/>
      <c r="D2" s="151"/>
      <c r="E2" s="151"/>
      <c r="F2" s="151"/>
      <c r="G2" s="151"/>
      <c r="H2" s="151"/>
      <c r="I2" s="151"/>
      <c r="J2" s="151"/>
      <c r="K2" s="151"/>
      <c r="L2" s="152"/>
    </row>
    <row r="3" spans="1:12" ht="15.75">
      <c r="A3" s="134" t="s">
        <v>27</v>
      </c>
      <c r="B3" s="129"/>
      <c r="C3" s="129"/>
      <c r="D3" s="93"/>
      <c r="E3" s="129"/>
      <c r="F3" s="129"/>
      <c r="G3" s="129"/>
      <c r="H3" s="129"/>
      <c r="I3" s="129"/>
      <c r="J3" s="129"/>
      <c r="K3" s="129"/>
      <c r="L3" s="153"/>
    </row>
    <row r="4" spans="1:12">
      <c r="A4" s="95"/>
      <c r="B4" s="96"/>
      <c r="C4" s="96"/>
      <c r="D4" s="96"/>
      <c r="E4" s="96"/>
      <c r="F4" s="96"/>
      <c r="G4" s="96"/>
      <c r="H4" s="96"/>
      <c r="I4" s="96"/>
      <c r="J4" s="96"/>
      <c r="K4" s="96"/>
      <c r="L4" s="97"/>
    </row>
    <row r="5" spans="1:12">
      <c r="A5" s="95"/>
      <c r="B5" s="96" t="s">
        <v>28</v>
      </c>
      <c r="C5" s="96"/>
      <c r="E5" s="96"/>
      <c r="F5" s="96"/>
      <c r="G5" s="96"/>
      <c r="H5" s="96"/>
      <c r="I5" s="96"/>
      <c r="J5" s="96"/>
      <c r="K5" s="96"/>
      <c r="L5" s="97"/>
    </row>
    <row r="6" spans="1:12">
      <c r="A6" s="95"/>
      <c r="B6" s="96"/>
      <c r="C6" s="96"/>
      <c r="E6" s="96"/>
      <c r="F6" s="96"/>
      <c r="G6" s="96"/>
      <c r="H6" s="96"/>
      <c r="I6" s="96"/>
      <c r="J6" s="96"/>
      <c r="K6" s="96"/>
      <c r="L6" s="97"/>
    </row>
    <row r="7" spans="1:12">
      <c r="A7" s="95"/>
      <c r="B7" s="96" t="s">
        <v>29</v>
      </c>
      <c r="C7" s="96"/>
      <c r="E7" s="96"/>
      <c r="F7" s="96"/>
      <c r="G7" s="96"/>
      <c r="H7" s="96"/>
      <c r="I7" s="96"/>
      <c r="J7" s="96"/>
      <c r="K7" s="96"/>
      <c r="L7" s="97"/>
    </row>
    <row r="8" spans="1:12">
      <c r="A8" s="95"/>
      <c r="B8" s="96" t="s">
        <v>30</v>
      </c>
      <c r="C8" s="96"/>
      <c r="E8" s="96"/>
      <c r="F8" s="96"/>
      <c r="G8" s="96"/>
      <c r="H8" s="96"/>
      <c r="I8" s="96"/>
      <c r="J8" s="96"/>
      <c r="K8" s="96"/>
      <c r="L8" s="97"/>
    </row>
    <row r="9" spans="1:12">
      <c r="A9" s="95"/>
      <c r="B9" s="96" t="s">
        <v>31</v>
      </c>
      <c r="C9" s="96"/>
      <c r="D9" s="96"/>
      <c r="E9" s="96"/>
      <c r="F9" s="96"/>
      <c r="G9" s="96"/>
      <c r="H9" s="96"/>
      <c r="I9" s="96"/>
      <c r="J9" s="96"/>
      <c r="K9" s="96"/>
      <c r="L9" s="97"/>
    </row>
    <row r="10" spans="1:12">
      <c r="A10" s="95"/>
      <c r="B10" s="96" t="s">
        <v>32</v>
      </c>
      <c r="C10" s="96"/>
      <c r="D10" s="96"/>
      <c r="E10" s="96"/>
      <c r="F10" s="96"/>
      <c r="G10" s="96"/>
      <c r="H10" s="96"/>
      <c r="I10" s="96"/>
      <c r="J10" s="96"/>
      <c r="K10" s="96"/>
      <c r="L10" s="97"/>
    </row>
    <row r="11" spans="1:12">
      <c r="A11" s="95"/>
      <c r="C11" s="96"/>
      <c r="D11" s="96"/>
      <c r="E11" s="96"/>
      <c r="F11" s="96"/>
      <c r="G11" s="96"/>
      <c r="H11" s="96"/>
      <c r="I11" s="96"/>
      <c r="J11" s="96"/>
      <c r="K11" s="96"/>
      <c r="L11" s="97"/>
    </row>
    <row r="12" spans="1:12">
      <c r="A12" s="95"/>
      <c r="B12" s="96" t="s">
        <v>1740</v>
      </c>
      <c r="C12" s="96"/>
      <c r="D12" s="96"/>
      <c r="E12" s="96"/>
      <c r="F12" s="96"/>
      <c r="G12" s="96"/>
      <c r="H12" s="96"/>
      <c r="I12" s="96"/>
      <c r="J12" s="96"/>
      <c r="K12" s="96"/>
      <c r="L12" s="97"/>
    </row>
    <row r="13" spans="1:12">
      <c r="A13" s="95"/>
      <c r="B13" s="96"/>
      <c r="C13" s="96"/>
      <c r="D13" s="96"/>
      <c r="E13" s="96"/>
      <c r="F13" s="96"/>
      <c r="G13" s="96"/>
      <c r="H13" s="96"/>
      <c r="I13" s="96"/>
      <c r="J13" s="96"/>
      <c r="K13" s="96"/>
      <c r="L13" s="97"/>
    </row>
    <row r="14" spans="1:12">
      <c r="A14" s="95"/>
      <c r="B14" s="96" t="s">
        <v>1741</v>
      </c>
      <c r="C14" s="96"/>
      <c r="D14" s="96"/>
      <c r="E14" s="96"/>
      <c r="F14" s="96"/>
      <c r="G14" s="96"/>
      <c r="H14" s="96"/>
      <c r="I14" s="96"/>
      <c r="J14" s="96"/>
      <c r="K14" s="96"/>
      <c r="L14" s="97"/>
    </row>
    <row r="15" spans="1:12">
      <c r="A15" s="95"/>
      <c r="B15" s="96" t="s">
        <v>1742</v>
      </c>
      <c r="C15" s="96"/>
      <c r="D15" s="96"/>
      <c r="E15" s="96"/>
      <c r="F15" s="96"/>
      <c r="G15" s="96"/>
      <c r="H15" s="96"/>
      <c r="I15" s="96"/>
      <c r="J15" s="96"/>
      <c r="K15" s="96"/>
      <c r="L15" s="97"/>
    </row>
    <row r="16" spans="1:12">
      <c r="A16" s="95"/>
      <c r="B16" s="96" t="s">
        <v>1743</v>
      </c>
      <c r="C16" s="96"/>
      <c r="D16" s="96"/>
      <c r="E16" s="96"/>
      <c r="F16" s="96"/>
      <c r="G16" s="96"/>
      <c r="H16" s="96"/>
      <c r="I16" s="96"/>
      <c r="J16" s="96"/>
      <c r="K16" s="96"/>
      <c r="L16" s="97"/>
    </row>
    <row r="17" spans="1:12">
      <c r="A17" s="95"/>
      <c r="B17" s="96" t="s">
        <v>1744</v>
      </c>
      <c r="C17" s="96"/>
      <c r="D17" s="96"/>
      <c r="E17" s="96"/>
      <c r="F17" s="96"/>
      <c r="G17" s="96"/>
      <c r="H17" s="96"/>
      <c r="I17" s="96"/>
      <c r="J17" s="96"/>
      <c r="K17" s="96"/>
      <c r="L17" s="97"/>
    </row>
    <row r="18" spans="1:12">
      <c r="A18" s="95"/>
      <c r="B18" s="96" t="s">
        <v>1745</v>
      </c>
      <c r="C18" s="96"/>
      <c r="D18" s="96"/>
      <c r="E18" s="96"/>
      <c r="F18" s="96"/>
      <c r="G18" s="96"/>
      <c r="H18" s="96"/>
      <c r="I18" s="96"/>
      <c r="J18" s="96"/>
      <c r="K18" s="96"/>
      <c r="L18" s="97"/>
    </row>
    <row r="19" spans="1:12">
      <c r="A19" s="109"/>
      <c r="B19" s="111"/>
      <c r="C19" s="111"/>
      <c r="D19" s="111"/>
      <c r="E19" s="111"/>
      <c r="F19" s="111"/>
      <c r="G19" s="111"/>
      <c r="H19" s="111"/>
      <c r="I19" s="111"/>
      <c r="J19" s="111"/>
      <c r="K19" s="111"/>
      <c r="L19" s="354"/>
    </row>
    <row r="20" spans="1:12">
      <c r="A20" s="95"/>
      <c r="B20" s="171"/>
      <c r="C20" s="171"/>
      <c r="D20" s="171"/>
      <c r="E20" s="96"/>
      <c r="F20" s="171"/>
      <c r="G20" s="171"/>
      <c r="H20" s="96"/>
      <c r="I20" s="450" t="s">
        <v>1145</v>
      </c>
      <c r="J20" s="365" t="s">
        <v>1746</v>
      </c>
      <c r="K20" s="366"/>
      <c r="L20" s="485"/>
    </row>
    <row r="21" spans="1:12">
      <c r="A21" s="95"/>
      <c r="B21" s="171"/>
      <c r="C21" s="450" t="s">
        <v>1108</v>
      </c>
      <c r="D21" s="365" t="s">
        <v>1747</v>
      </c>
      <c r="E21" s="366"/>
      <c r="F21" s="450" t="s">
        <v>1748</v>
      </c>
      <c r="G21" s="365" t="s">
        <v>1749</v>
      </c>
      <c r="H21" s="366"/>
      <c r="I21" s="450" t="s">
        <v>1750</v>
      </c>
      <c r="J21" s="365" t="s">
        <v>1747</v>
      </c>
      <c r="K21" s="366"/>
      <c r="L21" s="367" t="s">
        <v>1145</v>
      </c>
    </row>
    <row r="22" spans="1:12">
      <c r="A22" s="128" t="s">
        <v>1551</v>
      </c>
      <c r="B22" s="450" t="s">
        <v>1751</v>
      </c>
      <c r="C22" s="450" t="s">
        <v>1752</v>
      </c>
      <c r="D22" s="450" t="s">
        <v>1753</v>
      </c>
      <c r="E22" s="450" t="s">
        <v>1754</v>
      </c>
      <c r="F22" s="450" t="s">
        <v>1755</v>
      </c>
      <c r="G22" s="450" t="s">
        <v>1753</v>
      </c>
      <c r="H22" s="450" t="s">
        <v>1754</v>
      </c>
      <c r="I22" s="450" t="s">
        <v>1756</v>
      </c>
      <c r="J22" s="450" t="s">
        <v>1753</v>
      </c>
      <c r="K22" s="450" t="s">
        <v>1754</v>
      </c>
      <c r="L22" s="367" t="s">
        <v>1757</v>
      </c>
    </row>
    <row r="23" spans="1:12">
      <c r="A23" s="174" t="s">
        <v>1554</v>
      </c>
      <c r="B23" s="489" t="s">
        <v>742</v>
      </c>
      <c r="C23" s="489" t="s">
        <v>743</v>
      </c>
      <c r="D23" s="489" t="s">
        <v>744</v>
      </c>
      <c r="E23" s="489" t="s">
        <v>745</v>
      </c>
      <c r="F23" s="489" t="s">
        <v>746</v>
      </c>
      <c r="G23" s="489" t="s">
        <v>1224</v>
      </c>
      <c r="H23" s="489" t="s">
        <v>1225</v>
      </c>
      <c r="I23" s="489" t="s">
        <v>1226</v>
      </c>
      <c r="J23" s="489" t="s">
        <v>966</v>
      </c>
      <c r="K23" s="489" t="s">
        <v>1228</v>
      </c>
      <c r="L23" s="371" t="s">
        <v>967</v>
      </c>
    </row>
    <row r="24" spans="1:12">
      <c r="A24" s="128">
        <v>1</v>
      </c>
      <c r="B24" s="743" t="s">
        <v>2172</v>
      </c>
      <c r="C24" s="743" t="s">
        <v>677</v>
      </c>
      <c r="D24" s="1293">
        <v>46.74</v>
      </c>
      <c r="E24" s="1293">
        <v>3.86</v>
      </c>
      <c r="F24" s="1295" t="s">
        <v>1382</v>
      </c>
      <c r="G24" s="1295" t="s">
        <v>1382</v>
      </c>
      <c r="H24" s="1295" t="s">
        <v>1382</v>
      </c>
      <c r="I24" s="747">
        <v>5602</v>
      </c>
      <c r="J24" s="1116"/>
      <c r="K24" s="1116"/>
      <c r="L24" s="475">
        <v>1145</v>
      </c>
    </row>
    <row r="25" spans="1:12">
      <c r="A25" s="128">
        <v>2</v>
      </c>
      <c r="B25" s="743" t="s">
        <v>2173</v>
      </c>
      <c r="C25" s="743"/>
      <c r="D25" s="1293">
        <v>65.8</v>
      </c>
      <c r="E25" s="1293">
        <v>7.04</v>
      </c>
      <c r="F25" s="747"/>
      <c r="G25" s="747">
        <v>796</v>
      </c>
      <c r="H25" s="747">
        <v>282</v>
      </c>
      <c r="I25" s="747">
        <v>1360</v>
      </c>
      <c r="J25" s="1116"/>
      <c r="K25" s="1116"/>
      <c r="L25" s="475">
        <v>193</v>
      </c>
    </row>
    <row r="26" spans="1:12">
      <c r="A26" s="128">
        <v>3</v>
      </c>
      <c r="B26" s="743" t="s">
        <v>2174</v>
      </c>
      <c r="C26" s="743"/>
      <c r="D26" s="1293">
        <v>52.46</v>
      </c>
      <c r="E26" s="1293">
        <v>3.65</v>
      </c>
      <c r="F26" s="747"/>
      <c r="G26" s="747">
        <v>1035</v>
      </c>
      <c r="H26" s="747">
        <v>342</v>
      </c>
      <c r="I26" s="747">
        <v>1367</v>
      </c>
      <c r="J26" s="1116"/>
      <c r="K26" s="1116"/>
      <c r="L26" s="475">
        <v>84</v>
      </c>
    </row>
    <row r="27" spans="1:12">
      <c r="A27" s="128">
        <v>4</v>
      </c>
      <c r="B27" s="743" t="s">
        <v>2175</v>
      </c>
      <c r="C27" s="743"/>
      <c r="D27" s="1293">
        <v>31.6</v>
      </c>
      <c r="E27" s="1293">
        <v>0.48</v>
      </c>
      <c r="F27" s="747"/>
      <c r="G27" s="747">
        <v>629</v>
      </c>
      <c r="H27" s="747">
        <v>112</v>
      </c>
      <c r="I27" s="747">
        <v>747</v>
      </c>
      <c r="J27" s="1116"/>
      <c r="K27" s="1116"/>
      <c r="L27" s="475">
        <v>20</v>
      </c>
    </row>
    <row r="28" spans="1:12">
      <c r="A28" s="128">
        <v>5</v>
      </c>
      <c r="B28" s="743" t="s">
        <v>2176</v>
      </c>
      <c r="C28" s="743"/>
      <c r="D28" s="1293">
        <v>16.399999999999999</v>
      </c>
      <c r="E28" s="1293">
        <v>0.14000000000000001</v>
      </c>
      <c r="F28" s="747"/>
      <c r="G28" s="747">
        <v>159</v>
      </c>
      <c r="H28" s="747">
        <v>34</v>
      </c>
      <c r="I28" s="747">
        <v>222</v>
      </c>
      <c r="J28" s="1116"/>
      <c r="K28" s="1116"/>
      <c r="L28" s="475"/>
    </row>
    <row r="29" spans="1:12">
      <c r="A29" s="128">
        <v>6</v>
      </c>
      <c r="B29" s="743" t="s">
        <v>2177</v>
      </c>
      <c r="C29" s="743"/>
      <c r="D29" s="1293">
        <v>4.13</v>
      </c>
      <c r="E29" s="1294" t="s">
        <v>2040</v>
      </c>
      <c r="F29" s="747"/>
      <c r="G29" s="747">
        <v>46</v>
      </c>
      <c r="H29" s="747">
        <v>11</v>
      </c>
      <c r="I29" s="747">
        <v>65</v>
      </c>
      <c r="J29" s="1116"/>
      <c r="K29" s="1116"/>
      <c r="L29" s="475"/>
    </row>
    <row r="30" spans="1:12">
      <c r="A30" s="128">
        <v>7</v>
      </c>
      <c r="B30" s="743"/>
      <c r="C30" s="743"/>
      <c r="D30" s="1293"/>
      <c r="E30" s="1293"/>
      <c r="F30" s="747"/>
      <c r="G30" s="747"/>
      <c r="H30" s="747"/>
      <c r="I30" s="747"/>
      <c r="J30" s="1116"/>
      <c r="K30" s="1116"/>
      <c r="L30" s="475"/>
    </row>
    <row r="31" spans="1:12">
      <c r="A31" s="128">
        <v>8</v>
      </c>
      <c r="B31" s="743" t="s">
        <v>2178</v>
      </c>
      <c r="C31" s="743" t="s">
        <v>2179</v>
      </c>
      <c r="D31" s="1293"/>
      <c r="E31" s="1293"/>
      <c r="F31" s="747"/>
      <c r="G31" s="747"/>
      <c r="H31" s="747"/>
      <c r="I31" s="747"/>
      <c r="J31" s="1116"/>
      <c r="K31" s="1116"/>
      <c r="L31" s="475"/>
    </row>
    <row r="32" spans="1:12">
      <c r="A32" s="128">
        <v>9</v>
      </c>
      <c r="B32" s="743" t="s">
        <v>2180</v>
      </c>
      <c r="C32" s="743" t="s">
        <v>2181</v>
      </c>
      <c r="D32" s="1293"/>
      <c r="E32" s="1293"/>
      <c r="F32" s="747"/>
      <c r="G32" s="747"/>
      <c r="H32" s="747"/>
      <c r="I32" s="747"/>
      <c r="J32" s="1116"/>
      <c r="K32" s="1116"/>
      <c r="L32" s="475"/>
    </row>
    <row r="33" spans="1:12">
      <c r="A33" s="128">
        <v>10</v>
      </c>
      <c r="B33" s="743"/>
      <c r="C33" s="743"/>
      <c r="D33" s="1293"/>
      <c r="E33" s="1293"/>
      <c r="F33" s="747"/>
      <c r="G33" s="747"/>
      <c r="H33" s="747"/>
      <c r="I33" s="747"/>
      <c r="J33" s="1116"/>
      <c r="K33" s="1116"/>
      <c r="L33" s="475"/>
    </row>
    <row r="34" spans="1:12">
      <c r="A34" s="128">
        <v>11</v>
      </c>
      <c r="B34" s="743" t="s">
        <v>2182</v>
      </c>
      <c r="C34" s="743"/>
      <c r="D34" s="1293"/>
      <c r="E34" s="1293"/>
      <c r="F34" s="747"/>
      <c r="G34" s="747"/>
      <c r="H34" s="747"/>
      <c r="I34" s="747"/>
      <c r="J34" s="1116"/>
      <c r="K34" s="1116"/>
      <c r="L34" s="475"/>
    </row>
    <row r="35" spans="1:12">
      <c r="A35" s="128">
        <v>12</v>
      </c>
      <c r="B35" s="743" t="s">
        <v>2183</v>
      </c>
      <c r="C35" s="743"/>
      <c r="D35" s="1293"/>
      <c r="E35" s="1293"/>
      <c r="F35" s="747"/>
      <c r="G35" s="747"/>
      <c r="H35" s="747"/>
      <c r="I35" s="747"/>
      <c r="J35" s="1116"/>
      <c r="K35" s="1116"/>
      <c r="L35" s="475"/>
    </row>
    <row r="36" spans="1:12">
      <c r="A36" s="128">
        <v>13</v>
      </c>
      <c r="B36" s="743" t="s">
        <v>2184</v>
      </c>
      <c r="C36" s="743"/>
      <c r="D36" s="1293"/>
      <c r="E36" s="1293"/>
      <c r="F36" s="747"/>
      <c r="G36" s="747"/>
      <c r="H36" s="747"/>
      <c r="I36" s="747"/>
      <c r="J36" s="1116"/>
      <c r="K36" s="1116"/>
      <c r="L36" s="475"/>
    </row>
    <row r="37" spans="1:12">
      <c r="A37" s="128">
        <v>14</v>
      </c>
      <c r="B37" s="743" t="s">
        <v>2185</v>
      </c>
      <c r="C37" s="743"/>
      <c r="D37" s="1293"/>
      <c r="E37" s="1293"/>
      <c r="F37" s="747" t="s">
        <v>1758</v>
      </c>
      <c r="G37" s="747" t="s">
        <v>677</v>
      </c>
      <c r="H37" s="747"/>
      <c r="I37" s="747"/>
      <c r="J37" s="1116" t="s">
        <v>1758</v>
      </c>
      <c r="K37" s="1116" t="s">
        <v>1758</v>
      </c>
      <c r="L37" s="475" t="s">
        <v>1758</v>
      </c>
    </row>
    <row r="38" spans="1:12">
      <c r="A38" s="128">
        <v>15</v>
      </c>
      <c r="B38" s="743" t="s">
        <v>2186</v>
      </c>
      <c r="C38" s="743"/>
      <c r="D38" s="747"/>
      <c r="E38" s="747"/>
      <c r="F38" s="747"/>
      <c r="G38" s="747"/>
      <c r="H38" s="747"/>
      <c r="I38" s="747"/>
      <c r="J38" s="1116"/>
      <c r="K38" s="1116" t="s">
        <v>1758</v>
      </c>
      <c r="L38" s="475"/>
    </row>
    <row r="39" spans="1:12">
      <c r="A39" s="128">
        <v>16</v>
      </c>
      <c r="B39" s="743" t="s">
        <v>2187</v>
      </c>
      <c r="C39" s="743"/>
      <c r="D39" s="747"/>
      <c r="E39" s="747"/>
      <c r="F39" s="747"/>
      <c r="G39" s="747"/>
      <c r="H39" s="747"/>
      <c r="I39" s="747"/>
      <c r="J39" s="1116"/>
      <c r="K39" s="1116" t="s">
        <v>1758</v>
      </c>
      <c r="L39" s="475"/>
    </row>
    <row r="40" spans="1:12">
      <c r="A40" s="128">
        <v>17</v>
      </c>
      <c r="B40" s="743"/>
      <c r="C40" s="743"/>
      <c r="D40" s="747"/>
      <c r="E40" s="747"/>
      <c r="F40" s="747"/>
      <c r="G40" s="747"/>
      <c r="H40" s="747"/>
      <c r="I40" s="747"/>
      <c r="J40" s="1116"/>
      <c r="K40" s="1116" t="s">
        <v>1758</v>
      </c>
      <c r="L40" s="475"/>
    </row>
    <row r="41" spans="1:12">
      <c r="A41" s="128">
        <v>18</v>
      </c>
      <c r="B41" s="743" t="s">
        <v>2188</v>
      </c>
      <c r="C41" s="743"/>
      <c r="D41" s="747"/>
      <c r="E41" s="747"/>
      <c r="F41" s="747"/>
      <c r="G41" s="747"/>
      <c r="H41" s="747"/>
      <c r="I41" s="747"/>
      <c r="J41" s="1116"/>
      <c r="K41" s="1116"/>
      <c r="L41" s="475"/>
    </row>
    <row r="42" spans="1:12">
      <c r="A42" s="128">
        <v>19</v>
      </c>
      <c r="B42" s="743" t="s">
        <v>2187</v>
      </c>
      <c r="C42" s="743"/>
      <c r="D42" s="747"/>
      <c r="E42" s="747"/>
      <c r="F42" s="747"/>
      <c r="G42" s="747"/>
      <c r="H42" s="747"/>
      <c r="I42" s="747"/>
      <c r="J42" s="1116"/>
      <c r="K42" s="1116"/>
      <c r="L42" s="475"/>
    </row>
    <row r="43" spans="1:12">
      <c r="A43" s="128">
        <v>20</v>
      </c>
      <c r="B43" s="743" t="s">
        <v>2189</v>
      </c>
      <c r="C43" s="743"/>
      <c r="D43" s="747"/>
      <c r="E43" s="747"/>
      <c r="F43" s="747"/>
      <c r="G43" s="747"/>
      <c r="H43" s="747"/>
      <c r="I43" s="747"/>
      <c r="J43" s="1116"/>
      <c r="K43" s="1116"/>
      <c r="L43" s="475"/>
    </row>
    <row r="44" spans="1:12">
      <c r="A44" s="128">
        <v>21</v>
      </c>
      <c r="B44" s="743" t="s">
        <v>2190</v>
      </c>
      <c r="C44" s="743"/>
      <c r="D44" s="747"/>
      <c r="E44" s="747"/>
      <c r="F44" s="747"/>
      <c r="G44" s="747"/>
      <c r="H44" s="747"/>
      <c r="I44" s="747"/>
      <c r="J44" s="1116"/>
      <c r="K44" s="1116"/>
      <c r="L44" s="475"/>
    </row>
    <row r="45" spans="1:12">
      <c r="A45" s="128">
        <v>22</v>
      </c>
      <c r="B45" s="743" t="s">
        <v>2191</v>
      </c>
      <c r="C45" s="743"/>
      <c r="D45" s="747"/>
      <c r="E45" s="747"/>
      <c r="F45" s="747"/>
      <c r="G45" s="747"/>
      <c r="H45" s="747"/>
      <c r="I45" s="747"/>
      <c r="J45" s="743" t="s">
        <v>677</v>
      </c>
      <c r="K45" s="743" t="s">
        <v>677</v>
      </c>
      <c r="L45" s="1117" t="s">
        <v>677</v>
      </c>
    </row>
    <row r="46" spans="1:12">
      <c r="A46" s="128">
        <v>23</v>
      </c>
      <c r="B46" s="743" t="s">
        <v>2186</v>
      </c>
      <c r="C46" s="743"/>
      <c r="D46" s="747"/>
      <c r="E46" s="747"/>
      <c r="F46" s="747"/>
      <c r="G46" s="743"/>
      <c r="H46" s="743"/>
      <c r="I46" s="743"/>
      <c r="J46" s="743" t="s">
        <v>677</v>
      </c>
      <c r="K46" s="743" t="s">
        <v>677</v>
      </c>
      <c r="L46" s="1117" t="s">
        <v>677</v>
      </c>
    </row>
    <row r="47" spans="1:12">
      <c r="A47" s="128">
        <v>24</v>
      </c>
      <c r="B47" s="743" t="s">
        <v>2192</v>
      </c>
      <c r="C47" s="743"/>
      <c r="D47" s="747"/>
      <c r="E47" s="747"/>
      <c r="F47" s="747"/>
      <c r="G47" s="743"/>
      <c r="H47" s="743"/>
      <c r="I47" s="743"/>
      <c r="J47" s="743" t="s">
        <v>677</v>
      </c>
      <c r="K47" s="743" t="s">
        <v>677</v>
      </c>
      <c r="L47" s="1117" t="s">
        <v>677</v>
      </c>
    </row>
    <row r="48" spans="1:12">
      <c r="A48" s="128">
        <v>25</v>
      </c>
      <c r="B48" s="743"/>
      <c r="C48" s="492"/>
      <c r="D48" s="532"/>
      <c r="E48" s="532"/>
      <c r="F48" s="532"/>
      <c r="G48" s="532"/>
      <c r="H48" s="532"/>
      <c r="I48" s="532"/>
      <c r="J48" s="1118"/>
      <c r="K48" s="1118"/>
      <c r="L48" s="434"/>
    </row>
    <row r="49" spans="1:12" ht="15.75" thickBot="1">
      <c r="A49" s="535">
        <v>26</v>
      </c>
      <c r="B49" s="1119" t="s">
        <v>1759</v>
      </c>
      <c r="C49" s="1120" t="s">
        <v>677</v>
      </c>
      <c r="D49" s="1121">
        <f t="shared" ref="D49:L49" si="0">SUM(D24:D48)</f>
        <v>217.13</v>
      </c>
      <c r="E49" s="1121">
        <f t="shared" si="0"/>
        <v>15.170000000000002</v>
      </c>
      <c r="F49" s="1121">
        <f t="shared" si="0"/>
        <v>0</v>
      </c>
      <c r="G49" s="1122">
        <f t="shared" si="0"/>
        <v>2665</v>
      </c>
      <c r="H49" s="1122">
        <f t="shared" si="0"/>
        <v>781</v>
      </c>
      <c r="I49" s="1122">
        <f t="shared" si="0"/>
        <v>9363</v>
      </c>
      <c r="J49" s="1122">
        <f t="shared" si="0"/>
        <v>0</v>
      </c>
      <c r="K49" s="1122">
        <f t="shared" si="0"/>
        <v>0</v>
      </c>
      <c r="L49" s="1123">
        <f t="shared" si="0"/>
        <v>1442</v>
      </c>
    </row>
    <row r="50" spans="1:12">
      <c r="A50" s="96" t="s">
        <v>732</v>
      </c>
      <c r="B50" s="96"/>
      <c r="C50" s="96"/>
      <c r="D50" s="96"/>
      <c r="E50" s="96"/>
      <c r="F50" s="96"/>
      <c r="G50" s="96"/>
      <c r="H50" s="96"/>
      <c r="I50" s="96"/>
      <c r="J50" s="96"/>
      <c r="K50" s="96" t="s">
        <v>677</v>
      </c>
      <c r="L50" s="96"/>
    </row>
    <row r="51" spans="1:12">
      <c r="A51" s="129" t="s">
        <v>1760</v>
      </c>
      <c r="B51" s="148"/>
      <c r="C51" s="129"/>
      <c r="D51" s="129"/>
      <c r="E51" s="129"/>
      <c r="F51" s="129"/>
      <c r="G51" s="129"/>
      <c r="H51" s="133"/>
      <c r="I51" s="129"/>
      <c r="J51" s="129"/>
      <c r="K51" s="129"/>
      <c r="L51" s="129"/>
    </row>
    <row r="52" spans="1:12">
      <c r="A52" s="96"/>
      <c r="B52" s="96"/>
      <c r="C52" s="96"/>
      <c r="D52" s="96"/>
      <c r="E52" s="96"/>
      <c r="F52" s="96"/>
      <c r="G52" s="96"/>
      <c r="H52" s="96"/>
      <c r="I52" s="96"/>
      <c r="J52" s="96"/>
      <c r="K52" s="96"/>
      <c r="L52" s="96"/>
    </row>
    <row r="53" spans="1:12">
      <c r="A53" s="96"/>
      <c r="B53" s="96"/>
      <c r="C53" s="96"/>
      <c r="D53" s="96"/>
      <c r="E53" s="96"/>
      <c r="F53" s="96"/>
      <c r="G53" s="96"/>
      <c r="H53" s="96"/>
      <c r="I53" s="96"/>
      <c r="J53" s="96"/>
      <c r="K53" s="96"/>
      <c r="L53" s="96"/>
    </row>
    <row r="54" spans="1:12">
      <c r="A54" s="96"/>
      <c r="B54" s="96"/>
      <c r="C54" s="96"/>
      <c r="D54" s="96"/>
      <c r="E54" s="96"/>
      <c r="F54" s="96"/>
      <c r="G54" s="96"/>
      <c r="H54" s="96"/>
      <c r="I54" s="96"/>
      <c r="J54" s="96"/>
      <c r="K54" s="96"/>
      <c r="L54" s="96"/>
    </row>
    <row r="55" spans="1:12">
      <c r="A55" s="96"/>
      <c r="B55" s="96"/>
      <c r="C55" s="96"/>
      <c r="D55" s="96"/>
      <c r="E55" s="96"/>
      <c r="F55" s="96"/>
      <c r="G55" s="96"/>
      <c r="H55" s="96"/>
      <c r="I55" s="96"/>
      <c r="J55" s="96"/>
      <c r="K55" s="96"/>
      <c r="L55" s="96"/>
    </row>
    <row r="56" spans="1:12">
      <c r="A56" s="96"/>
      <c r="B56" s="96"/>
      <c r="C56" s="96"/>
      <c r="D56" s="121"/>
      <c r="E56" s="96"/>
      <c r="F56" s="96"/>
      <c r="G56" s="96"/>
      <c r="H56" s="96"/>
      <c r="I56" s="96"/>
      <c r="J56" s="96"/>
      <c r="K56" s="96"/>
      <c r="L56" s="96"/>
    </row>
    <row r="57" spans="1:12">
      <c r="A57" s="96"/>
      <c r="B57" s="121"/>
      <c r="E57" s="96"/>
      <c r="F57" s="96"/>
      <c r="G57" s="96"/>
      <c r="H57" s="96"/>
      <c r="I57" s="96"/>
      <c r="J57" s="96"/>
      <c r="K57" s="96"/>
      <c r="L57" s="96"/>
    </row>
    <row r="58" spans="1:12">
      <c r="A58" s="96"/>
      <c r="E58" s="96"/>
      <c r="F58" s="96"/>
      <c r="G58" s="96"/>
      <c r="H58" s="96"/>
      <c r="I58" s="96"/>
      <c r="J58" s="96"/>
      <c r="K58" s="96"/>
      <c r="L58" s="96"/>
    </row>
    <row r="59" spans="1:12">
      <c r="A59" s="96"/>
      <c r="D59" s="121"/>
      <c r="E59" s="96"/>
      <c r="F59" s="96"/>
      <c r="G59" s="96"/>
      <c r="H59" s="96"/>
      <c r="I59" s="96"/>
      <c r="J59" s="96"/>
      <c r="K59" s="96"/>
      <c r="L59" s="96"/>
    </row>
    <row r="60" spans="1:12">
      <c r="A60" s="96"/>
      <c r="B60" s="121"/>
      <c r="D60" s="121"/>
      <c r="E60" s="96"/>
      <c r="F60" s="96"/>
      <c r="G60" s="96"/>
      <c r="H60" s="96"/>
      <c r="I60" s="96"/>
      <c r="J60" s="96"/>
      <c r="K60" s="96"/>
      <c r="L60" s="96"/>
    </row>
    <row r="61" spans="1:12">
      <c r="A61" s="96"/>
      <c r="B61" s="121"/>
      <c r="D61" s="121"/>
      <c r="E61" s="96"/>
      <c r="F61" s="96"/>
      <c r="G61" s="96"/>
      <c r="H61" s="96"/>
      <c r="I61" s="96"/>
      <c r="J61" s="96"/>
      <c r="K61" s="96"/>
      <c r="L61" s="96"/>
    </row>
    <row r="62" spans="1:12">
      <c r="A62" s="96"/>
      <c r="B62" s="121"/>
      <c r="D62" s="121"/>
      <c r="E62" s="96"/>
      <c r="F62" s="96"/>
      <c r="G62" s="96"/>
      <c r="H62" s="96"/>
      <c r="I62" s="96"/>
      <c r="J62" s="96"/>
      <c r="K62" s="96"/>
      <c r="L62" s="96"/>
    </row>
    <row r="63" spans="1:12">
      <c r="A63" s="96"/>
      <c r="B63" s="121"/>
      <c r="D63" s="121"/>
      <c r="E63" s="96"/>
      <c r="F63" s="96"/>
      <c r="G63" s="96"/>
      <c r="H63" s="96"/>
      <c r="I63" s="96"/>
      <c r="J63" s="96"/>
      <c r="K63" s="96"/>
      <c r="L63" s="96"/>
    </row>
    <row r="64" spans="1:12">
      <c r="A64" s="96"/>
      <c r="B64" s="96"/>
      <c r="D64" s="121"/>
      <c r="E64" s="96"/>
      <c r="F64" s="96"/>
      <c r="G64" s="96"/>
      <c r="H64" s="96"/>
      <c r="I64" s="96"/>
      <c r="J64" s="96"/>
      <c r="K64" s="96"/>
      <c r="L64" s="96"/>
    </row>
    <row r="65" spans="1:12">
      <c r="A65" s="96"/>
      <c r="B65" s="121"/>
      <c r="D65" s="121"/>
      <c r="E65" s="96"/>
      <c r="F65" s="96"/>
      <c r="G65" s="96"/>
      <c r="H65" s="96"/>
      <c r="I65" s="96"/>
      <c r="J65" s="96"/>
      <c r="K65" s="96"/>
      <c r="L65" s="96"/>
    </row>
    <row r="66" spans="1:12">
      <c r="A66" s="96"/>
      <c r="D66" s="96"/>
      <c r="E66" s="96"/>
      <c r="F66" s="96"/>
      <c r="G66" s="96"/>
      <c r="H66" s="96"/>
      <c r="I66" s="96"/>
      <c r="J66" s="96"/>
      <c r="K66" s="96"/>
      <c r="L66" s="96"/>
    </row>
    <row r="67" spans="1:12">
      <c r="A67" s="96"/>
      <c r="B67" s="96"/>
      <c r="C67" s="96"/>
      <c r="D67" s="96"/>
      <c r="E67" s="96"/>
      <c r="F67" s="96"/>
      <c r="G67" s="96"/>
      <c r="H67" s="96"/>
      <c r="I67" s="96"/>
      <c r="J67" s="96"/>
      <c r="K67" s="96"/>
      <c r="L67" s="96"/>
    </row>
    <row r="68" spans="1:12">
      <c r="B68" s="96"/>
    </row>
  </sheetData>
  <printOptions horizontalCentered="1" verticalCentered="1"/>
  <pageMargins left="0.5" right="0.5" top="0.5" bottom="0.5" header="0.5" footer="0.5"/>
  <pageSetup scale="65"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89"/>
  <sheetViews>
    <sheetView defaultGridColor="0" topLeftCell="A45" colorId="22" zoomScale="87" workbookViewId="0">
      <selection activeCell="F48" sqref="F48"/>
    </sheetView>
  </sheetViews>
  <sheetFormatPr defaultColWidth="11.44140625" defaultRowHeight="15"/>
  <cols>
    <col min="1" max="1" width="4.77734375" customWidth="1"/>
    <col min="2" max="2" width="21.77734375" customWidth="1"/>
    <col min="3" max="3" width="10.77734375" customWidth="1"/>
    <col min="4" max="4" width="11.44140625" customWidth="1"/>
    <col min="5" max="5" width="11.77734375" customWidth="1"/>
    <col min="6" max="6" width="13.77734375" customWidth="1"/>
    <col min="7" max="7" width="15.77734375" customWidth="1"/>
    <col min="8" max="8" width="20.33203125" customWidth="1"/>
  </cols>
  <sheetData>
    <row r="1" spans="1:8" ht="15.75" thickBot="1">
      <c r="B1" t="str">
        <f>'Read Me First'!D50</f>
        <v>Town of Massena Electric Department</v>
      </c>
      <c r="G1" t="str">
        <f>'Read Me First'!C52</f>
        <v>Year Ending December 31, 2014</v>
      </c>
    </row>
    <row r="2" spans="1:8">
      <c r="A2" s="57"/>
      <c r="B2" s="58"/>
      <c r="C2" s="58"/>
      <c r="D2" s="58"/>
      <c r="E2" s="664"/>
      <c r="F2" s="58"/>
      <c r="G2" s="920"/>
      <c r="H2" s="1124"/>
    </row>
    <row r="3" spans="1:8" ht="15.75">
      <c r="A3" s="412" t="s">
        <v>1761</v>
      </c>
      <c r="B3" s="921"/>
      <c r="C3" s="921"/>
      <c r="D3" s="921"/>
      <c r="E3" s="2"/>
      <c r="F3" s="2"/>
      <c r="G3" s="2"/>
      <c r="H3" s="63"/>
    </row>
    <row r="4" spans="1:8">
      <c r="A4" s="666"/>
      <c r="B4" s="435"/>
      <c r="C4" s="435"/>
      <c r="D4" s="435"/>
      <c r="E4" s="435"/>
      <c r="F4" s="435"/>
      <c r="G4" s="435"/>
      <c r="H4" s="416"/>
    </row>
    <row r="5" spans="1:8">
      <c r="A5" s="60"/>
      <c r="B5" s="8"/>
      <c r="C5" s="8"/>
      <c r="D5" s="8"/>
      <c r="E5" s="8"/>
      <c r="F5" s="8"/>
      <c r="G5" s="8"/>
      <c r="H5" s="61"/>
    </row>
    <row r="6" spans="1:8">
      <c r="A6" s="60" t="s">
        <v>677</v>
      </c>
      <c r="B6" s="8" t="s">
        <v>1114</v>
      </c>
      <c r="C6" s="8"/>
      <c r="D6" s="8"/>
      <c r="E6" s="8"/>
      <c r="F6" s="8" t="s">
        <v>1762</v>
      </c>
      <c r="G6" s="8"/>
      <c r="H6" s="61"/>
    </row>
    <row r="7" spans="1:8">
      <c r="A7" s="60" t="s">
        <v>677</v>
      </c>
      <c r="B7" s="8" t="s">
        <v>1763</v>
      </c>
      <c r="C7" s="8"/>
      <c r="D7" s="8"/>
      <c r="E7" s="8"/>
      <c r="F7" s="8" t="s">
        <v>1764</v>
      </c>
      <c r="G7" s="8"/>
      <c r="H7" s="61"/>
    </row>
    <row r="8" spans="1:8">
      <c r="A8" s="60" t="s">
        <v>677</v>
      </c>
      <c r="B8" s="8" t="s">
        <v>1765</v>
      </c>
      <c r="C8" s="8"/>
      <c r="D8" s="8"/>
      <c r="E8" s="8"/>
      <c r="F8" s="8" t="s">
        <v>1766</v>
      </c>
      <c r="G8" s="8"/>
      <c r="H8" s="61"/>
    </row>
    <row r="9" spans="1:8">
      <c r="A9" s="60" t="s">
        <v>677</v>
      </c>
      <c r="B9" s="8" t="s">
        <v>1767</v>
      </c>
      <c r="C9" s="8"/>
      <c r="D9" s="8"/>
      <c r="E9" s="8"/>
      <c r="F9" s="8" t="s">
        <v>1768</v>
      </c>
      <c r="G9" s="8"/>
      <c r="H9" s="61"/>
    </row>
    <row r="10" spans="1:8">
      <c r="A10" s="60" t="s">
        <v>677</v>
      </c>
      <c r="B10" s="8" t="s">
        <v>1769</v>
      </c>
      <c r="C10" s="8"/>
      <c r="D10" s="8"/>
      <c r="E10" s="8"/>
      <c r="F10" s="8" t="s">
        <v>1770</v>
      </c>
      <c r="G10" s="8"/>
      <c r="H10" s="61"/>
    </row>
    <row r="11" spans="1:8">
      <c r="A11" s="60" t="s">
        <v>677</v>
      </c>
      <c r="B11" s="8" t="s">
        <v>1771</v>
      </c>
      <c r="C11" s="8"/>
      <c r="D11" s="8"/>
      <c r="E11" s="8"/>
      <c r="F11" s="8" t="s">
        <v>1772</v>
      </c>
      <c r="G11" s="8"/>
      <c r="H11" s="61"/>
    </row>
    <row r="12" spans="1:8">
      <c r="A12" s="60" t="s">
        <v>677</v>
      </c>
      <c r="B12" s="8" t="s">
        <v>1773</v>
      </c>
      <c r="C12" s="8"/>
      <c r="D12" s="8"/>
      <c r="E12" s="8"/>
      <c r="F12" s="8" t="s">
        <v>1774</v>
      </c>
      <c r="G12" s="8"/>
      <c r="H12" s="61"/>
    </row>
    <row r="13" spans="1:8">
      <c r="A13" s="60" t="s">
        <v>677</v>
      </c>
      <c r="B13" s="8" t="s">
        <v>1775</v>
      </c>
      <c r="C13" s="8"/>
      <c r="D13" s="8"/>
      <c r="E13" s="8"/>
      <c r="F13" s="8"/>
      <c r="G13" s="8"/>
      <c r="H13" s="61"/>
    </row>
    <row r="14" spans="1:8">
      <c r="A14" s="60" t="s">
        <v>677</v>
      </c>
      <c r="B14" s="8" t="s">
        <v>1776</v>
      </c>
      <c r="C14" s="8"/>
      <c r="D14" s="8"/>
      <c r="E14" s="8"/>
      <c r="F14" s="8"/>
      <c r="G14" s="8"/>
      <c r="H14" s="61"/>
    </row>
    <row r="15" spans="1:8">
      <c r="A15" s="60"/>
      <c r="B15" s="8"/>
      <c r="C15" s="8"/>
      <c r="D15" s="8"/>
      <c r="E15" s="8"/>
      <c r="F15" s="8"/>
      <c r="G15" s="8"/>
      <c r="H15" s="61"/>
    </row>
    <row r="16" spans="1:8">
      <c r="A16" s="1125"/>
      <c r="B16" s="927"/>
      <c r="C16" s="927"/>
      <c r="D16" s="927"/>
      <c r="E16" s="1126"/>
      <c r="F16" s="1126" t="s">
        <v>1145</v>
      </c>
      <c r="G16" s="925" t="s">
        <v>1777</v>
      </c>
      <c r="H16" s="1127"/>
    </row>
    <row r="17" spans="1:8">
      <c r="A17" s="929" t="s">
        <v>1551</v>
      </c>
      <c r="B17" s="2" t="s">
        <v>1721</v>
      </c>
      <c r="C17" s="2"/>
      <c r="D17" s="2"/>
      <c r="E17" s="991"/>
      <c r="F17" s="969" t="s">
        <v>1778</v>
      </c>
      <c r="G17" s="969"/>
      <c r="H17" s="1128"/>
    </row>
    <row r="18" spans="1:8">
      <c r="A18" s="929" t="s">
        <v>1554</v>
      </c>
      <c r="B18" s="1129"/>
      <c r="C18" s="1129"/>
      <c r="D18" s="1129"/>
      <c r="E18" s="968"/>
      <c r="F18" s="969" t="s">
        <v>1756</v>
      </c>
      <c r="G18" s="969" t="s">
        <v>529</v>
      </c>
      <c r="H18" s="1128" t="s">
        <v>1779</v>
      </c>
    </row>
    <row r="19" spans="1:8">
      <c r="A19" s="970"/>
      <c r="B19" s="428" t="s">
        <v>742</v>
      </c>
      <c r="C19" s="428"/>
      <c r="D19" s="428"/>
      <c r="E19" s="1093"/>
      <c r="F19" s="971" t="s">
        <v>743</v>
      </c>
      <c r="G19" s="971" t="s">
        <v>744</v>
      </c>
      <c r="H19" s="1130" t="s">
        <v>745</v>
      </c>
    </row>
    <row r="20" spans="1:8">
      <c r="A20" s="933">
        <v>1</v>
      </c>
      <c r="B20" s="435" t="s">
        <v>1780</v>
      </c>
      <c r="C20" s="435"/>
      <c r="D20" s="435"/>
      <c r="E20" s="1092"/>
      <c r="F20" s="1131">
        <v>9651</v>
      </c>
      <c r="G20" s="1131">
        <v>3162</v>
      </c>
      <c r="H20" s="1132"/>
    </row>
    <row r="21" spans="1:8">
      <c r="A21" s="933">
        <v>2</v>
      </c>
      <c r="B21" s="435" t="s">
        <v>1781</v>
      </c>
      <c r="C21" s="435"/>
      <c r="D21" s="435"/>
      <c r="E21" s="1092"/>
      <c r="F21" s="1131"/>
      <c r="G21" s="1131"/>
      <c r="H21" s="1132"/>
    </row>
    <row r="22" spans="1:8">
      <c r="A22" s="933">
        <v>3</v>
      </c>
      <c r="B22" s="435" t="s">
        <v>1782</v>
      </c>
      <c r="C22" s="435"/>
      <c r="D22" s="435"/>
      <c r="E22" s="1092"/>
      <c r="F22" s="1131">
        <v>243</v>
      </c>
      <c r="G22" s="1131">
        <v>73</v>
      </c>
      <c r="H22" s="1132"/>
    </row>
    <row r="23" spans="1:8">
      <c r="A23" s="933">
        <v>4</v>
      </c>
      <c r="B23" s="435" t="s">
        <v>1783</v>
      </c>
      <c r="C23" s="435"/>
      <c r="D23" s="435"/>
      <c r="E23" s="1092"/>
      <c r="F23" s="1131"/>
      <c r="G23" s="1131"/>
      <c r="H23" s="1132"/>
    </row>
    <row r="24" spans="1:8">
      <c r="A24" s="929">
        <v>5</v>
      </c>
      <c r="B24" s="8" t="s">
        <v>1784</v>
      </c>
      <c r="C24" s="8"/>
      <c r="D24" s="8"/>
      <c r="E24" s="968"/>
      <c r="F24" s="972"/>
      <c r="G24" s="972"/>
      <c r="H24" s="287"/>
    </row>
    <row r="25" spans="1:8">
      <c r="A25" s="933"/>
      <c r="B25" s="435" t="s">
        <v>1785</v>
      </c>
      <c r="C25" s="435"/>
      <c r="D25" s="435"/>
      <c r="E25" s="1092"/>
      <c r="F25" s="1092">
        <f>F22+F23</f>
        <v>243</v>
      </c>
      <c r="G25" s="1092">
        <f>G22+G23</f>
        <v>73</v>
      </c>
      <c r="H25" s="416">
        <f>H22+H23</f>
        <v>0</v>
      </c>
    </row>
    <row r="26" spans="1:8">
      <c r="A26" s="933">
        <v>6</v>
      </c>
      <c r="B26" s="435" t="s">
        <v>1786</v>
      </c>
      <c r="C26" s="435"/>
      <c r="D26" s="435"/>
      <c r="E26" s="1092"/>
      <c r="F26" s="1131"/>
      <c r="G26" s="1131"/>
      <c r="H26" s="1132"/>
    </row>
    <row r="27" spans="1:8">
      <c r="A27" s="933">
        <v>7</v>
      </c>
      <c r="B27" s="435" t="s">
        <v>1787</v>
      </c>
      <c r="C27" s="435"/>
      <c r="D27" s="435"/>
      <c r="E27" s="1092"/>
      <c r="F27" s="1131">
        <v>252</v>
      </c>
      <c r="G27" s="1131">
        <v>59</v>
      </c>
      <c r="H27" s="1132"/>
    </row>
    <row r="28" spans="1:8">
      <c r="A28" s="933">
        <v>8</v>
      </c>
      <c r="B28" s="435" t="s">
        <v>1788</v>
      </c>
      <c r="C28" s="435"/>
      <c r="D28" s="435"/>
      <c r="E28" s="1092"/>
      <c r="F28" s="1131"/>
      <c r="G28" s="1131"/>
      <c r="H28" s="1132"/>
    </row>
    <row r="29" spans="1:8">
      <c r="A29" s="929">
        <v>9</v>
      </c>
      <c r="B29" s="8" t="s">
        <v>1789</v>
      </c>
      <c r="C29" s="8"/>
      <c r="D29" s="8"/>
      <c r="E29" s="968"/>
      <c r="F29" s="968"/>
      <c r="G29" s="968"/>
      <c r="H29" s="61"/>
    </row>
    <row r="30" spans="1:8">
      <c r="A30" s="933"/>
      <c r="B30" s="435" t="s">
        <v>1790</v>
      </c>
      <c r="C30" s="435"/>
      <c r="D30" s="435"/>
      <c r="E30" s="1092"/>
      <c r="F30" s="1092">
        <f>F27+F28</f>
        <v>252</v>
      </c>
      <c r="G30" s="1092">
        <f>G27+G28</f>
        <v>59</v>
      </c>
      <c r="H30" s="416">
        <f>H27+H28</f>
        <v>0</v>
      </c>
    </row>
    <row r="31" spans="1:8">
      <c r="A31" s="933">
        <v>10</v>
      </c>
      <c r="B31" s="435" t="s">
        <v>1791</v>
      </c>
      <c r="C31" s="435"/>
      <c r="D31" s="435"/>
      <c r="E31" s="1092"/>
      <c r="F31" s="1092">
        <f>F20+F25-F30</f>
        <v>9642</v>
      </c>
      <c r="G31" s="1092">
        <f>G20+G25-G30</f>
        <v>3176</v>
      </c>
      <c r="H31" s="416">
        <f>H20+H25-H30</f>
        <v>0</v>
      </c>
    </row>
    <row r="32" spans="1:8">
      <c r="A32" s="933">
        <v>11</v>
      </c>
      <c r="B32" s="435" t="s">
        <v>1792</v>
      </c>
      <c r="C32" s="435"/>
      <c r="D32" s="435"/>
      <c r="E32" s="1092"/>
      <c r="F32" s="1131">
        <v>275</v>
      </c>
      <c r="G32" s="1131">
        <v>268</v>
      </c>
      <c r="H32" s="1132"/>
    </row>
    <row r="33" spans="1:8">
      <c r="A33" s="933">
        <v>12</v>
      </c>
      <c r="B33" s="435" t="s">
        <v>1793</v>
      </c>
      <c r="C33" s="435"/>
      <c r="D33" s="435"/>
      <c r="E33" s="1092"/>
      <c r="F33" s="1131">
        <v>177</v>
      </c>
      <c r="G33" s="1131"/>
      <c r="H33" s="1132"/>
    </row>
    <row r="34" spans="1:8">
      <c r="A34" s="933">
        <v>13</v>
      </c>
      <c r="B34" s="435" t="s">
        <v>633</v>
      </c>
      <c r="C34" s="435"/>
      <c r="D34" s="435"/>
      <c r="E34" s="1092"/>
      <c r="F34" s="1131"/>
      <c r="G34" s="1131"/>
      <c r="H34" s="1132"/>
    </row>
    <row r="35" spans="1:8">
      <c r="A35" s="933">
        <v>14</v>
      </c>
      <c r="B35" s="435" t="s">
        <v>634</v>
      </c>
      <c r="C35" s="435"/>
      <c r="D35" s="435"/>
      <c r="E35" s="1092"/>
      <c r="F35" s="1131">
        <v>9186</v>
      </c>
      <c r="G35" s="1131">
        <v>2873</v>
      </c>
      <c r="H35" s="1132"/>
    </row>
    <row r="36" spans="1:8">
      <c r="A36" s="933">
        <v>15</v>
      </c>
      <c r="B36" s="435" t="s">
        <v>635</v>
      </c>
      <c r="C36" s="435"/>
      <c r="D36" s="435"/>
      <c r="E36" s="1092"/>
      <c r="F36" s="1131">
        <v>4</v>
      </c>
      <c r="G36" s="1131">
        <v>35</v>
      </c>
      <c r="H36" s="1132"/>
    </row>
    <row r="37" spans="1:8">
      <c r="A37" s="929">
        <v>16</v>
      </c>
      <c r="B37" s="8" t="s">
        <v>636</v>
      </c>
      <c r="C37" s="8"/>
      <c r="D37" s="8"/>
      <c r="E37" s="968"/>
      <c r="F37" s="968"/>
      <c r="G37" s="968"/>
      <c r="H37" s="61"/>
    </row>
    <row r="38" spans="1:8" ht="15.75" thickBot="1">
      <c r="A38" s="748"/>
      <c r="B38" s="1133" t="s">
        <v>637</v>
      </c>
      <c r="C38" s="1133"/>
      <c r="D38" s="1133"/>
      <c r="E38" s="1096"/>
      <c r="F38" s="1134">
        <f>SUM(F32:F37)</f>
        <v>9642</v>
      </c>
      <c r="G38" s="1134">
        <f>SUM(G32:G37)</f>
        <v>3176</v>
      </c>
      <c r="H38" s="66">
        <f>SUM(H32:H37)</f>
        <v>0</v>
      </c>
    </row>
    <row r="39" spans="1:8">
      <c r="A39" s="57"/>
      <c r="B39" s="58"/>
      <c r="C39" s="58"/>
      <c r="D39" s="58"/>
      <c r="E39" s="58"/>
      <c r="F39" s="58"/>
      <c r="G39" s="58"/>
      <c r="H39" s="59"/>
    </row>
    <row r="40" spans="1:8" ht="15.75">
      <c r="A40" s="412" t="s">
        <v>638</v>
      </c>
      <c r="B40" s="2"/>
      <c r="C40" s="2"/>
      <c r="D40" s="2"/>
      <c r="E40" s="2"/>
      <c r="F40" s="2"/>
      <c r="G40" s="2"/>
      <c r="H40" s="63"/>
    </row>
    <row r="41" spans="1:8" ht="15.75">
      <c r="A41" s="1135"/>
      <c r="B41" s="435"/>
      <c r="C41" s="435"/>
      <c r="D41" s="435"/>
      <c r="E41" s="435"/>
      <c r="F41" s="435"/>
      <c r="G41" s="435"/>
      <c r="H41" s="416"/>
    </row>
    <row r="42" spans="1:8" ht="15.75">
      <c r="A42" s="1136"/>
      <c r="B42" s="8"/>
      <c r="C42" s="8"/>
      <c r="D42" s="8"/>
      <c r="E42" s="8"/>
      <c r="F42" s="8"/>
      <c r="G42" s="8"/>
      <c r="H42" s="61"/>
    </row>
    <row r="43" spans="1:8" ht="15.75">
      <c r="A43" s="1136"/>
      <c r="B43" s="8" t="s">
        <v>639</v>
      </c>
      <c r="C43" s="8"/>
      <c r="D43" s="8"/>
      <c r="E43" s="8"/>
      <c r="F43" s="8"/>
      <c r="G43" s="8"/>
      <c r="H43" s="61"/>
    </row>
    <row r="44" spans="1:8" ht="15.75">
      <c r="A44" s="1136"/>
      <c r="B44" s="8" t="s">
        <v>640</v>
      </c>
      <c r="C44" s="8"/>
      <c r="D44" s="8"/>
      <c r="E44" s="8"/>
      <c r="F44" s="8"/>
      <c r="G44" s="8"/>
      <c r="H44" s="61"/>
    </row>
    <row r="45" spans="1:8" ht="15.75">
      <c r="A45" s="1136"/>
      <c r="B45" s="8"/>
      <c r="C45" s="8"/>
      <c r="D45" s="8"/>
      <c r="E45" s="8"/>
      <c r="F45" s="8"/>
      <c r="G45" s="8"/>
      <c r="H45" s="61"/>
    </row>
    <row r="46" spans="1:8" ht="15.75">
      <c r="A46" s="1136"/>
      <c r="B46" s="8" t="s">
        <v>641</v>
      </c>
      <c r="C46" s="8"/>
      <c r="D46" s="8"/>
      <c r="E46" s="8"/>
      <c r="F46" s="8"/>
      <c r="G46" s="8"/>
      <c r="H46" s="61"/>
    </row>
    <row r="47" spans="1:8" ht="15.75">
      <c r="A47" s="1136"/>
      <c r="B47" s="8" t="s">
        <v>642</v>
      </c>
      <c r="C47" s="8"/>
      <c r="D47" s="8"/>
      <c r="E47" s="8"/>
      <c r="F47" s="8"/>
      <c r="G47" s="8"/>
      <c r="H47" s="61"/>
    </row>
    <row r="48" spans="1:8" ht="15.75">
      <c r="A48" s="1136"/>
      <c r="B48" s="8"/>
      <c r="C48" s="8"/>
      <c r="D48" s="8"/>
      <c r="E48" s="8"/>
      <c r="F48" s="8"/>
      <c r="G48" s="8"/>
      <c r="H48" s="61"/>
    </row>
    <row r="49" spans="1:8" ht="15.75">
      <c r="A49" s="1136"/>
      <c r="B49" s="8" t="s">
        <v>643</v>
      </c>
      <c r="C49" s="8"/>
      <c r="D49" s="8"/>
      <c r="E49" s="8"/>
      <c r="F49" s="8"/>
      <c r="G49" s="8"/>
      <c r="H49" s="61"/>
    </row>
    <row r="50" spans="1:8" ht="15.75">
      <c r="A50" s="1136"/>
      <c r="B50" s="8" t="s">
        <v>644</v>
      </c>
      <c r="C50" s="8"/>
      <c r="D50" s="8"/>
      <c r="E50" s="8"/>
      <c r="F50" s="8"/>
      <c r="G50" s="8"/>
      <c r="H50" s="61"/>
    </row>
    <row r="51" spans="1:8" ht="15.75">
      <c r="A51" s="1136"/>
      <c r="B51" s="8"/>
      <c r="C51" s="8"/>
      <c r="D51" s="8"/>
      <c r="E51" s="8"/>
      <c r="F51" s="8"/>
      <c r="G51" s="8"/>
      <c r="H51" s="61"/>
    </row>
    <row r="52" spans="1:8">
      <c r="A52" s="944"/>
      <c r="B52" s="950"/>
      <c r="C52" s="945"/>
      <c r="D52" s="945"/>
      <c r="E52" s="1137"/>
      <c r="F52" s="945" t="s">
        <v>677</v>
      </c>
      <c r="G52" s="1138" t="s">
        <v>645</v>
      </c>
      <c r="H52" s="1127"/>
    </row>
    <row r="53" spans="1:8">
      <c r="A53" s="987" t="s">
        <v>1551</v>
      </c>
      <c r="B53" s="951" t="s">
        <v>646</v>
      </c>
      <c r="C53" s="2"/>
      <c r="D53" s="2"/>
      <c r="E53" s="930" t="s">
        <v>529</v>
      </c>
      <c r="F53" s="931" t="s">
        <v>529</v>
      </c>
      <c r="G53" s="930" t="s">
        <v>529</v>
      </c>
      <c r="H53" s="1128" t="s">
        <v>1101</v>
      </c>
    </row>
    <row r="54" spans="1:8">
      <c r="A54" s="987" t="s">
        <v>1554</v>
      </c>
      <c r="B54" s="951" t="s">
        <v>647</v>
      </c>
      <c r="C54" s="2"/>
      <c r="D54" s="2"/>
      <c r="E54" s="930" t="s">
        <v>648</v>
      </c>
      <c r="F54" s="931" t="s">
        <v>649</v>
      </c>
      <c r="G54" s="930" t="s">
        <v>650</v>
      </c>
      <c r="H54" s="1128" t="s">
        <v>651</v>
      </c>
    </row>
    <row r="55" spans="1:8">
      <c r="A55" s="60"/>
      <c r="B55" s="951" t="s">
        <v>1055</v>
      </c>
      <c r="C55" s="2"/>
      <c r="D55" s="2"/>
      <c r="E55" s="930" t="s">
        <v>652</v>
      </c>
      <c r="F55" s="931" t="s">
        <v>653</v>
      </c>
      <c r="G55" s="930"/>
      <c r="H55" s="1128"/>
    </row>
    <row r="56" spans="1:8">
      <c r="A56" s="666"/>
      <c r="B56" s="952" t="s">
        <v>742</v>
      </c>
      <c r="C56" s="428"/>
      <c r="D56" s="428"/>
      <c r="E56" s="934" t="s">
        <v>743</v>
      </c>
      <c r="F56" s="935" t="s">
        <v>744</v>
      </c>
      <c r="G56" s="934" t="s">
        <v>745</v>
      </c>
      <c r="H56" s="1130" t="s">
        <v>746</v>
      </c>
    </row>
    <row r="57" spans="1:8">
      <c r="A57" s="987">
        <v>17</v>
      </c>
      <c r="B57" s="1001"/>
      <c r="C57" s="285"/>
      <c r="D57" s="285"/>
      <c r="E57" s="580"/>
      <c r="F57" s="285"/>
      <c r="G57" s="580"/>
      <c r="H57" s="287"/>
    </row>
    <row r="58" spans="1:8">
      <c r="A58" s="987">
        <v>18</v>
      </c>
      <c r="B58" s="1001" t="s">
        <v>2193</v>
      </c>
      <c r="C58" s="285"/>
      <c r="D58" s="285"/>
      <c r="E58" s="580">
        <v>181</v>
      </c>
      <c r="F58" s="285">
        <v>35</v>
      </c>
      <c r="G58" s="580">
        <v>216</v>
      </c>
      <c r="H58" s="287"/>
    </row>
    <row r="59" spans="1:8">
      <c r="A59" s="987">
        <v>19</v>
      </c>
      <c r="B59" s="1001"/>
      <c r="C59" s="285"/>
      <c r="D59" s="285"/>
      <c r="E59" s="580"/>
      <c r="F59" s="285"/>
      <c r="G59" s="580"/>
      <c r="H59" s="287"/>
    </row>
    <row r="60" spans="1:8">
      <c r="A60" s="987">
        <v>20</v>
      </c>
      <c r="B60" s="1001"/>
      <c r="C60" s="285"/>
      <c r="D60" s="285"/>
      <c r="E60" s="580"/>
      <c r="F60" s="285"/>
      <c r="G60" s="580"/>
      <c r="H60" s="287"/>
    </row>
    <row r="61" spans="1:8">
      <c r="A61" s="987">
        <v>21</v>
      </c>
      <c r="B61" s="1001"/>
      <c r="C61" s="285"/>
      <c r="D61" s="285"/>
      <c r="E61" s="580"/>
      <c r="F61" s="285"/>
      <c r="G61" s="580"/>
      <c r="H61" s="287"/>
    </row>
    <row r="62" spans="1:8">
      <c r="A62" s="987">
        <v>22</v>
      </c>
      <c r="B62" s="1001"/>
      <c r="C62" s="285"/>
      <c r="D62" s="285"/>
      <c r="E62" s="580"/>
      <c r="F62" s="285"/>
      <c r="G62" s="580"/>
      <c r="H62" s="287"/>
    </row>
    <row r="63" spans="1:8">
      <c r="A63" s="987">
        <v>23</v>
      </c>
      <c r="B63" s="1001" t="s">
        <v>2194</v>
      </c>
      <c r="C63" s="285"/>
      <c r="D63" s="285"/>
      <c r="E63" s="580"/>
      <c r="F63" s="285"/>
      <c r="G63" s="580"/>
      <c r="H63" s="287"/>
    </row>
    <row r="64" spans="1:8">
      <c r="A64" s="987">
        <v>24</v>
      </c>
      <c r="B64" s="1001" t="s">
        <v>2195</v>
      </c>
      <c r="C64" s="285"/>
      <c r="D64" s="285"/>
      <c r="E64" s="580"/>
      <c r="F64" s="285"/>
      <c r="G64" s="580"/>
      <c r="H64" s="287"/>
    </row>
    <row r="65" spans="1:8">
      <c r="A65" s="987">
        <v>25</v>
      </c>
      <c r="B65" s="1388" t="s">
        <v>2228</v>
      </c>
      <c r="C65" s="285"/>
      <c r="D65" s="285"/>
      <c r="E65" s="580"/>
      <c r="F65" s="285"/>
      <c r="G65" s="580"/>
      <c r="H65" s="287"/>
    </row>
    <row r="66" spans="1:8">
      <c r="A66" s="987">
        <v>26</v>
      </c>
      <c r="B66" s="1001"/>
      <c r="C66" s="285"/>
      <c r="D66" s="285"/>
      <c r="E66" s="580"/>
      <c r="F66" s="285"/>
      <c r="G66" s="580"/>
      <c r="H66" s="287"/>
    </row>
    <row r="67" spans="1:8">
      <c r="A67" s="987">
        <v>27</v>
      </c>
      <c r="B67" s="1001"/>
      <c r="C67" s="285"/>
      <c r="D67" s="285"/>
      <c r="E67" s="580"/>
      <c r="F67" s="285"/>
      <c r="G67" s="580"/>
      <c r="H67" s="287"/>
    </row>
    <row r="68" spans="1:8">
      <c r="A68" s="987">
        <v>28</v>
      </c>
      <c r="B68" s="1001"/>
      <c r="C68" s="285"/>
      <c r="D68" s="285"/>
      <c r="E68" s="580"/>
      <c r="F68" s="285"/>
      <c r="G68" s="580"/>
      <c r="H68" s="287"/>
    </row>
    <row r="69" spans="1:8">
      <c r="A69" s="987">
        <v>29</v>
      </c>
      <c r="B69" s="1001"/>
      <c r="C69" s="285"/>
      <c r="D69" s="285"/>
      <c r="E69" s="580"/>
      <c r="F69" s="285"/>
      <c r="G69" s="580"/>
      <c r="H69" s="287"/>
    </row>
    <row r="70" spans="1:8">
      <c r="A70" s="987">
        <v>30</v>
      </c>
      <c r="B70" s="1001"/>
      <c r="C70" s="285"/>
      <c r="D70" s="285"/>
      <c r="E70" s="580"/>
      <c r="F70" s="285"/>
      <c r="G70" s="580"/>
      <c r="H70" s="287"/>
    </row>
    <row r="71" spans="1:8">
      <c r="A71" s="987">
        <v>31</v>
      </c>
      <c r="B71" s="1001"/>
      <c r="C71" s="285"/>
      <c r="D71" s="285"/>
      <c r="E71" s="580"/>
      <c r="F71" s="285"/>
      <c r="G71" s="580"/>
      <c r="H71" s="287"/>
    </row>
    <row r="72" spans="1:8">
      <c r="A72" s="987">
        <v>32</v>
      </c>
      <c r="B72" s="1001"/>
      <c r="C72" s="285"/>
      <c r="D72" s="285"/>
      <c r="E72" s="580"/>
      <c r="F72" s="285"/>
      <c r="G72" s="580"/>
      <c r="H72" s="287"/>
    </row>
    <row r="73" spans="1:8" ht="15.75" thickBot="1">
      <c r="A73" s="1139">
        <v>33</v>
      </c>
      <c r="B73" s="1005"/>
      <c r="C73" s="295"/>
      <c r="D73" s="295"/>
      <c r="E73" s="1115"/>
      <c r="F73" s="295"/>
      <c r="G73" s="1115"/>
      <c r="H73" s="296"/>
    </row>
    <row r="74" spans="1:8">
      <c r="A74" s="73" t="s">
        <v>732</v>
      </c>
      <c r="B74" s="8"/>
      <c r="C74" s="8"/>
      <c r="D74" s="8"/>
      <c r="E74" s="8"/>
      <c r="F74" s="8"/>
      <c r="G74" s="8"/>
      <c r="H74" s="8"/>
    </row>
    <row r="75" spans="1:8">
      <c r="A75" s="2" t="s">
        <v>654</v>
      </c>
      <c r="B75" s="2"/>
      <c r="C75" s="2"/>
      <c r="D75" s="2"/>
      <c r="E75" s="2"/>
      <c r="F75" s="2"/>
      <c r="G75" s="2"/>
      <c r="H75" s="2"/>
    </row>
    <row r="76" spans="1:8">
      <c r="A76" s="8"/>
      <c r="B76" s="8"/>
      <c r="C76" s="8"/>
      <c r="D76" s="8"/>
      <c r="E76" s="8"/>
      <c r="F76" s="8"/>
      <c r="G76" s="8"/>
      <c r="H76" s="8"/>
    </row>
    <row r="77" spans="1:8">
      <c r="A77" s="8"/>
      <c r="B77" s="8"/>
      <c r="C77" s="8"/>
      <c r="D77" s="8"/>
      <c r="E77" s="8"/>
      <c r="F77" s="8"/>
      <c r="G77" s="8"/>
      <c r="H77" s="8"/>
    </row>
    <row r="78" spans="1:8">
      <c r="A78" s="8"/>
      <c r="B78" s="8"/>
      <c r="C78" s="8"/>
      <c r="D78" s="8"/>
      <c r="E78" s="8"/>
      <c r="F78" s="2"/>
    </row>
    <row r="79" spans="1:8">
      <c r="A79" s="8"/>
      <c r="B79" s="8"/>
      <c r="C79" s="8"/>
      <c r="D79" s="8"/>
      <c r="E79" s="8"/>
      <c r="F79" s="8"/>
      <c r="G79" s="8"/>
      <c r="H79" s="8"/>
    </row>
    <row r="80" spans="1:8">
      <c r="A80" s="8"/>
      <c r="B80" s="8"/>
      <c r="C80" s="8"/>
      <c r="D80" s="8"/>
      <c r="E80" s="8"/>
      <c r="F80" s="8"/>
      <c r="G80" s="8"/>
      <c r="H80" s="8"/>
    </row>
    <row r="81" spans="1:8">
      <c r="A81" s="8"/>
      <c r="B81" s="8"/>
      <c r="C81" s="8"/>
      <c r="D81" s="8"/>
      <c r="E81" s="8"/>
      <c r="F81" s="8"/>
      <c r="G81" s="8"/>
      <c r="H81" s="8"/>
    </row>
    <row r="82" spans="1:8">
      <c r="A82" s="8"/>
      <c r="B82" s="8"/>
      <c r="C82" s="8"/>
      <c r="D82" s="8"/>
      <c r="E82" s="8"/>
      <c r="F82" s="8"/>
      <c r="G82" s="8"/>
      <c r="H82" s="8"/>
    </row>
    <row r="83" spans="1:8">
      <c r="A83" s="8"/>
      <c r="B83" s="8"/>
      <c r="C83" s="8"/>
      <c r="D83" s="8"/>
      <c r="E83" s="8"/>
      <c r="F83" s="8"/>
      <c r="G83" s="8"/>
      <c r="H83" s="8"/>
    </row>
    <row r="84" spans="1:8">
      <c r="A84" s="8"/>
      <c r="B84" s="8"/>
      <c r="C84" s="8"/>
      <c r="D84" s="8"/>
      <c r="E84" s="8"/>
      <c r="F84" s="8"/>
      <c r="G84" s="8"/>
      <c r="H84" s="8"/>
    </row>
    <row r="85" spans="1:8">
      <c r="A85" s="931"/>
      <c r="B85" s="8"/>
      <c r="C85" s="8"/>
      <c r="D85" s="8"/>
      <c r="E85" s="8"/>
      <c r="F85" s="8"/>
      <c r="G85" s="8"/>
      <c r="H85" s="8"/>
    </row>
    <row r="86" spans="1:8">
      <c r="A86" s="8"/>
      <c r="B86" s="8"/>
      <c r="C86" s="8"/>
      <c r="D86" s="8"/>
      <c r="E86" s="8"/>
      <c r="F86" s="8"/>
      <c r="G86" s="8"/>
      <c r="H86" s="8"/>
    </row>
    <row r="87" spans="1:8">
      <c r="A87" s="8"/>
      <c r="B87" s="8"/>
      <c r="C87" s="8"/>
      <c r="D87" s="8"/>
      <c r="E87" s="8"/>
      <c r="F87" s="8"/>
      <c r="G87" s="8"/>
      <c r="H87" s="8"/>
    </row>
    <row r="88" spans="1:8">
      <c r="A88" s="8"/>
      <c r="B88" s="8"/>
      <c r="C88" s="8"/>
      <c r="D88" s="8"/>
      <c r="E88" s="8"/>
      <c r="F88" s="8"/>
      <c r="G88" s="8"/>
      <c r="H88" s="8"/>
    </row>
    <row r="89" spans="1:8">
      <c r="A89" s="8"/>
      <c r="B89" s="8"/>
      <c r="C89" s="8"/>
      <c r="D89" s="8"/>
      <c r="E89" s="8"/>
      <c r="F89" s="8"/>
      <c r="G89" s="8"/>
      <c r="H89" s="8"/>
    </row>
  </sheetData>
  <sheetProtection sheet="1" objects="1" scenarios="1"/>
  <printOptions horizontalCentered="1" verticalCentered="1"/>
  <pageMargins left="0.5" right="0.5" top="0.5" bottom="0.5" header="0.5" footer="0.5"/>
  <pageSetup scale="62"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C81"/>
  <sheetViews>
    <sheetView defaultGridColor="0" topLeftCell="A7" colorId="22" zoomScale="87" zoomScaleNormal="87" workbookViewId="0">
      <selection activeCell="D25" sqref="D25"/>
    </sheetView>
  </sheetViews>
  <sheetFormatPr defaultColWidth="11.44140625" defaultRowHeight="15"/>
  <cols>
    <col min="1" max="1" width="6.77734375" customWidth="1"/>
    <col min="2" max="2" width="80.77734375" customWidth="1"/>
    <col min="3" max="3" width="8.77734375" customWidth="1"/>
  </cols>
  <sheetData>
    <row r="1" spans="1:3" ht="15.75" thickBot="1">
      <c r="A1" s="447" t="s">
        <v>677</v>
      </c>
    </row>
    <row r="2" spans="1:3">
      <c r="A2" s="89"/>
      <c r="B2" s="90"/>
      <c r="C2" s="91"/>
    </row>
    <row r="3" spans="1:3" ht="15.75">
      <c r="A3" s="92"/>
      <c r="B3" s="118" t="s">
        <v>655</v>
      </c>
      <c r="C3" s="194"/>
    </row>
    <row r="4" spans="1:3">
      <c r="A4" s="92"/>
      <c r="B4" s="218"/>
      <c r="C4" s="194"/>
    </row>
    <row r="5" spans="1:3">
      <c r="A5" s="92"/>
      <c r="B5" s="1140" t="s">
        <v>656</v>
      </c>
      <c r="C5" s="194"/>
    </row>
    <row r="6" spans="1:3">
      <c r="A6" s="92"/>
      <c r="B6" s="1140" t="s">
        <v>657</v>
      </c>
      <c r="C6" s="194"/>
    </row>
    <row r="7" spans="1:3">
      <c r="A7" s="92"/>
      <c r="B7" s="1140" t="s">
        <v>658</v>
      </c>
      <c r="C7" s="194"/>
    </row>
    <row r="8" spans="1:3">
      <c r="A8" s="92"/>
      <c r="B8" s="1140" t="s">
        <v>659</v>
      </c>
      <c r="C8" s="194"/>
    </row>
    <row r="9" spans="1:3">
      <c r="A9" s="92"/>
      <c r="B9" s="1141" t="s">
        <v>660</v>
      </c>
      <c r="C9" s="194"/>
    </row>
    <row r="10" spans="1:3">
      <c r="A10" s="92"/>
      <c r="B10" s="1141" t="s">
        <v>661</v>
      </c>
      <c r="C10" s="194"/>
    </row>
    <row r="11" spans="1:3">
      <c r="A11" s="92"/>
      <c r="B11" s="1142"/>
      <c r="C11" s="194"/>
    </row>
    <row r="12" spans="1:3">
      <c r="A12" s="92"/>
      <c r="B12" s="96"/>
      <c r="C12" s="194"/>
    </row>
    <row r="13" spans="1:3">
      <c r="A13" s="92"/>
      <c r="B13" s="1297" t="s">
        <v>2196</v>
      </c>
      <c r="C13" s="1144"/>
    </row>
    <row r="14" spans="1:3">
      <c r="A14" s="92"/>
      <c r="B14" s="1145" t="s">
        <v>662</v>
      </c>
      <c r="C14" s="1144"/>
    </row>
    <row r="15" spans="1:3">
      <c r="A15" s="92"/>
      <c r="B15" s="1297" t="s">
        <v>2197</v>
      </c>
      <c r="C15" s="1144"/>
    </row>
    <row r="16" spans="1:3">
      <c r="A16" s="92"/>
      <c r="B16" s="1145"/>
      <c r="C16" s="1144"/>
    </row>
    <row r="17" spans="1:3">
      <c r="A17" s="92"/>
      <c r="B17" s="1298" t="s">
        <v>2198</v>
      </c>
      <c r="C17" s="1144"/>
    </row>
    <row r="18" spans="1:3">
      <c r="A18" s="92"/>
      <c r="B18" s="1145"/>
      <c r="C18" s="1144"/>
    </row>
    <row r="19" spans="1:3">
      <c r="A19" s="92"/>
      <c r="B19" s="1299" t="s">
        <v>2200</v>
      </c>
      <c r="C19" s="1144"/>
    </row>
    <row r="20" spans="1:3">
      <c r="A20" s="92"/>
      <c r="B20" s="1147" t="s">
        <v>663</v>
      </c>
      <c r="C20" s="1144"/>
    </row>
    <row r="21" spans="1:3">
      <c r="A21" s="92"/>
      <c r="B21" s="1145"/>
      <c r="C21" s="1144"/>
    </row>
    <row r="22" spans="1:3">
      <c r="A22" s="92"/>
      <c r="B22" s="1145" t="s">
        <v>664</v>
      </c>
      <c r="C22" s="1144"/>
    </row>
    <row r="23" spans="1:3">
      <c r="A23" s="92"/>
      <c r="B23" s="1145"/>
      <c r="C23" s="1144"/>
    </row>
    <row r="24" spans="1:3">
      <c r="A24" s="92"/>
      <c r="B24" s="1145" t="s">
        <v>1229</v>
      </c>
      <c r="C24" s="1144"/>
    </row>
    <row r="25" spans="1:3">
      <c r="A25" s="92"/>
      <c r="B25" s="1145"/>
      <c r="C25" s="1144"/>
    </row>
    <row r="26" spans="1:3">
      <c r="A26" s="92"/>
      <c r="B26" s="1299" t="s">
        <v>2199</v>
      </c>
      <c r="C26" s="1144"/>
    </row>
    <row r="27" spans="1:3">
      <c r="A27" s="92"/>
      <c r="B27" s="1148" t="s">
        <v>1230</v>
      </c>
      <c r="C27" s="1144"/>
    </row>
    <row r="28" spans="1:3">
      <c r="A28" s="92"/>
      <c r="B28" s="1145"/>
      <c r="C28" s="1144"/>
    </row>
    <row r="29" spans="1:3">
      <c r="A29" s="92"/>
      <c r="B29" s="1145" t="s">
        <v>1231</v>
      </c>
      <c r="C29" s="1144"/>
    </row>
    <row r="30" spans="1:3">
      <c r="A30" s="92"/>
      <c r="B30" s="1145"/>
      <c r="C30" s="1144"/>
    </row>
    <row r="31" spans="1:3">
      <c r="A31" s="92"/>
      <c r="B31" s="1145" t="s">
        <v>1232</v>
      </c>
      <c r="C31" s="1144"/>
    </row>
    <row r="32" spans="1:3">
      <c r="A32" s="92"/>
      <c r="B32" s="1145"/>
      <c r="C32" s="1144"/>
    </row>
    <row r="33" spans="1:3">
      <c r="A33" s="92"/>
      <c r="B33" s="1145" t="s">
        <v>1233</v>
      </c>
      <c r="C33" s="1144"/>
    </row>
    <row r="34" spans="1:3">
      <c r="A34" s="92"/>
      <c r="B34" s="1143"/>
      <c r="C34" s="1144"/>
    </row>
    <row r="35" spans="1:3">
      <c r="A35" s="92"/>
      <c r="B35" s="1145"/>
      <c r="C35" s="1144"/>
    </row>
    <row r="36" spans="1:3">
      <c r="A36" s="92"/>
      <c r="B36" s="1145" t="s">
        <v>1231</v>
      </c>
      <c r="C36" s="1144"/>
    </row>
    <row r="37" spans="1:3">
      <c r="A37" s="92"/>
      <c r="B37" s="1145"/>
      <c r="C37" s="1144"/>
    </row>
    <row r="38" spans="1:3">
      <c r="A38" s="92"/>
      <c r="B38" s="1145"/>
      <c r="C38" s="1144"/>
    </row>
    <row r="39" spans="1:3">
      <c r="A39" s="92"/>
      <c r="B39" s="1145" t="s">
        <v>1234</v>
      </c>
      <c r="C39" s="1144"/>
    </row>
    <row r="40" spans="1:3">
      <c r="A40" s="92"/>
      <c r="B40" s="1145"/>
      <c r="C40" s="1144"/>
    </row>
    <row r="41" spans="1:3">
      <c r="A41" s="92"/>
      <c r="B41" s="1145"/>
      <c r="C41" s="1144"/>
    </row>
    <row r="42" spans="1:3">
      <c r="A42" s="92"/>
      <c r="B42" s="1145" t="s">
        <v>1234</v>
      </c>
      <c r="C42" s="1144"/>
    </row>
    <row r="43" spans="1:3">
      <c r="A43" s="92"/>
      <c r="B43" s="1145"/>
      <c r="C43" s="1144"/>
    </row>
    <row r="44" spans="1:3">
      <c r="A44" s="92"/>
      <c r="B44" s="1146" t="s">
        <v>1235</v>
      </c>
      <c r="C44" s="1144"/>
    </row>
    <row r="45" spans="1:3">
      <c r="A45" s="92"/>
      <c r="B45" s="1146" t="s">
        <v>1236</v>
      </c>
      <c r="C45" s="1144"/>
    </row>
    <row r="46" spans="1:3">
      <c r="A46" s="92"/>
      <c r="B46" s="1145"/>
      <c r="C46" s="1144"/>
    </row>
    <row r="47" spans="1:3">
      <c r="A47" s="92"/>
      <c r="B47" s="1145" t="s">
        <v>1237</v>
      </c>
      <c r="C47" s="1144"/>
    </row>
    <row r="48" spans="1:3">
      <c r="A48" s="92"/>
      <c r="B48" s="1145"/>
      <c r="C48" s="1144"/>
    </row>
    <row r="49" spans="1:3">
      <c r="A49" s="92"/>
      <c r="B49" s="1145"/>
      <c r="C49" s="1144"/>
    </row>
    <row r="50" spans="1:3">
      <c r="A50" s="92"/>
      <c r="B50" s="1145" t="s">
        <v>1238</v>
      </c>
      <c r="C50" s="1144"/>
    </row>
    <row r="51" spans="1:3">
      <c r="A51" s="92"/>
      <c r="B51" s="1145"/>
      <c r="C51" s="1144"/>
    </row>
    <row r="52" spans="1:3">
      <c r="A52" s="92"/>
      <c r="B52" s="1145" t="s">
        <v>2230</v>
      </c>
      <c r="C52" s="1144"/>
    </row>
    <row r="53" spans="1:3">
      <c r="A53" s="92"/>
      <c r="B53" s="1145"/>
      <c r="C53" s="1144"/>
    </row>
    <row r="54" spans="1:3">
      <c r="A54" s="92"/>
      <c r="B54" s="1148" t="s">
        <v>1239</v>
      </c>
      <c r="C54" s="1144"/>
    </row>
    <row r="55" spans="1:3">
      <c r="A55" s="92"/>
      <c r="B55" s="1145" t="s">
        <v>1240</v>
      </c>
      <c r="C55" s="1144"/>
    </row>
    <row r="56" spans="1:3">
      <c r="A56" s="92"/>
      <c r="B56" s="1148" t="s">
        <v>1241</v>
      </c>
      <c r="C56" s="1144"/>
    </row>
    <row r="57" spans="1:3" ht="15.75" thickBot="1">
      <c r="A57" s="144"/>
      <c r="B57" s="1149"/>
      <c r="C57" s="1150"/>
    </row>
    <row r="58" spans="1:3">
      <c r="A58" s="92"/>
      <c r="B58" s="1151" t="s">
        <v>1242</v>
      </c>
      <c r="C58" s="1144"/>
    </row>
    <row r="59" spans="1:3">
      <c r="A59" s="92"/>
      <c r="B59" s="1145"/>
      <c r="C59" s="1144"/>
    </row>
    <row r="60" spans="1:3">
      <c r="A60" s="92"/>
      <c r="B60" s="1148" t="s">
        <v>1243</v>
      </c>
      <c r="C60" s="1144"/>
    </row>
    <row r="61" spans="1:3">
      <c r="A61" s="92"/>
      <c r="B61" s="1148" t="s">
        <v>1244</v>
      </c>
      <c r="C61" s="1144"/>
    </row>
    <row r="62" spans="1:3">
      <c r="A62" s="92"/>
      <c r="B62" s="1148" t="s">
        <v>1245</v>
      </c>
      <c r="C62" s="1144"/>
    </row>
    <row r="63" spans="1:3" ht="15.75" thickBot="1">
      <c r="A63" s="144"/>
      <c r="B63" s="1152"/>
      <c r="C63" s="1150"/>
    </row>
    <row r="64" spans="1:3">
      <c r="A64" s="148"/>
      <c r="B64" s="1153" t="s">
        <v>1246</v>
      </c>
      <c r="C64" s="148"/>
    </row>
    <row r="73" spans="2:2" ht="18">
      <c r="B73" s="1154"/>
    </row>
    <row r="74" spans="2:2">
      <c r="B74" s="96"/>
    </row>
    <row r="75" spans="2:2">
      <c r="B75" s="96"/>
    </row>
    <row r="76" spans="2:2">
      <c r="B76" s="96"/>
    </row>
    <row r="77" spans="2:2">
      <c r="B77" s="96"/>
    </row>
    <row r="78" spans="2:2">
      <c r="B78" s="96"/>
    </row>
    <row r="80" spans="2:2" ht="18">
      <c r="B80" s="1154"/>
    </row>
    <row r="81" spans="2:2">
      <c r="B81" s="96"/>
    </row>
  </sheetData>
  <printOptions verticalCentered="1"/>
  <pageMargins left="0.5" right="0.5" top="0.25" bottom="0.25" header="0.5" footer="0.5"/>
  <pageSetup scale="78"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J79"/>
  <sheetViews>
    <sheetView defaultGridColor="0" colorId="22" zoomScale="87" workbookViewId="0">
      <selection activeCell="C53" sqref="C53"/>
    </sheetView>
  </sheetViews>
  <sheetFormatPr defaultColWidth="11.44140625" defaultRowHeight="15"/>
  <cols>
    <col min="1" max="1" width="2.77734375" customWidth="1"/>
    <col min="2" max="2" width="35.77734375" customWidth="1"/>
    <col min="3" max="3" width="2.77734375" customWidth="1"/>
    <col min="4" max="4" width="6.77734375" customWidth="1"/>
    <col min="5" max="5" width="2.77734375" customWidth="1"/>
    <col min="6" max="6" width="35.77734375" customWidth="1"/>
    <col min="7" max="7" width="1.77734375" customWidth="1"/>
    <col min="8" max="8" width="6.77734375" customWidth="1"/>
  </cols>
  <sheetData>
    <row r="1" spans="2:10" ht="15.75" thickBot="1"/>
    <row r="2" spans="2:10">
      <c r="B2" s="89"/>
      <c r="C2" s="90"/>
      <c r="D2" s="90"/>
      <c r="E2" s="90"/>
      <c r="F2" s="90"/>
      <c r="G2" s="90"/>
      <c r="H2" s="91"/>
    </row>
    <row r="3" spans="2:10" ht="18">
      <c r="B3" s="449" t="s">
        <v>347</v>
      </c>
      <c r="C3" s="1155"/>
      <c r="D3" s="1155"/>
      <c r="E3" s="148"/>
      <c r="F3" s="148"/>
      <c r="G3" s="148"/>
      <c r="H3" s="136"/>
    </row>
    <row r="4" spans="2:10" ht="18.75" thickBot="1">
      <c r="B4" s="1156" t="s">
        <v>677</v>
      </c>
      <c r="C4" s="1157"/>
      <c r="D4" s="1157"/>
      <c r="E4" s="1158"/>
      <c r="F4" s="1158"/>
      <c r="G4" s="1158"/>
      <c r="H4" s="1159"/>
    </row>
    <row r="5" spans="2:10" ht="18.75" thickTop="1">
      <c r="B5" s="449"/>
      <c r="C5" s="1155"/>
      <c r="D5" s="1160"/>
      <c r="H5" s="608"/>
    </row>
    <row r="6" spans="2:10">
      <c r="B6" s="92"/>
      <c r="D6" s="299"/>
      <c r="H6" s="608"/>
    </row>
    <row r="7" spans="2:10" ht="15.75">
      <c r="B7" s="1161"/>
      <c r="D7" s="1162" t="s">
        <v>1717</v>
      </c>
      <c r="F7" s="118"/>
      <c r="H7" s="1163" t="s">
        <v>1717</v>
      </c>
    </row>
    <row r="8" spans="2:10" ht="15.75">
      <c r="B8" s="1164" t="s">
        <v>609</v>
      </c>
      <c r="C8" s="1165"/>
      <c r="D8" s="1166" t="s">
        <v>1554</v>
      </c>
      <c r="E8" s="1165"/>
      <c r="F8" s="1167" t="s">
        <v>609</v>
      </c>
      <c r="G8" s="1165"/>
      <c r="H8" s="1168" t="s">
        <v>1554</v>
      </c>
      <c r="J8" s="118"/>
    </row>
    <row r="9" spans="2:10">
      <c r="B9" s="1169"/>
      <c r="C9" s="1170"/>
      <c r="D9" s="1171"/>
      <c r="E9" s="512"/>
      <c r="F9" s="1172"/>
      <c r="G9" s="1172"/>
      <c r="H9" s="1173"/>
    </row>
    <row r="10" spans="2:10">
      <c r="B10" s="1174" t="s">
        <v>1247</v>
      </c>
      <c r="C10" s="1172"/>
      <c r="D10" s="1175">
        <v>205</v>
      </c>
      <c r="E10" s="512"/>
      <c r="F10" s="1172" t="s">
        <v>1248</v>
      </c>
      <c r="G10" s="1172"/>
      <c r="H10" s="1173">
        <v>309</v>
      </c>
    </row>
    <row r="11" spans="2:10">
      <c r="B11" s="1174" t="s">
        <v>1249</v>
      </c>
      <c r="C11" s="1172"/>
      <c r="D11" s="1175">
        <v>308</v>
      </c>
      <c r="E11" s="512"/>
      <c r="F11" s="1172" t="s">
        <v>1250</v>
      </c>
      <c r="G11" s="1172"/>
      <c r="H11" s="1173">
        <v>309</v>
      </c>
    </row>
    <row r="12" spans="2:10">
      <c r="B12" s="1174"/>
      <c r="C12" s="1172"/>
      <c r="D12" s="1175"/>
      <c r="E12" s="512"/>
      <c r="F12" s="1172" t="s">
        <v>1251</v>
      </c>
      <c r="G12" s="1172"/>
      <c r="H12" s="1173">
        <v>203</v>
      </c>
    </row>
    <row r="13" spans="2:10">
      <c r="B13" s="1174" t="s">
        <v>1252</v>
      </c>
      <c r="C13" s="1172"/>
      <c r="D13" s="1175" t="s">
        <v>759</v>
      </c>
      <c r="E13" s="512"/>
      <c r="F13" s="1172" t="s">
        <v>979</v>
      </c>
      <c r="G13" s="1172"/>
      <c r="H13" s="1173" t="s">
        <v>798</v>
      </c>
    </row>
    <row r="14" spans="2:10">
      <c r="B14" s="1174" t="s">
        <v>1253</v>
      </c>
      <c r="C14" s="1172"/>
      <c r="D14" s="1175" t="s">
        <v>336</v>
      </c>
      <c r="E14" s="512"/>
      <c r="F14" s="1172" t="s">
        <v>499</v>
      </c>
      <c r="G14" s="1172"/>
      <c r="H14" s="1173">
        <v>253</v>
      </c>
    </row>
    <row r="15" spans="2:10">
      <c r="B15" s="1174" t="s">
        <v>971</v>
      </c>
      <c r="C15" s="1172"/>
      <c r="D15" s="1175" t="s">
        <v>798</v>
      </c>
      <c r="E15" s="512"/>
      <c r="F15" s="1172" t="s">
        <v>1254</v>
      </c>
      <c r="G15" s="1172"/>
      <c r="H15" s="1173">
        <v>203</v>
      </c>
    </row>
    <row r="16" spans="2:10">
      <c r="B16" s="1174"/>
      <c r="C16" s="1172"/>
      <c r="D16" s="1175"/>
      <c r="E16" s="512"/>
      <c r="F16" s="1172" t="s">
        <v>270</v>
      </c>
      <c r="G16" s="1172"/>
      <c r="H16" s="1173">
        <v>204</v>
      </c>
    </row>
    <row r="17" spans="2:8">
      <c r="B17" s="1174" t="s">
        <v>1255</v>
      </c>
      <c r="C17" s="1172"/>
      <c r="D17" s="1175">
        <v>107</v>
      </c>
      <c r="E17" s="512"/>
      <c r="F17" s="1172" t="s">
        <v>1256</v>
      </c>
      <c r="G17" s="1172"/>
      <c r="H17" s="1173">
        <v>253</v>
      </c>
    </row>
    <row r="18" spans="2:8">
      <c r="B18" s="1174" t="s">
        <v>1257</v>
      </c>
      <c r="C18" s="1172"/>
      <c r="D18" s="1175">
        <v>103</v>
      </c>
      <c r="E18" s="512"/>
      <c r="F18" s="1172" t="s">
        <v>334</v>
      </c>
      <c r="G18" s="1172"/>
      <c r="H18" s="1173">
        <v>400</v>
      </c>
    </row>
    <row r="19" spans="2:8">
      <c r="B19" s="1174" t="s">
        <v>1258</v>
      </c>
      <c r="C19" s="1172"/>
      <c r="D19" s="1175">
        <v>350</v>
      </c>
      <c r="E19" s="512"/>
      <c r="F19" s="1172"/>
      <c r="G19" s="1172"/>
      <c r="H19" s="1173"/>
    </row>
    <row r="20" spans="2:8" ht="25.5" customHeight="1">
      <c r="B20" s="1176" t="s">
        <v>1259</v>
      </c>
      <c r="C20" s="1172"/>
      <c r="D20" s="1175">
        <v>102</v>
      </c>
      <c r="E20" s="512"/>
      <c r="F20" s="1172" t="s">
        <v>1260</v>
      </c>
      <c r="G20" s="1172"/>
      <c r="H20" s="1173">
        <v>250</v>
      </c>
    </row>
    <row r="21" spans="2:8">
      <c r="B21" s="1174" t="s">
        <v>1261</v>
      </c>
      <c r="C21" s="1172"/>
      <c r="D21" s="1175">
        <v>202</v>
      </c>
      <c r="E21" s="512"/>
      <c r="F21" s="1172"/>
      <c r="G21" s="1172"/>
      <c r="H21" s="1173"/>
    </row>
    <row r="22" spans="2:8">
      <c r="B22" s="1174" t="s">
        <v>1262</v>
      </c>
      <c r="C22" s="1172"/>
      <c r="D22" s="1175">
        <v>309</v>
      </c>
      <c r="E22" s="512"/>
      <c r="F22" s="1172" t="s">
        <v>1263</v>
      </c>
      <c r="G22" s="1172"/>
      <c r="H22" s="1173" t="s">
        <v>320</v>
      </c>
    </row>
    <row r="23" spans="2:8">
      <c r="B23" s="1174" t="s">
        <v>1264</v>
      </c>
      <c r="C23" s="1172"/>
      <c r="D23" s="1175">
        <v>253</v>
      </c>
      <c r="E23" s="512"/>
      <c r="F23" s="1172" t="s">
        <v>1265</v>
      </c>
      <c r="G23" s="1172"/>
      <c r="H23" s="1173" t="s">
        <v>772</v>
      </c>
    </row>
    <row r="24" spans="2:8">
      <c r="B24" s="1174"/>
      <c r="C24" s="1172"/>
      <c r="D24" s="1175"/>
      <c r="E24" s="512"/>
      <c r="F24" s="1172" t="s">
        <v>774</v>
      </c>
      <c r="G24" s="1172"/>
      <c r="H24" s="1173" t="s">
        <v>772</v>
      </c>
    </row>
    <row r="25" spans="2:8">
      <c r="B25" s="1174" t="s">
        <v>1266</v>
      </c>
      <c r="C25" s="1172"/>
      <c r="D25" s="1175">
        <v>204</v>
      </c>
      <c r="E25" s="512"/>
      <c r="F25" s="1172" t="s">
        <v>1267</v>
      </c>
      <c r="G25" s="1172"/>
      <c r="H25" s="1173" t="s">
        <v>772</v>
      </c>
    </row>
    <row r="26" spans="2:8">
      <c r="B26" s="1174" t="s">
        <v>1268</v>
      </c>
      <c r="C26" s="1172"/>
      <c r="D26" s="1175">
        <v>308</v>
      </c>
      <c r="E26" s="512"/>
      <c r="F26" s="1172" t="s">
        <v>1269</v>
      </c>
      <c r="G26" s="1172"/>
      <c r="H26" s="1173">
        <v>300</v>
      </c>
    </row>
    <row r="27" spans="2:8">
      <c r="B27" s="1174" t="s">
        <v>341</v>
      </c>
      <c r="C27" s="1172"/>
      <c r="D27" s="1175">
        <v>404</v>
      </c>
      <c r="E27" s="512"/>
      <c r="F27" s="1172" t="s">
        <v>1270</v>
      </c>
      <c r="G27" s="1172"/>
      <c r="H27" s="1173">
        <v>205</v>
      </c>
    </row>
    <row r="28" spans="2:8">
      <c r="B28" s="1174"/>
      <c r="C28" s="1172"/>
      <c r="D28" s="1175"/>
      <c r="E28" s="512"/>
      <c r="F28" s="1172" t="s">
        <v>1271</v>
      </c>
      <c r="G28" s="1172"/>
      <c r="H28" s="1173">
        <v>202</v>
      </c>
    </row>
    <row r="29" spans="2:8">
      <c r="B29" s="1174" t="s">
        <v>1272</v>
      </c>
      <c r="C29" s="1172"/>
      <c r="D29" s="1175">
        <v>405</v>
      </c>
      <c r="E29" s="512"/>
      <c r="F29" s="1172" t="s">
        <v>1273</v>
      </c>
      <c r="G29" s="1172"/>
      <c r="H29" s="1173">
        <v>350</v>
      </c>
    </row>
    <row r="30" spans="2:8">
      <c r="B30" s="1174" t="s">
        <v>1274</v>
      </c>
      <c r="C30" s="1172"/>
      <c r="D30" s="1175">
        <v>400</v>
      </c>
      <c r="E30" s="512"/>
      <c r="F30" s="1172"/>
      <c r="G30" s="1172"/>
      <c r="H30" s="1173"/>
    </row>
    <row r="31" spans="2:8">
      <c r="B31" s="1174" t="s">
        <v>1275</v>
      </c>
      <c r="C31" s="1172"/>
      <c r="D31" s="1175" t="s">
        <v>798</v>
      </c>
      <c r="E31" s="512"/>
      <c r="F31" s="1172" t="s">
        <v>1276</v>
      </c>
      <c r="G31" s="1172"/>
      <c r="H31" s="1173">
        <v>250</v>
      </c>
    </row>
    <row r="32" spans="2:8">
      <c r="B32" s="1174"/>
      <c r="C32" s="1172"/>
      <c r="D32" s="1175"/>
      <c r="E32" s="512"/>
      <c r="F32" s="1172" t="s">
        <v>1277</v>
      </c>
      <c r="G32" s="1172"/>
      <c r="H32" s="1173">
        <v>305</v>
      </c>
    </row>
    <row r="33" spans="2:8">
      <c r="B33" s="1174" t="s">
        <v>1278</v>
      </c>
      <c r="C33" s="1172"/>
      <c r="D33" s="1175">
        <v>305</v>
      </c>
      <c r="E33" s="512"/>
      <c r="F33" s="1172"/>
      <c r="G33" s="1172"/>
      <c r="H33" s="1173"/>
    </row>
    <row r="34" spans="2:8">
      <c r="B34" s="1174"/>
      <c r="C34" s="1172"/>
      <c r="D34" s="1175"/>
      <c r="E34" s="512"/>
      <c r="F34" s="1172" t="s">
        <v>1279</v>
      </c>
      <c r="G34" s="1172"/>
      <c r="H34" s="1173">
        <v>205</v>
      </c>
    </row>
    <row r="35" spans="2:8">
      <c r="B35" s="1174" t="s">
        <v>1280</v>
      </c>
      <c r="C35" s="1172"/>
      <c r="D35" s="1175">
        <v>101</v>
      </c>
      <c r="E35" s="512"/>
      <c r="F35" s="1172" t="s">
        <v>1281</v>
      </c>
      <c r="G35" s="1172"/>
      <c r="H35" s="1173">
        <v>250</v>
      </c>
    </row>
    <row r="36" spans="2:8">
      <c r="B36" s="1174" t="s">
        <v>1282</v>
      </c>
      <c r="C36" s="1172"/>
      <c r="D36" s="1175" t="s">
        <v>336</v>
      </c>
      <c r="E36" s="512"/>
      <c r="F36" s="1172"/>
      <c r="G36" s="1172"/>
      <c r="H36" s="1173"/>
    </row>
    <row r="37" spans="2:8">
      <c r="B37" s="1174"/>
      <c r="C37" s="1172"/>
      <c r="D37" s="1175"/>
      <c r="E37" s="512"/>
      <c r="F37" s="1172" t="s">
        <v>1283</v>
      </c>
      <c r="G37" s="1172"/>
      <c r="H37" s="1173">
        <v>304</v>
      </c>
    </row>
    <row r="38" spans="2:8">
      <c r="B38" s="1174" t="s">
        <v>1284</v>
      </c>
      <c r="C38" s="1172"/>
      <c r="D38" s="1175">
        <v>106</v>
      </c>
      <c r="E38" s="512"/>
      <c r="F38" s="1172" t="s">
        <v>1285</v>
      </c>
      <c r="G38" s="1172"/>
      <c r="H38" s="1173" t="s">
        <v>809</v>
      </c>
    </row>
    <row r="39" spans="2:8">
      <c r="B39" s="1174" t="s">
        <v>1286</v>
      </c>
      <c r="C39" s="1172"/>
      <c r="D39" s="1175">
        <v>253</v>
      </c>
      <c r="E39" s="512"/>
      <c r="F39" s="1172" t="s">
        <v>1287</v>
      </c>
      <c r="G39" s="1172"/>
      <c r="H39" s="1173">
        <v>305</v>
      </c>
    </row>
    <row r="40" spans="2:8">
      <c r="B40" s="1174" t="s">
        <v>497</v>
      </c>
      <c r="C40" s="1172"/>
      <c r="D40" s="1175">
        <v>253</v>
      </c>
      <c r="E40" s="512"/>
      <c r="F40" s="1172" t="s">
        <v>1288</v>
      </c>
      <c r="G40" s="1172"/>
      <c r="H40" s="1173">
        <v>203</v>
      </c>
    </row>
    <row r="41" spans="2:8">
      <c r="B41" s="1174"/>
      <c r="C41" s="1172"/>
      <c r="D41" s="1175"/>
      <c r="E41" s="512"/>
      <c r="F41" s="1172" t="s">
        <v>1289</v>
      </c>
      <c r="G41" s="1172"/>
      <c r="H41" s="1173">
        <v>204</v>
      </c>
    </row>
    <row r="42" spans="2:8">
      <c r="B42" s="1174" t="s">
        <v>1290</v>
      </c>
      <c r="C42" s="1172"/>
      <c r="D42" s="1175">
        <v>405</v>
      </c>
      <c r="E42" s="512"/>
      <c r="F42" s="1172" t="s">
        <v>339</v>
      </c>
      <c r="G42" s="1172"/>
      <c r="H42" s="1173">
        <v>403</v>
      </c>
    </row>
    <row r="43" spans="2:8">
      <c r="B43" s="1174" t="s">
        <v>1291</v>
      </c>
      <c r="C43" s="1172"/>
      <c r="D43" s="1175">
        <v>203</v>
      </c>
      <c r="E43" s="512"/>
      <c r="F43" s="1172" t="s">
        <v>764</v>
      </c>
      <c r="G43" s="1172"/>
      <c r="H43" s="1173">
        <v>106</v>
      </c>
    </row>
    <row r="44" spans="2:8">
      <c r="B44" s="1174"/>
      <c r="C44" s="1172"/>
      <c r="D44" s="1175"/>
      <c r="E44" s="512"/>
      <c r="F44" s="1172" t="s">
        <v>268</v>
      </c>
      <c r="G44" s="1172"/>
      <c r="H44" s="1173">
        <v>204</v>
      </c>
    </row>
    <row r="45" spans="2:8">
      <c r="B45" s="1174" t="s">
        <v>1292</v>
      </c>
      <c r="C45" s="1172"/>
      <c r="D45" s="1175">
        <v>405</v>
      </c>
      <c r="E45" s="512"/>
      <c r="F45" s="1172"/>
      <c r="G45" s="1172"/>
      <c r="H45" s="1173"/>
    </row>
    <row r="46" spans="2:8">
      <c r="B46" s="1174" t="s">
        <v>1293</v>
      </c>
      <c r="C46" s="1172"/>
      <c r="D46" s="1175">
        <v>309</v>
      </c>
      <c r="E46" s="512"/>
      <c r="F46" s="1172" t="s">
        <v>1294</v>
      </c>
      <c r="G46" s="1172"/>
      <c r="H46" s="1173">
        <v>403</v>
      </c>
    </row>
    <row r="47" spans="2:8" ht="15.75" thickBot="1">
      <c r="B47" s="1177"/>
      <c r="C47" s="1178"/>
      <c r="D47" s="1179"/>
      <c r="E47" s="1180"/>
      <c r="F47" s="1178"/>
      <c r="G47" s="1178"/>
      <c r="H47" s="1181"/>
    </row>
    <row r="48" spans="2:8">
      <c r="B48" s="88" t="s">
        <v>1295</v>
      </c>
      <c r="C48" s="88"/>
      <c r="D48" s="1182"/>
      <c r="F48" s="88"/>
      <c r="G48" s="88"/>
      <c r="H48" s="1182"/>
    </row>
    <row r="49" spans="2:4">
      <c r="D49" s="218"/>
    </row>
    <row r="50" spans="2:4">
      <c r="D50" s="218"/>
    </row>
    <row r="58" spans="2:4" ht="18">
      <c r="B58" s="1154"/>
    </row>
    <row r="59" spans="2:4">
      <c r="B59" s="96"/>
    </row>
    <row r="60" spans="2:4">
      <c r="B60" s="96"/>
    </row>
    <row r="61" spans="2:4">
      <c r="B61" s="96"/>
    </row>
    <row r="62" spans="2:4">
      <c r="B62" s="96"/>
    </row>
    <row r="63" spans="2:4">
      <c r="B63" s="96"/>
    </row>
    <row r="65" spans="1:2" ht="18">
      <c r="B65" s="1154"/>
    </row>
    <row r="79" spans="1:2">
      <c r="A79">
        <v>7</v>
      </c>
    </row>
  </sheetData>
  <printOptions horizontalCentered="1" verticalCentered="1"/>
  <pageMargins left="0.5" right="0.5" top="0.5" bottom="0.5" header="0.5" footer="0.5"/>
  <pageSetup scale="83"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O388"/>
  <sheetViews>
    <sheetView defaultGridColor="0" colorId="22" zoomScale="87" workbookViewId="0">
      <selection activeCell="D110" sqref="D110"/>
    </sheetView>
  </sheetViews>
  <sheetFormatPr defaultColWidth="11.44140625" defaultRowHeight="15"/>
  <cols>
    <col min="1" max="1" width="4.77734375" customWidth="1"/>
    <col min="2" max="2" width="37.77734375" customWidth="1"/>
    <col min="3" max="3" width="25.77734375" customWidth="1"/>
    <col min="4" max="4" width="11.77734375" customWidth="1"/>
    <col min="5" max="5" width="2.77734375" customWidth="1"/>
    <col min="6" max="6" width="11.77734375" customWidth="1"/>
    <col min="7" max="7" width="2.77734375" customWidth="1"/>
    <col min="8" max="8" width="11.77734375" customWidth="1"/>
    <col min="9" max="9" width="2.77734375" customWidth="1"/>
    <col min="10" max="10" width="11.77734375" customWidth="1"/>
    <col min="11" max="11" width="2.77734375" customWidth="1"/>
    <col min="12" max="12" width="11.77734375" customWidth="1"/>
  </cols>
  <sheetData>
    <row r="1" spans="1:15">
      <c r="A1" s="1183"/>
      <c r="B1" s="1184" t="str">
        <f>'Read Me First'!D50</f>
        <v>Town of Massena Electric Department</v>
      </c>
      <c r="C1" s="1184"/>
      <c r="D1" s="1184"/>
      <c r="E1" s="1184"/>
      <c r="F1" s="1184"/>
      <c r="G1" s="1184"/>
      <c r="H1" s="1184"/>
      <c r="I1" s="1184"/>
      <c r="J1" s="1184"/>
      <c r="K1" s="1184"/>
      <c r="L1" s="1184" t="s">
        <v>1296</v>
      </c>
      <c r="M1" s="1183"/>
      <c r="N1" s="1183"/>
      <c r="O1" s="1183"/>
    </row>
    <row r="2" spans="1:15">
      <c r="A2" s="1183"/>
      <c r="B2" s="1184" t="s">
        <v>1297</v>
      </c>
      <c r="C2" s="1184"/>
      <c r="D2" s="1184"/>
      <c r="E2" s="1184"/>
      <c r="F2" s="1184"/>
      <c r="G2" s="1184"/>
      <c r="H2" s="1184"/>
      <c r="I2" s="1184"/>
      <c r="J2" s="1184"/>
      <c r="K2" s="1184"/>
      <c r="L2" s="1184"/>
      <c r="M2" s="1183"/>
      <c r="N2" s="1183"/>
      <c r="O2" s="1183"/>
    </row>
    <row r="3" spans="1:15">
      <c r="A3" s="1183"/>
      <c r="B3" s="1184" t="s">
        <v>1298</v>
      </c>
      <c r="C3" s="1184"/>
      <c r="D3" s="1184"/>
      <c r="E3" s="1184"/>
      <c r="F3" s="1184"/>
      <c r="G3" s="1184"/>
      <c r="H3" s="1184"/>
      <c r="I3" s="1184"/>
      <c r="J3" s="1184"/>
      <c r="K3" s="1184"/>
      <c r="L3" s="1184"/>
      <c r="M3" s="1183"/>
      <c r="N3" s="1183"/>
      <c r="O3" s="1183"/>
    </row>
    <row r="4" spans="1:15">
      <c r="A4" s="1183"/>
      <c r="B4" s="1184" t="s">
        <v>1299</v>
      </c>
      <c r="C4" s="1184"/>
      <c r="D4" s="1184"/>
      <c r="E4" s="1184"/>
      <c r="F4" s="1184"/>
      <c r="G4" s="1184"/>
      <c r="H4" s="1184"/>
      <c r="I4" s="1184"/>
      <c r="J4" s="1184"/>
      <c r="K4" s="1184"/>
      <c r="L4" s="1184"/>
      <c r="M4" s="1183"/>
      <c r="N4" s="1183"/>
      <c r="O4" s="1183"/>
    </row>
    <row r="5" spans="1:15">
      <c r="A5" s="1183"/>
      <c r="B5" s="1183"/>
      <c r="C5" s="1183"/>
      <c r="D5" s="1183"/>
      <c r="E5" s="1183"/>
      <c r="F5" s="1183"/>
      <c r="G5" s="1183"/>
      <c r="H5" s="1183"/>
      <c r="I5" s="1183"/>
      <c r="J5" s="1183"/>
      <c r="K5" s="1183"/>
      <c r="L5" s="1183"/>
      <c r="M5" s="1183"/>
      <c r="N5" s="1183"/>
      <c r="O5" s="1183"/>
    </row>
    <row r="6" spans="1:15">
      <c r="A6" s="1183"/>
      <c r="B6" s="1183"/>
      <c r="C6" s="1183"/>
      <c r="D6" s="1185" t="s">
        <v>742</v>
      </c>
      <c r="E6" s="1185"/>
      <c r="F6" s="1185" t="s">
        <v>743</v>
      </c>
      <c r="G6" s="1185"/>
      <c r="H6" s="1185" t="s">
        <v>744</v>
      </c>
      <c r="I6" s="1183"/>
      <c r="J6" s="1185" t="s">
        <v>745</v>
      </c>
      <c r="K6" s="1183"/>
      <c r="L6" s="1185" t="s">
        <v>746</v>
      </c>
      <c r="M6" s="1183"/>
      <c r="N6" s="1183"/>
      <c r="O6" s="1183"/>
    </row>
    <row r="7" spans="1:15">
      <c r="A7" s="1183"/>
      <c r="B7" s="1183"/>
      <c r="C7" s="1183"/>
      <c r="D7" s="1183"/>
      <c r="E7" s="1183"/>
      <c r="F7" s="1183"/>
      <c r="G7" s="1183"/>
      <c r="H7" s="1183"/>
      <c r="I7" s="1185"/>
      <c r="J7" s="1185"/>
      <c r="K7" s="1185"/>
      <c r="L7" s="1185" t="s">
        <v>1300</v>
      </c>
      <c r="M7" s="1183"/>
      <c r="N7" s="1183"/>
      <c r="O7" s="1183"/>
    </row>
    <row r="8" spans="1:15">
      <c r="A8" s="1183"/>
      <c r="B8" s="1183"/>
      <c r="C8" s="1183"/>
      <c r="D8" s="1185" t="s">
        <v>1301</v>
      </c>
      <c r="E8" s="1185"/>
      <c r="F8" s="1185"/>
      <c r="G8" s="1185"/>
      <c r="H8" s="1185" t="s">
        <v>1302</v>
      </c>
      <c r="I8" s="1185"/>
      <c r="J8" s="1185" t="s">
        <v>1303</v>
      </c>
      <c r="K8" s="1185"/>
      <c r="L8" s="1185" t="s">
        <v>1303</v>
      </c>
      <c r="M8" s="1183"/>
      <c r="N8" s="1183"/>
      <c r="O8" s="1183"/>
    </row>
    <row r="9" spans="1:15">
      <c r="A9" s="1183"/>
      <c r="B9" s="1183"/>
      <c r="C9" s="1186" t="s">
        <v>1304</v>
      </c>
      <c r="D9" s="1186" t="s">
        <v>1722</v>
      </c>
      <c r="E9" s="1186"/>
      <c r="F9" s="1186" t="s">
        <v>1221</v>
      </c>
      <c r="G9" s="1186"/>
      <c r="H9" s="1186" t="s">
        <v>1722</v>
      </c>
      <c r="I9" s="1186"/>
      <c r="J9" s="1186" t="s">
        <v>1305</v>
      </c>
      <c r="K9" s="1186"/>
      <c r="L9" s="1186" t="s">
        <v>1305</v>
      </c>
      <c r="M9" s="1183"/>
      <c r="N9" s="1183"/>
      <c r="O9" s="1183"/>
    </row>
    <row r="10" spans="1:15">
      <c r="A10" s="1185">
        <v>1</v>
      </c>
      <c r="B10" s="1183" t="s">
        <v>1306</v>
      </c>
      <c r="C10" s="1183" t="s">
        <v>1307</v>
      </c>
      <c r="D10" s="1187">
        <f>Income!D20</f>
        <v>13956620</v>
      </c>
      <c r="E10" s="1187"/>
      <c r="F10" s="1187"/>
      <c r="G10" s="1187"/>
      <c r="H10" s="1187">
        <f>D10+F10</f>
        <v>13956620</v>
      </c>
      <c r="I10" s="1187"/>
      <c r="J10" s="1187">
        <f>F181</f>
        <v>58533.778074425827</v>
      </c>
      <c r="K10" s="1187"/>
      <c r="L10" s="1187">
        <f>H10+J10</f>
        <v>14015153.778074427</v>
      </c>
      <c r="M10" s="1183"/>
      <c r="N10" s="1183"/>
      <c r="O10" s="1183"/>
    </row>
    <row r="11" spans="1:15">
      <c r="A11" s="1185">
        <v>2</v>
      </c>
      <c r="B11" s="1183" t="s">
        <v>545</v>
      </c>
      <c r="C11" s="1183" t="s">
        <v>1308</v>
      </c>
      <c r="D11" s="1188">
        <f>'300'!F30</f>
        <v>0</v>
      </c>
      <c r="E11" s="1188"/>
      <c r="F11" s="1188"/>
      <c r="G11" s="1188"/>
      <c r="H11" s="1188">
        <f>D11+F11</f>
        <v>0</v>
      </c>
      <c r="I11" s="1188"/>
      <c r="J11" s="1188"/>
      <c r="K11" s="1188"/>
      <c r="L11" s="1188">
        <f>H11+J11</f>
        <v>0</v>
      </c>
      <c r="M11" s="1183"/>
      <c r="N11" s="1183"/>
      <c r="O11" s="1183"/>
    </row>
    <row r="12" spans="1:15">
      <c r="A12" s="1185">
        <v>3</v>
      </c>
      <c r="B12" s="1183" t="s">
        <v>1309</v>
      </c>
      <c r="C12" s="1183" t="s">
        <v>1310</v>
      </c>
      <c r="D12" s="1188">
        <f>'300'!F41</f>
        <v>53075</v>
      </c>
      <c r="E12" s="1183"/>
      <c r="F12" s="1188"/>
      <c r="G12" s="1183"/>
      <c r="H12" s="1188">
        <f>D12+F12</f>
        <v>53075</v>
      </c>
      <c r="I12" s="1183"/>
      <c r="J12" s="1188"/>
      <c r="K12" s="1183"/>
      <c r="L12" s="1188">
        <f>H12+J12</f>
        <v>53075</v>
      </c>
      <c r="M12" s="1183"/>
      <c r="N12" s="1183"/>
      <c r="O12" s="1183"/>
    </row>
    <row r="13" spans="1:15">
      <c r="A13" s="1185">
        <v>4</v>
      </c>
      <c r="B13" s="1185" t="s">
        <v>1311</v>
      </c>
      <c r="C13" s="1189" t="s">
        <v>1312</v>
      </c>
      <c r="D13" s="1190">
        <f>SUM(D10:D12)</f>
        <v>14009695</v>
      </c>
      <c r="E13" s="1183"/>
      <c r="F13" s="1190">
        <f>SUM(F10:F12)</f>
        <v>0</v>
      </c>
      <c r="G13" s="1183"/>
      <c r="H13" s="1190">
        <f>SUM(H10:H12)</f>
        <v>14009695</v>
      </c>
      <c r="I13" s="1183"/>
      <c r="J13" s="1190">
        <f>SUM(J10:J12)</f>
        <v>58533.778074425827</v>
      </c>
      <c r="K13" s="1183"/>
      <c r="L13" s="1190">
        <f>SUM(L10:L12)</f>
        <v>14068228.778074427</v>
      </c>
      <c r="M13" s="1183"/>
      <c r="N13" s="1183"/>
      <c r="O13" s="1183"/>
    </row>
    <row r="14" spans="1:15">
      <c r="A14" s="1185">
        <v>5</v>
      </c>
      <c r="B14" s="1183"/>
      <c r="C14" s="1183"/>
      <c r="D14" s="1191"/>
      <c r="E14" s="1183"/>
      <c r="F14" s="1188"/>
      <c r="G14" s="1183"/>
      <c r="H14" s="1188"/>
      <c r="I14" s="1183"/>
      <c r="J14" s="1188"/>
      <c r="K14" s="1183"/>
      <c r="L14" s="1188"/>
      <c r="M14" s="1183"/>
      <c r="N14" s="1183"/>
      <c r="O14" s="1183"/>
    </row>
    <row r="15" spans="1:15">
      <c r="A15" s="1185">
        <v>6</v>
      </c>
      <c r="B15" s="1183" t="s">
        <v>1799</v>
      </c>
      <c r="C15" s="1183" t="s">
        <v>1313</v>
      </c>
      <c r="D15" s="1188">
        <f>SUM(Income!D23:D25)</f>
        <v>0</v>
      </c>
      <c r="E15" s="1183"/>
      <c r="F15" s="1188"/>
      <c r="G15" s="1183"/>
      <c r="H15" s="1188">
        <f t="shared" ref="H15:H31" si="0">D15+F15</f>
        <v>0</v>
      </c>
      <c r="I15" s="1183"/>
      <c r="J15" s="1188"/>
      <c r="K15" s="1183"/>
      <c r="L15" s="1188">
        <f t="shared" ref="L15:L25" si="1">H15+J15</f>
        <v>0</v>
      </c>
      <c r="M15" s="1183"/>
      <c r="N15" s="1183"/>
      <c r="O15" s="1183"/>
    </row>
    <row r="16" spans="1:15">
      <c r="A16" s="1185">
        <v>7</v>
      </c>
      <c r="B16" s="1183" t="s">
        <v>1314</v>
      </c>
      <c r="C16" s="1183" t="s">
        <v>1315</v>
      </c>
      <c r="D16" s="1188">
        <f>Income!D26</f>
        <v>9116643</v>
      </c>
      <c r="E16" s="1183"/>
      <c r="F16" s="1188"/>
      <c r="G16" s="1183"/>
      <c r="H16" s="1188">
        <f t="shared" si="0"/>
        <v>9116643</v>
      </c>
      <c r="I16" s="1183"/>
      <c r="J16" s="1188"/>
      <c r="K16" s="1183"/>
      <c r="L16" s="1188">
        <f t="shared" si="1"/>
        <v>9116643</v>
      </c>
      <c r="M16" s="1183"/>
      <c r="N16" s="1183"/>
      <c r="O16" s="1183"/>
    </row>
    <row r="17" spans="1:15">
      <c r="A17" s="1185">
        <v>8</v>
      </c>
      <c r="B17" s="1183" t="s">
        <v>1316</v>
      </c>
      <c r="C17" s="1183" t="s">
        <v>1317</v>
      </c>
      <c r="D17" s="1188">
        <f>Income!D41</f>
        <v>0</v>
      </c>
      <c r="E17" s="1183"/>
      <c r="F17" s="1188"/>
      <c r="G17" s="1183"/>
      <c r="H17" s="1188">
        <f t="shared" si="0"/>
        <v>0</v>
      </c>
      <c r="I17" s="1183"/>
      <c r="J17" s="1188"/>
      <c r="K17" s="1183"/>
      <c r="L17" s="1188">
        <f t="shared" si="1"/>
        <v>0</v>
      </c>
      <c r="M17" s="1183"/>
      <c r="N17" s="1183"/>
      <c r="O17" s="1183"/>
    </row>
    <row r="18" spans="1:15">
      <c r="A18" s="1185">
        <v>9</v>
      </c>
      <c r="B18" s="1183" t="s">
        <v>1318</v>
      </c>
      <c r="C18" s="1183" t="s">
        <v>1319</v>
      </c>
      <c r="D18" s="1188">
        <f>Income!D52</f>
        <v>19747</v>
      </c>
      <c r="E18" s="1183"/>
      <c r="F18" s="1188"/>
      <c r="G18" s="1183"/>
      <c r="H18" s="1188">
        <f t="shared" si="0"/>
        <v>19747</v>
      </c>
      <c r="I18" s="1183"/>
      <c r="J18" s="1188"/>
      <c r="K18" s="1183"/>
      <c r="L18" s="1188">
        <f t="shared" si="1"/>
        <v>19747</v>
      </c>
      <c r="M18" s="1183"/>
      <c r="N18" s="1183"/>
      <c r="O18" s="1183"/>
    </row>
    <row r="19" spans="1:15">
      <c r="A19" s="1185">
        <v>10</v>
      </c>
      <c r="B19" s="1189" t="s">
        <v>1320</v>
      </c>
      <c r="C19" s="1183" t="s">
        <v>1321</v>
      </c>
      <c r="D19" s="1188">
        <f>Income!D63</f>
        <v>177715</v>
      </c>
      <c r="E19" s="1183"/>
      <c r="F19" s="1188"/>
      <c r="G19" s="1183"/>
      <c r="H19" s="1188">
        <f t="shared" si="0"/>
        <v>177715</v>
      </c>
      <c r="I19" s="1183"/>
      <c r="J19" s="1188"/>
      <c r="K19" s="1183"/>
      <c r="L19" s="1188">
        <f t="shared" si="1"/>
        <v>177715</v>
      </c>
      <c r="M19" s="1183"/>
      <c r="N19" s="1183"/>
      <c r="O19" s="1183"/>
    </row>
    <row r="20" spans="1:15">
      <c r="A20" s="1185">
        <v>11</v>
      </c>
      <c r="B20" s="1183" t="s">
        <v>1322</v>
      </c>
      <c r="C20" s="1183" t="s">
        <v>1323</v>
      </c>
      <c r="D20" s="1188">
        <f>Income!D82</f>
        <v>959075</v>
      </c>
      <c r="E20" s="1183"/>
      <c r="F20" s="1188"/>
      <c r="G20" s="1183"/>
      <c r="H20" s="1188">
        <f t="shared" si="0"/>
        <v>959075</v>
      </c>
      <c r="I20" s="1183"/>
      <c r="J20" s="1188"/>
      <c r="K20" s="1183"/>
      <c r="L20" s="1188">
        <f t="shared" si="1"/>
        <v>959075</v>
      </c>
      <c r="M20" s="1183"/>
      <c r="N20" s="1183"/>
      <c r="O20" s="1183"/>
    </row>
    <row r="21" spans="1:15">
      <c r="A21" s="1185">
        <v>12</v>
      </c>
      <c r="B21" s="1183" t="s">
        <v>1324</v>
      </c>
      <c r="C21" s="1183" t="s">
        <v>1325</v>
      </c>
      <c r="D21" s="1188">
        <f>Income!D93</f>
        <v>100686</v>
      </c>
      <c r="E21" s="1183"/>
      <c r="F21" s="1188"/>
      <c r="G21" s="1183"/>
      <c r="H21" s="1188">
        <f t="shared" si="0"/>
        <v>100686</v>
      </c>
      <c r="I21" s="1183"/>
      <c r="J21" s="1188"/>
      <c r="K21" s="1183"/>
      <c r="L21" s="1188">
        <f t="shared" si="1"/>
        <v>100686</v>
      </c>
      <c r="M21" s="1183"/>
      <c r="N21" s="1183"/>
      <c r="O21" s="1183"/>
    </row>
    <row r="22" spans="1:15">
      <c r="A22" s="1185">
        <v>13</v>
      </c>
      <c r="B22" s="1183" t="s">
        <v>1326</v>
      </c>
      <c r="C22" s="1183" t="s">
        <v>1327</v>
      </c>
      <c r="D22" s="1188">
        <f>Income!D103</f>
        <v>310161</v>
      </c>
      <c r="E22" s="1183"/>
      <c r="F22" s="1188"/>
      <c r="G22" s="1183"/>
      <c r="H22" s="1188">
        <f t="shared" si="0"/>
        <v>310161</v>
      </c>
      <c r="I22" s="1183"/>
      <c r="J22" s="1188"/>
      <c r="K22" s="1183"/>
      <c r="L22" s="1188">
        <f t="shared" si="1"/>
        <v>310161</v>
      </c>
      <c r="M22" s="1183"/>
      <c r="N22" s="1183"/>
      <c r="O22" s="1183"/>
    </row>
    <row r="23" spans="1:15">
      <c r="A23" s="1185">
        <v>14</v>
      </c>
      <c r="B23" s="1183" t="s">
        <v>1328</v>
      </c>
      <c r="C23" s="1183" t="s">
        <v>1329</v>
      </c>
      <c r="D23" s="1188">
        <f>Income!D121</f>
        <v>0</v>
      </c>
      <c r="E23" s="1183"/>
      <c r="F23" s="1188"/>
      <c r="G23" s="1183"/>
      <c r="H23" s="1188">
        <f t="shared" si="0"/>
        <v>0</v>
      </c>
      <c r="I23" s="1183"/>
      <c r="J23" s="1188"/>
      <c r="K23" s="1183"/>
      <c r="L23" s="1188">
        <f t="shared" si="1"/>
        <v>0</v>
      </c>
      <c r="M23" s="1183"/>
      <c r="N23" s="1183"/>
      <c r="O23" s="1183"/>
    </row>
    <row r="24" spans="1:15">
      <c r="A24" s="1185">
        <v>15</v>
      </c>
      <c r="B24" s="1183" t="s">
        <v>1330</v>
      </c>
      <c r="C24" s="1183" t="s">
        <v>1331</v>
      </c>
      <c r="D24" s="1188">
        <f>Income!D138</f>
        <v>1629367</v>
      </c>
      <c r="E24" s="1183"/>
      <c r="F24" s="1188"/>
      <c r="G24" s="1183"/>
      <c r="H24" s="1188">
        <f t="shared" si="0"/>
        <v>1629367</v>
      </c>
      <c r="I24" s="1183"/>
      <c r="J24" s="1188"/>
      <c r="K24" s="1183"/>
      <c r="L24" s="1188">
        <f t="shared" si="1"/>
        <v>1629367</v>
      </c>
      <c r="M24" s="1183"/>
      <c r="N24" s="1183"/>
      <c r="O24" s="1183"/>
    </row>
    <row r="25" spans="1:15">
      <c r="A25" s="1185">
        <v>16</v>
      </c>
      <c r="B25" s="1183" t="s">
        <v>1332</v>
      </c>
      <c r="C25" s="1183" t="s">
        <v>1333</v>
      </c>
      <c r="D25" s="1188">
        <f>Income!D155</f>
        <v>924642</v>
      </c>
      <c r="E25" s="1183"/>
      <c r="F25" s="1188"/>
      <c r="G25" s="1183"/>
      <c r="H25" s="1188">
        <f t="shared" si="0"/>
        <v>924642</v>
      </c>
      <c r="I25" s="1183"/>
      <c r="J25" s="1188"/>
      <c r="K25" s="1183"/>
      <c r="L25" s="1188">
        <f t="shared" si="1"/>
        <v>924642</v>
      </c>
      <c r="M25" s="1183"/>
      <c r="N25" s="1183"/>
      <c r="O25" s="1183"/>
    </row>
    <row r="26" spans="1:15">
      <c r="A26" s="1185" t="s">
        <v>1334</v>
      </c>
      <c r="B26" s="1183" t="s">
        <v>1335</v>
      </c>
      <c r="C26" s="1183" t="s">
        <v>1336</v>
      </c>
      <c r="D26" s="1188">
        <f>Income!D198</f>
        <v>9636</v>
      </c>
      <c r="E26" s="1183"/>
      <c r="F26" s="1188"/>
      <c r="G26" s="1183"/>
      <c r="H26" s="1188">
        <f t="shared" si="0"/>
        <v>9636</v>
      </c>
      <c r="I26" s="1183"/>
      <c r="J26" s="1188"/>
      <c r="K26" s="1183"/>
      <c r="L26" s="1188"/>
      <c r="M26" s="1183"/>
      <c r="N26" s="1183"/>
      <c r="O26" s="1183"/>
    </row>
    <row r="27" spans="1:15">
      <c r="A27" s="1185">
        <v>17</v>
      </c>
      <c r="B27" s="1183" t="s">
        <v>1337</v>
      </c>
      <c r="C27" s="1183" t="s">
        <v>1338</v>
      </c>
      <c r="D27" s="1188">
        <f>'106'!E11</f>
        <v>564995</v>
      </c>
      <c r="E27" s="1183"/>
      <c r="F27" s="1188"/>
      <c r="G27" s="1183"/>
      <c r="H27" s="1188">
        <f t="shared" si="0"/>
        <v>564995</v>
      </c>
      <c r="I27" s="1183"/>
      <c r="J27" s="1188"/>
      <c r="K27" s="1183"/>
      <c r="L27" s="1188">
        <f>H27+J27</f>
        <v>564995</v>
      </c>
      <c r="M27" s="1183"/>
      <c r="N27" s="1183"/>
      <c r="O27" s="1183"/>
    </row>
    <row r="28" spans="1:15">
      <c r="A28" s="1185">
        <v>18</v>
      </c>
      <c r="B28" s="1183" t="s">
        <v>1339</v>
      </c>
      <c r="C28" s="1183" t="s">
        <v>1340</v>
      </c>
      <c r="D28" s="1188">
        <f>'106'!E12</f>
        <v>74101</v>
      </c>
      <c r="E28" s="1183"/>
      <c r="F28" s="1188"/>
      <c r="G28" s="1183"/>
      <c r="H28" s="1188">
        <f t="shared" si="0"/>
        <v>74101</v>
      </c>
      <c r="I28" s="1183"/>
      <c r="J28" s="1188">
        <f>F183</f>
        <v>310.77807442583003</v>
      </c>
      <c r="K28" s="1183"/>
      <c r="L28" s="1188">
        <f>H28+J28</f>
        <v>74411.778074425834</v>
      </c>
      <c r="M28" s="1183"/>
      <c r="N28" s="1183"/>
      <c r="O28" s="1183"/>
    </row>
    <row r="29" spans="1:15">
      <c r="A29" s="1185">
        <v>19</v>
      </c>
      <c r="B29" s="1192" t="s">
        <v>1341</v>
      </c>
      <c r="D29" s="1188"/>
      <c r="E29" s="1183"/>
      <c r="F29" s="1188"/>
      <c r="G29" s="1183"/>
      <c r="H29" s="1188">
        <f>D29+F29</f>
        <v>0</v>
      </c>
      <c r="I29" s="1183"/>
      <c r="J29" s="1188"/>
      <c r="K29" s="1183"/>
      <c r="L29" s="1188">
        <f>H29+J29</f>
        <v>0</v>
      </c>
      <c r="M29" s="1183"/>
      <c r="N29" s="1183"/>
      <c r="O29" s="1183"/>
    </row>
    <row r="30" spans="1:15">
      <c r="A30" s="1185">
        <v>20</v>
      </c>
      <c r="B30" s="1183" t="s">
        <v>2206</v>
      </c>
      <c r="C30" s="1183" t="s">
        <v>2071</v>
      </c>
      <c r="D30" s="1191">
        <f>Income!D136</f>
        <v>181150</v>
      </c>
      <c r="E30" s="1183"/>
      <c r="F30" s="1188"/>
      <c r="G30" s="1183"/>
      <c r="H30" s="1188">
        <f>D30+F30</f>
        <v>181150</v>
      </c>
      <c r="I30" s="1183"/>
      <c r="J30" s="1188"/>
      <c r="K30" s="1183"/>
      <c r="L30" s="1188">
        <f>H30+J30</f>
        <v>181150</v>
      </c>
      <c r="M30" s="1183"/>
      <c r="N30" s="1183"/>
      <c r="O30" s="1183"/>
    </row>
    <row r="31" spans="1:15">
      <c r="A31" s="1185">
        <v>21</v>
      </c>
      <c r="B31" s="1183"/>
      <c r="C31" s="1189"/>
      <c r="D31" s="1191"/>
      <c r="E31" s="1183"/>
      <c r="F31" s="1188"/>
      <c r="G31" s="1183"/>
      <c r="H31" s="1188">
        <f t="shared" si="0"/>
        <v>0</v>
      </c>
      <c r="I31" s="1183"/>
      <c r="J31" s="1188"/>
      <c r="K31" s="1183"/>
      <c r="L31" s="1188">
        <f>H31+J31</f>
        <v>0</v>
      </c>
      <c r="M31" s="1183"/>
      <c r="N31" s="1183"/>
      <c r="O31" s="1183"/>
    </row>
    <row r="32" spans="1:15">
      <c r="A32" s="1185">
        <v>22</v>
      </c>
      <c r="B32" s="1185" t="s">
        <v>1342</v>
      </c>
      <c r="C32" s="1189" t="s">
        <v>1343</v>
      </c>
      <c r="D32" s="1190">
        <f>SUM(D15:D31)</f>
        <v>14067918</v>
      </c>
      <c r="E32" s="1183"/>
      <c r="F32" s="1190">
        <f>SUM(F15:F31)</f>
        <v>0</v>
      </c>
      <c r="G32" s="1183"/>
      <c r="H32" s="1190">
        <f>SUM(H15:H31)</f>
        <v>14067918</v>
      </c>
      <c r="I32" s="1183"/>
      <c r="J32" s="1190">
        <f>SUM(J15:J31)</f>
        <v>310.77807442583003</v>
      </c>
      <c r="K32" s="1183"/>
      <c r="L32" s="1190">
        <f>SUM(L15:L31)</f>
        <v>14058592.778074427</v>
      </c>
      <c r="M32" s="1183"/>
      <c r="N32" s="1183"/>
      <c r="O32" s="1183"/>
    </row>
    <row r="33" spans="1:15">
      <c r="A33" s="1185">
        <v>23</v>
      </c>
      <c r="B33" s="1183"/>
      <c r="C33" s="1183"/>
      <c r="D33" s="1188"/>
      <c r="E33" s="1183"/>
      <c r="F33" s="1188"/>
      <c r="G33" s="1183"/>
      <c r="H33" s="1188"/>
      <c r="I33" s="1183"/>
      <c r="J33" s="1188"/>
      <c r="K33" s="1183"/>
      <c r="L33" s="1188"/>
      <c r="M33" s="1183"/>
      <c r="N33" s="1183"/>
      <c r="O33" s="1183"/>
    </row>
    <row r="34" spans="1:15">
      <c r="A34" s="1185">
        <v>24</v>
      </c>
      <c r="B34" s="1185" t="s">
        <v>1344</v>
      </c>
      <c r="C34" s="1189" t="s">
        <v>1345</v>
      </c>
      <c r="D34" s="1188">
        <f>D13-D32</f>
        <v>-58223</v>
      </c>
      <c r="E34" s="1183"/>
      <c r="F34" s="1188">
        <f>F13-F32</f>
        <v>0</v>
      </c>
      <c r="G34" s="1188"/>
      <c r="H34" s="1188">
        <f>H13-H32</f>
        <v>-58223</v>
      </c>
      <c r="I34" s="1183"/>
      <c r="J34" s="1188">
        <f>J13-J32</f>
        <v>58223</v>
      </c>
      <c r="K34" s="1183"/>
      <c r="L34" s="1188">
        <f>L13-L32</f>
        <v>9636</v>
      </c>
      <c r="M34" s="1183"/>
      <c r="N34" s="1183"/>
      <c r="O34" s="1183"/>
    </row>
    <row r="35" spans="1:15">
      <c r="A35" s="1185">
        <v>25</v>
      </c>
      <c r="B35" s="1183"/>
      <c r="C35" s="1183"/>
      <c r="D35" s="1188"/>
      <c r="E35" s="1183"/>
      <c r="F35" s="1188"/>
      <c r="G35" s="1183"/>
      <c r="H35" s="1188"/>
      <c r="I35" s="1183"/>
      <c r="J35" s="1188"/>
      <c r="K35" s="1183"/>
      <c r="L35" s="1188"/>
      <c r="M35" s="1183"/>
      <c r="N35" s="1183"/>
      <c r="O35" s="1183"/>
    </row>
    <row r="36" spans="1:15">
      <c r="A36" s="1185">
        <v>26</v>
      </c>
      <c r="B36" s="1183" t="s">
        <v>1346</v>
      </c>
      <c r="C36" s="1183" t="s">
        <v>1347</v>
      </c>
      <c r="D36" s="1193">
        <f>'106'!E19+'106'!E29</f>
        <v>0</v>
      </c>
      <c r="E36" s="1183"/>
      <c r="F36" s="1193"/>
      <c r="G36" s="1188"/>
      <c r="H36" s="1193">
        <f>D36+F36</f>
        <v>0</v>
      </c>
      <c r="I36" s="1183"/>
      <c r="J36" s="1193"/>
      <c r="K36" s="1183"/>
      <c r="L36" s="1193">
        <f>H36+J36</f>
        <v>0</v>
      </c>
      <c r="M36" s="1183"/>
      <c r="N36" s="1183"/>
      <c r="O36" s="1183"/>
    </row>
    <row r="37" spans="1:15">
      <c r="A37" s="1185">
        <v>27</v>
      </c>
      <c r="B37" s="1183"/>
      <c r="C37" s="1183"/>
      <c r="D37" s="1191"/>
      <c r="E37" s="1183"/>
      <c r="F37" s="1188"/>
      <c r="G37" s="1183"/>
      <c r="H37" s="1183"/>
      <c r="I37" s="1183"/>
      <c r="J37" s="1188"/>
      <c r="K37" s="1183"/>
      <c r="L37" s="1183"/>
      <c r="M37" s="1183"/>
      <c r="N37" s="1183"/>
      <c r="O37" s="1183"/>
    </row>
    <row r="38" spans="1:15" ht="15.75" thickBot="1">
      <c r="A38" s="1185">
        <v>28</v>
      </c>
      <c r="B38" s="1185" t="s">
        <v>1348</v>
      </c>
      <c r="C38" s="1189" t="s">
        <v>1349</v>
      </c>
      <c r="D38" s="1194">
        <f>D34+D36</f>
        <v>-58223</v>
      </c>
      <c r="E38" s="1187"/>
      <c r="F38" s="1194">
        <f>F34+F36</f>
        <v>0</v>
      </c>
      <c r="G38" s="1187"/>
      <c r="H38" s="1194">
        <f>H34+H36</f>
        <v>-58223</v>
      </c>
      <c r="I38" s="1187"/>
      <c r="J38" s="1194">
        <f>J34+J36</f>
        <v>58223</v>
      </c>
      <c r="K38" s="1187"/>
      <c r="L38" s="1194">
        <f>L34+L36</f>
        <v>9636</v>
      </c>
      <c r="M38" s="1183"/>
      <c r="N38" s="1183"/>
      <c r="O38" s="1183"/>
    </row>
    <row r="39" spans="1:15" ht="15.75" thickTop="1">
      <c r="A39" s="1185">
        <v>29</v>
      </c>
      <c r="B39" s="1183"/>
      <c r="C39" s="1183"/>
      <c r="D39" s="1191"/>
      <c r="E39" s="1183"/>
      <c r="F39" s="1183"/>
      <c r="G39" s="1183"/>
      <c r="H39" s="1183"/>
      <c r="I39" s="1183"/>
      <c r="J39" s="1183"/>
      <c r="K39" s="1183"/>
      <c r="L39" s="1183"/>
      <c r="M39" s="1183"/>
      <c r="N39" s="1183"/>
      <c r="O39" s="1183"/>
    </row>
    <row r="40" spans="1:15" ht="15.75" thickBot="1">
      <c r="A40" s="1185">
        <v>30</v>
      </c>
      <c r="B40" s="1183" t="s">
        <v>1350</v>
      </c>
      <c r="C40" s="1183" t="s">
        <v>1351</v>
      </c>
      <c r="D40" s="1194">
        <f>D80</f>
        <v>16661238.375</v>
      </c>
      <c r="E40" s="1187"/>
      <c r="F40" s="1194">
        <f>F80</f>
        <v>0</v>
      </c>
      <c r="G40" s="1187"/>
      <c r="H40" s="1194">
        <f>H80</f>
        <v>16661238.375</v>
      </c>
      <c r="I40" s="1187"/>
      <c r="J40" s="1194">
        <f>J80</f>
        <v>0</v>
      </c>
      <c r="K40" s="1187"/>
      <c r="L40" s="1194">
        <f>L80</f>
        <v>16661238.375</v>
      </c>
      <c r="M40" s="1183"/>
      <c r="N40" s="1183"/>
      <c r="O40" s="1183"/>
    </row>
    <row r="41" spans="1:15" ht="15.75" thickTop="1">
      <c r="A41" s="1185">
        <v>31</v>
      </c>
      <c r="B41" s="1183"/>
      <c r="C41" s="1183"/>
      <c r="D41" s="1183"/>
      <c r="E41" s="1183"/>
      <c r="F41" s="1183"/>
      <c r="G41" s="1183"/>
      <c r="H41" s="1183"/>
      <c r="I41" s="1183"/>
      <c r="J41" s="1183"/>
      <c r="K41" s="1183"/>
      <c r="L41" s="1183"/>
      <c r="M41" s="1183"/>
      <c r="N41" s="1183"/>
      <c r="O41" s="1183"/>
    </row>
    <row r="42" spans="1:15" ht="15.75" thickBot="1">
      <c r="A42" s="1185">
        <v>32</v>
      </c>
      <c r="B42" s="1183" t="s">
        <v>1352</v>
      </c>
      <c r="C42" s="1183" t="s">
        <v>1353</v>
      </c>
      <c r="D42" s="1195">
        <f>IF(ISERR(D38/D40)," ",D38/D40)</f>
        <v>-3.4945181558270577E-3</v>
      </c>
      <c r="E42" s="1196"/>
      <c r="F42" s="1196"/>
      <c r="G42" s="1196"/>
      <c r="H42" s="1195">
        <f>IF(ISERR(H38/H40)," ",H38/H40)</f>
        <v>-3.4945181558270577E-3</v>
      </c>
      <c r="I42" s="1196"/>
      <c r="J42" s="1196"/>
      <c r="K42" s="1196"/>
      <c r="L42" s="1195">
        <f>J152</f>
        <v>0</v>
      </c>
      <c r="M42" s="1183"/>
      <c r="N42" s="1183"/>
      <c r="O42" s="1183"/>
    </row>
    <row r="43" spans="1:15" ht="15.75" thickTop="1">
      <c r="A43" s="1185">
        <v>33</v>
      </c>
      <c r="B43" s="1183"/>
      <c r="C43" s="1183"/>
      <c r="D43" s="1183"/>
      <c r="E43" s="1183"/>
      <c r="F43" s="1183"/>
      <c r="G43" s="1183"/>
      <c r="H43" s="1183"/>
      <c r="I43" s="1183"/>
      <c r="J43" s="1183"/>
      <c r="K43" s="1183"/>
      <c r="L43" s="1183"/>
      <c r="M43" s="1183"/>
      <c r="N43" s="1183"/>
      <c r="O43" s="1183"/>
    </row>
    <row r="44" spans="1:15" ht="15.75" thickBot="1">
      <c r="A44" s="1185">
        <v>34</v>
      </c>
      <c r="B44" s="1183" t="s">
        <v>1354</v>
      </c>
      <c r="C44" s="1183" t="s">
        <v>1355</v>
      </c>
      <c r="D44" s="1195">
        <f>H126</f>
        <v>-3.5382923278713999E-3</v>
      </c>
      <c r="E44" s="1183"/>
      <c r="F44" s="1183"/>
      <c r="G44" s="1183"/>
      <c r="H44" s="1195">
        <f>H138</f>
        <v>-3.5382923278713999E-3</v>
      </c>
      <c r="I44" s="1183"/>
      <c r="J44" s="1183"/>
      <c r="K44" s="1183"/>
      <c r="L44" s="1195">
        <f>H150</f>
        <v>0</v>
      </c>
      <c r="M44" s="1183"/>
      <c r="N44" s="1183"/>
      <c r="O44" s="1183"/>
    </row>
    <row r="45" spans="1:15" ht="15.75" thickTop="1">
      <c r="A45" s="1183"/>
      <c r="B45" s="1183"/>
      <c r="C45" s="1183"/>
      <c r="D45" s="1183"/>
      <c r="E45" s="1183"/>
      <c r="F45" s="1183"/>
      <c r="G45" s="1183"/>
      <c r="H45" s="1183"/>
      <c r="I45" s="1183"/>
      <c r="J45" s="1183"/>
      <c r="K45" s="1183"/>
      <c r="L45" s="1183"/>
      <c r="M45" s="1183"/>
      <c r="N45" s="1183"/>
      <c r="O45" s="1183"/>
    </row>
    <row r="46" spans="1:15">
      <c r="A46" s="1183"/>
      <c r="B46" s="1183" t="s">
        <v>677</v>
      </c>
      <c r="C46" s="1183"/>
      <c r="D46" s="1183"/>
      <c r="E46" s="1183"/>
      <c r="F46" s="1183"/>
      <c r="G46" s="1183"/>
      <c r="H46" s="1183"/>
      <c r="I46" s="1183"/>
      <c r="J46" s="1183"/>
      <c r="K46" s="1183"/>
      <c r="L46" s="1183"/>
      <c r="M46" s="1183"/>
      <c r="N46" s="1183"/>
      <c r="O46" s="1183"/>
    </row>
    <row r="47" spans="1:15">
      <c r="A47" s="1183"/>
      <c r="B47" s="1183"/>
      <c r="C47" s="1183"/>
      <c r="D47" s="1183"/>
      <c r="E47" s="1183"/>
      <c r="F47" s="1183"/>
      <c r="G47" s="1183"/>
      <c r="H47" s="1183"/>
      <c r="I47" s="1183"/>
      <c r="J47" s="1183"/>
      <c r="K47" s="1183"/>
      <c r="L47" s="1183"/>
      <c r="M47" s="1183"/>
      <c r="N47" s="1183"/>
      <c r="O47" s="1183"/>
    </row>
    <row r="48" spans="1:15">
      <c r="A48" s="1183"/>
      <c r="B48" s="1184" t="str">
        <f>B1</f>
        <v>Town of Massena Electric Department</v>
      </c>
      <c r="C48" s="1184"/>
      <c r="D48" s="1184"/>
      <c r="E48" s="1184"/>
      <c r="F48" s="1184"/>
      <c r="G48" s="1184"/>
      <c r="H48" s="1184"/>
      <c r="I48" s="1184"/>
      <c r="J48" s="1184"/>
      <c r="K48" s="1184"/>
      <c r="L48" s="1184" t="s">
        <v>1356</v>
      </c>
      <c r="M48" s="1183"/>
      <c r="N48" s="1183"/>
      <c r="O48" s="1183"/>
    </row>
    <row r="49" spans="1:15">
      <c r="A49" s="1183"/>
      <c r="B49" s="1184" t="s">
        <v>1297</v>
      </c>
      <c r="C49" s="1184"/>
      <c r="D49" s="1184"/>
      <c r="E49" s="1184"/>
      <c r="F49" s="1184"/>
      <c r="G49" s="1184"/>
      <c r="H49" s="1184"/>
      <c r="I49" s="1184"/>
      <c r="J49" s="1184"/>
      <c r="K49" s="1184"/>
      <c r="L49" s="1184"/>
      <c r="M49" s="1183"/>
      <c r="N49" s="1183"/>
      <c r="O49" s="1183"/>
    </row>
    <row r="50" spans="1:15">
      <c r="A50" s="1183"/>
      <c r="B50" s="1184" t="s">
        <v>1350</v>
      </c>
      <c r="C50" s="1184"/>
      <c r="D50" s="1184"/>
      <c r="E50" s="1184"/>
      <c r="F50" s="1184"/>
      <c r="G50" s="1184"/>
      <c r="H50" s="1184"/>
      <c r="I50" s="1184"/>
      <c r="J50" s="1184"/>
      <c r="K50" s="1184"/>
      <c r="L50" s="1184"/>
      <c r="M50" s="1183"/>
      <c r="N50" s="1183"/>
      <c r="O50" s="1183"/>
    </row>
    <row r="51" spans="1:15">
      <c r="A51" s="1183"/>
      <c r="B51" s="1184" t="s">
        <v>1299</v>
      </c>
      <c r="C51" s="1184"/>
      <c r="D51" s="1184"/>
      <c r="E51" s="1184"/>
      <c r="F51" s="1184"/>
      <c r="G51" s="1184"/>
      <c r="H51" s="1184"/>
      <c r="I51" s="1184"/>
      <c r="J51" s="1184"/>
      <c r="K51" s="1184"/>
      <c r="L51" s="1184"/>
      <c r="M51" s="1183"/>
      <c r="N51" s="1183"/>
      <c r="O51" s="1183"/>
    </row>
    <row r="52" spans="1:15">
      <c r="A52" s="1183"/>
      <c r="B52" s="1184"/>
      <c r="C52" s="1184"/>
      <c r="D52" s="1184"/>
      <c r="E52" s="1184"/>
      <c r="F52" s="1184"/>
      <c r="G52" s="1184"/>
      <c r="H52" s="1184"/>
      <c r="I52" s="1184"/>
      <c r="J52" s="1184"/>
      <c r="K52" s="1184"/>
      <c r="L52" s="1184"/>
      <c r="M52" s="1183"/>
      <c r="N52" s="1183"/>
      <c r="O52" s="1183"/>
    </row>
    <row r="53" spans="1:15">
      <c r="A53" s="1183"/>
      <c r="B53" s="1184"/>
      <c r="C53" s="1184"/>
      <c r="D53" s="1184"/>
      <c r="E53" s="1184"/>
      <c r="F53" s="1184"/>
      <c r="G53" s="1184"/>
      <c r="H53" s="1184"/>
      <c r="I53" s="1184"/>
      <c r="J53" s="1184"/>
      <c r="K53" s="1184"/>
      <c r="L53" s="1184"/>
      <c r="M53" s="1183"/>
      <c r="N53" s="1183"/>
      <c r="O53" s="1183"/>
    </row>
    <row r="54" spans="1:15">
      <c r="A54" s="1183"/>
      <c r="B54" s="1185"/>
      <c r="C54" s="1185"/>
      <c r="D54" s="1183"/>
      <c r="E54" s="1183"/>
      <c r="F54" s="1183"/>
      <c r="G54" s="1183"/>
      <c r="H54" s="1183"/>
      <c r="I54" s="1183"/>
      <c r="J54" s="1183"/>
      <c r="K54" s="1183"/>
      <c r="L54" s="1183"/>
      <c r="M54" s="1183"/>
      <c r="N54" s="1183"/>
      <c r="O54" s="1183"/>
    </row>
    <row r="55" spans="1:15">
      <c r="A55" s="1183"/>
      <c r="B55" s="1183"/>
      <c r="C55" s="1183"/>
      <c r="D55" s="1185" t="s">
        <v>742</v>
      </c>
      <c r="E55" s="1185"/>
      <c r="F55" s="1185" t="s">
        <v>743</v>
      </c>
      <c r="G55" s="1185"/>
      <c r="H55" s="1185" t="s">
        <v>744</v>
      </c>
      <c r="I55" s="1183"/>
      <c r="J55" s="1185" t="s">
        <v>745</v>
      </c>
      <c r="K55" s="1183"/>
      <c r="L55" s="1185" t="s">
        <v>746</v>
      </c>
      <c r="M55" s="1183"/>
      <c r="N55" s="1183"/>
      <c r="O55" s="1183"/>
    </row>
    <row r="56" spans="1:15">
      <c r="A56" s="1183"/>
      <c r="B56" s="1183"/>
      <c r="C56" s="1183"/>
      <c r="D56" s="1185"/>
      <c r="E56" s="1185"/>
      <c r="F56" s="1185"/>
      <c r="G56" s="1185"/>
      <c r="H56" s="1183"/>
      <c r="I56" s="1185"/>
      <c r="J56" s="1185"/>
      <c r="K56" s="1185"/>
      <c r="L56" s="1185" t="s">
        <v>1300</v>
      </c>
      <c r="M56" s="1183"/>
      <c r="N56" s="1183"/>
      <c r="O56" s="1183"/>
    </row>
    <row r="57" spans="1:15">
      <c r="A57" s="1183"/>
      <c r="B57" s="1183"/>
      <c r="C57" s="1183"/>
      <c r="D57" s="1185" t="s">
        <v>1301</v>
      </c>
      <c r="E57" s="1185"/>
      <c r="F57" s="1185"/>
      <c r="G57" s="1185"/>
      <c r="H57" s="1185" t="s">
        <v>1302</v>
      </c>
      <c r="I57" s="1185"/>
      <c r="J57" s="1185" t="s">
        <v>1303</v>
      </c>
      <c r="K57" s="1185"/>
      <c r="L57" s="1185" t="s">
        <v>1303</v>
      </c>
      <c r="M57" s="1183"/>
      <c r="N57" s="1183"/>
      <c r="O57" s="1183"/>
    </row>
    <row r="58" spans="1:15">
      <c r="A58" s="1183"/>
      <c r="B58" s="1183"/>
      <c r="C58" s="1192" t="s">
        <v>1304</v>
      </c>
      <c r="D58" s="1186" t="s">
        <v>1722</v>
      </c>
      <c r="E58" s="1186"/>
      <c r="F58" s="1186" t="s">
        <v>1221</v>
      </c>
      <c r="G58" s="1186"/>
      <c r="H58" s="1186" t="s">
        <v>1722</v>
      </c>
      <c r="I58" s="1186"/>
      <c r="J58" s="1186" t="s">
        <v>1305</v>
      </c>
      <c r="K58" s="1186"/>
      <c r="L58" s="1186" t="s">
        <v>1305</v>
      </c>
      <c r="M58" s="1183"/>
      <c r="N58" s="1183"/>
      <c r="O58" s="1183"/>
    </row>
    <row r="59" spans="1:15">
      <c r="A59" s="1185">
        <v>35</v>
      </c>
      <c r="B59" s="1183" t="s">
        <v>1357</v>
      </c>
      <c r="C59" s="1183" t="s">
        <v>1358</v>
      </c>
      <c r="D59" s="1187">
        <f>RB!H15</f>
        <v>34584822</v>
      </c>
      <c r="E59" s="1187"/>
      <c r="F59" s="1187"/>
      <c r="G59" s="1187"/>
      <c r="H59" s="1187">
        <f>D59+F59</f>
        <v>34584822</v>
      </c>
      <c r="I59" s="1187"/>
      <c r="J59" s="1187"/>
      <c r="K59" s="1187"/>
      <c r="L59" s="1187">
        <f>H59+J59</f>
        <v>34584822</v>
      </c>
      <c r="M59" s="1183"/>
      <c r="N59" s="1183"/>
      <c r="O59" s="1183"/>
    </row>
    <row r="60" spans="1:15">
      <c r="A60" s="1185">
        <v>36</v>
      </c>
      <c r="B60" s="1183" t="s">
        <v>776</v>
      </c>
      <c r="C60" s="1183" t="s">
        <v>1359</v>
      </c>
      <c r="D60" s="1188">
        <f>RB!H18</f>
        <v>27802</v>
      </c>
      <c r="E60" s="1183"/>
      <c r="F60" s="1188"/>
      <c r="G60" s="1183"/>
      <c r="H60" s="1188">
        <f>D60+F60</f>
        <v>27802</v>
      </c>
      <c r="I60" s="1183"/>
      <c r="J60" s="1188"/>
      <c r="K60" s="1183"/>
      <c r="L60" s="1188">
        <f>H60+J60</f>
        <v>27802</v>
      </c>
      <c r="M60" s="1183"/>
      <c r="N60" s="1183"/>
      <c r="O60" s="1183"/>
    </row>
    <row r="61" spans="1:15">
      <c r="A61" s="1185">
        <v>37</v>
      </c>
      <c r="B61" s="1183" t="s">
        <v>1360</v>
      </c>
      <c r="C61" s="1183" t="s">
        <v>1361</v>
      </c>
      <c r="D61" s="1197">
        <f>D59+D60</f>
        <v>34612624</v>
      </c>
      <c r="E61" s="1183"/>
      <c r="F61" s="1197">
        <f>F59+F60</f>
        <v>0</v>
      </c>
      <c r="G61" s="1183"/>
      <c r="H61" s="1197">
        <f>H59+H60</f>
        <v>34612624</v>
      </c>
      <c r="I61" s="1183"/>
      <c r="J61" s="1197">
        <f>J59+J60</f>
        <v>0</v>
      </c>
      <c r="K61" s="1183"/>
      <c r="L61" s="1197">
        <f>L59+L60</f>
        <v>34612624</v>
      </c>
      <c r="M61" s="1183"/>
      <c r="N61" s="1183"/>
      <c r="O61" s="1183"/>
    </row>
    <row r="62" spans="1:15">
      <c r="A62" s="1185">
        <v>38</v>
      </c>
      <c r="B62" s="1183"/>
      <c r="C62" s="1183"/>
      <c r="D62" s="1188"/>
      <c r="E62" s="1183"/>
      <c r="F62" s="1188"/>
      <c r="G62" s="1183"/>
      <c r="H62" s="1188"/>
      <c r="I62" s="1183"/>
      <c r="J62" s="1188"/>
      <c r="K62" s="1183"/>
      <c r="L62" s="1188"/>
      <c r="M62" s="1183"/>
      <c r="N62" s="1183"/>
      <c r="O62" s="1183"/>
    </row>
    <row r="63" spans="1:15">
      <c r="A63" s="1185">
        <v>39</v>
      </c>
      <c r="B63" s="1183" t="s">
        <v>1362</v>
      </c>
      <c r="C63" s="1183" t="s">
        <v>1363</v>
      </c>
      <c r="D63" s="1188">
        <f>-RB!H24</f>
        <v>-19153682</v>
      </c>
      <c r="E63" s="1183"/>
      <c r="F63" s="1188"/>
      <c r="G63" s="1183"/>
      <c r="H63" s="1188">
        <f>D63+F63</f>
        <v>-19153682</v>
      </c>
      <c r="I63" s="1183"/>
      <c r="J63" s="1188"/>
      <c r="K63" s="1183"/>
      <c r="L63" s="1188">
        <f>H63+J63</f>
        <v>-19153682</v>
      </c>
      <c r="M63" s="1183"/>
      <c r="N63" s="1183"/>
      <c r="O63" s="1183"/>
    </row>
    <row r="64" spans="1:15">
      <c r="A64" s="1185">
        <v>40</v>
      </c>
      <c r="B64" s="1183"/>
      <c r="C64" s="1183"/>
      <c r="D64" s="1188"/>
      <c r="E64" s="1183"/>
      <c r="F64" s="1188"/>
      <c r="G64" s="1183"/>
      <c r="H64" s="1188"/>
      <c r="I64" s="1183"/>
      <c r="J64" s="1188"/>
      <c r="K64" s="1183"/>
      <c r="L64" s="1188"/>
      <c r="M64" s="1183"/>
      <c r="N64" s="1183"/>
      <c r="O64" s="1183"/>
    </row>
    <row r="65" spans="1:15">
      <c r="A65" s="1185">
        <v>41</v>
      </c>
      <c r="B65" s="1183" t="s">
        <v>1364</v>
      </c>
      <c r="C65" s="1183" t="s">
        <v>1365</v>
      </c>
      <c r="D65" s="1193">
        <f>-RB!H27</f>
        <v>-1178639</v>
      </c>
      <c r="E65" s="1183"/>
      <c r="F65" s="1193"/>
      <c r="G65" s="1183"/>
      <c r="H65" s="1193">
        <f>D65+F65</f>
        <v>-1178639</v>
      </c>
      <c r="I65" s="1183"/>
      <c r="J65" s="1193"/>
      <c r="K65" s="1183"/>
      <c r="L65" s="1193">
        <f>H65+J65</f>
        <v>-1178639</v>
      </c>
      <c r="M65" s="1183"/>
      <c r="N65" s="1183"/>
      <c r="O65" s="1183"/>
    </row>
    <row r="66" spans="1:15">
      <c r="A66" s="1185">
        <v>42</v>
      </c>
      <c r="B66" s="1183"/>
      <c r="C66" s="1183"/>
      <c r="D66" s="1188"/>
      <c r="E66" s="1183"/>
      <c r="F66" s="1188"/>
      <c r="G66" s="1183"/>
      <c r="H66" s="1188"/>
      <c r="I66" s="1183"/>
      <c r="J66" s="1188"/>
      <c r="K66" s="1183"/>
      <c r="L66" s="1188"/>
      <c r="M66" s="1183"/>
      <c r="N66" s="1183"/>
      <c r="O66" s="1183"/>
    </row>
    <row r="67" spans="1:15">
      <c r="A67" s="1185">
        <v>43</v>
      </c>
      <c r="B67" s="1183" t="s">
        <v>1366</v>
      </c>
      <c r="C67" s="1183" t="s">
        <v>1367</v>
      </c>
      <c r="D67" s="1188">
        <f>SUM(D61:D65)</f>
        <v>14280303</v>
      </c>
      <c r="E67" s="1183"/>
      <c r="F67" s="1188">
        <f>SUM(F61:F65)</f>
        <v>0</v>
      </c>
      <c r="G67" s="1183"/>
      <c r="H67" s="1188">
        <f>SUM(H61:H65)</f>
        <v>14280303</v>
      </c>
      <c r="I67" s="1183"/>
      <c r="J67" s="1188">
        <f>SUM(J61:J65)</f>
        <v>0</v>
      </c>
      <c r="K67" s="1183"/>
      <c r="L67" s="1188">
        <f>SUM(L61:L65)</f>
        <v>14280303</v>
      </c>
      <c r="M67" s="1183"/>
      <c r="N67" s="1183"/>
      <c r="O67" s="1183"/>
    </row>
    <row r="68" spans="1:15">
      <c r="A68" s="1185">
        <v>44</v>
      </c>
      <c r="B68" s="1183"/>
      <c r="C68" s="1183"/>
      <c r="D68" s="1188"/>
      <c r="E68" s="1183"/>
      <c r="F68" s="1188"/>
      <c r="G68" s="1183"/>
      <c r="H68" s="1188"/>
      <c r="I68" s="1183"/>
      <c r="J68" s="1188"/>
      <c r="K68" s="1183"/>
      <c r="L68" s="1188"/>
      <c r="M68" s="1183"/>
      <c r="N68" s="1183"/>
      <c r="O68" s="1183"/>
    </row>
    <row r="69" spans="1:15">
      <c r="A69" s="1185">
        <v>45</v>
      </c>
      <c r="B69" s="1183" t="s">
        <v>1368</v>
      </c>
      <c r="C69" s="1183" t="s">
        <v>1369</v>
      </c>
      <c r="D69" s="1188">
        <f>RB!H30</f>
        <v>865674</v>
      </c>
      <c r="E69" s="1183"/>
      <c r="F69" s="1188"/>
      <c r="G69" s="1183"/>
      <c r="H69" s="1188">
        <f>D69+F69</f>
        <v>865674</v>
      </c>
      <c r="I69" s="1183"/>
      <c r="J69" s="1188"/>
      <c r="K69" s="1183"/>
      <c r="L69" s="1188">
        <f>H69+J69</f>
        <v>865674</v>
      </c>
      <c r="M69" s="1183"/>
      <c r="N69" s="1183"/>
      <c r="O69" s="1183"/>
    </row>
    <row r="70" spans="1:15">
      <c r="A70" s="1185">
        <v>46</v>
      </c>
      <c r="B70" s="1183"/>
      <c r="C70" s="1183"/>
      <c r="D70" s="1188"/>
      <c r="E70" s="1183"/>
      <c r="F70" s="1188"/>
      <c r="G70" s="1183"/>
      <c r="H70" s="1188"/>
      <c r="I70" s="1183"/>
      <c r="J70" s="1188"/>
      <c r="K70" s="1183"/>
      <c r="L70" s="1188"/>
      <c r="M70" s="1183"/>
      <c r="N70" s="1183"/>
      <c r="O70" s="1183"/>
    </row>
    <row r="71" spans="1:15">
      <c r="A71" s="1185">
        <v>47</v>
      </c>
      <c r="B71" s="1183" t="s">
        <v>1370</v>
      </c>
      <c r="C71" s="1183" t="s">
        <v>1371</v>
      </c>
      <c r="D71" s="1188">
        <f>RB!H33</f>
        <v>332099</v>
      </c>
      <c r="E71" s="1183"/>
      <c r="F71" s="1188"/>
      <c r="G71" s="1183"/>
      <c r="H71" s="1188">
        <f>D71+F71</f>
        <v>332099</v>
      </c>
      <c r="I71" s="1183"/>
      <c r="J71" s="1188"/>
      <c r="K71" s="1183"/>
      <c r="L71" s="1188">
        <f>H71+J71</f>
        <v>332099</v>
      </c>
      <c r="M71" s="1183"/>
      <c r="N71" s="1183"/>
      <c r="O71" s="1183"/>
    </row>
    <row r="72" spans="1:15">
      <c r="A72" s="1185">
        <v>48</v>
      </c>
      <c r="B72" s="1183"/>
      <c r="C72" s="1183"/>
      <c r="D72" s="1188"/>
      <c r="E72" s="1183"/>
      <c r="F72" s="1188"/>
      <c r="G72" s="1183"/>
      <c r="H72" s="1188"/>
      <c r="I72" s="1183"/>
      <c r="J72" s="1188"/>
      <c r="K72" s="1183"/>
      <c r="L72" s="1188"/>
      <c r="M72" s="1183"/>
      <c r="N72" s="1183"/>
      <c r="O72" s="1183"/>
    </row>
    <row r="73" spans="1:15">
      <c r="A73" s="1185">
        <v>49</v>
      </c>
      <c r="B73" s="1183" t="s">
        <v>1372</v>
      </c>
      <c r="C73" s="1183" t="s">
        <v>1373</v>
      </c>
      <c r="D73" s="1188">
        <f>D109</f>
        <v>1183162.375</v>
      </c>
      <c r="E73" s="1183"/>
      <c r="F73" s="1188">
        <f>F109</f>
        <v>0</v>
      </c>
      <c r="G73" s="1183"/>
      <c r="H73" s="1188">
        <f>H109</f>
        <v>1183162.375</v>
      </c>
      <c r="I73" s="1183"/>
      <c r="J73" s="1198" t="str">
        <f>J109</f>
        <v>N/A</v>
      </c>
      <c r="K73" s="1183"/>
      <c r="L73" s="1188">
        <f>L109</f>
        <v>1183162.375</v>
      </c>
      <c r="M73" s="1183"/>
      <c r="N73" s="1183"/>
      <c r="O73" s="1183"/>
    </row>
    <row r="74" spans="1:15">
      <c r="A74" s="1185">
        <v>50</v>
      </c>
      <c r="B74" s="1183"/>
      <c r="C74" s="1183"/>
      <c r="D74" s="1188"/>
      <c r="E74" s="1183"/>
      <c r="F74" s="1188"/>
      <c r="G74" s="1183"/>
      <c r="H74" s="1188"/>
      <c r="I74" s="1183"/>
      <c r="J74" s="1188"/>
      <c r="K74" s="1183"/>
      <c r="L74" s="1188"/>
      <c r="M74" s="1183"/>
      <c r="N74" s="1183"/>
      <c r="O74" s="1183"/>
    </row>
    <row r="75" spans="1:15">
      <c r="A75" s="1185">
        <v>51</v>
      </c>
      <c r="B75" s="1192" t="s">
        <v>1341</v>
      </c>
      <c r="C75" s="1183"/>
      <c r="D75" s="1188"/>
      <c r="E75" s="1183"/>
      <c r="F75" s="1188"/>
      <c r="G75" s="1183"/>
      <c r="H75" s="1188"/>
      <c r="I75" s="1183"/>
      <c r="J75" s="1188"/>
      <c r="K75" s="1183"/>
      <c r="L75" s="1188"/>
      <c r="M75" s="1183"/>
      <c r="N75" s="1183"/>
      <c r="O75" s="1183"/>
    </row>
    <row r="76" spans="1:15">
      <c r="A76" s="1185">
        <v>52</v>
      </c>
      <c r="B76" s="1183"/>
      <c r="C76" s="1183"/>
      <c r="D76" s="1188"/>
      <c r="E76" s="1183"/>
      <c r="F76" s="1188"/>
      <c r="G76" s="1183"/>
      <c r="H76" s="1188">
        <f>D76+F76</f>
        <v>0</v>
      </c>
      <c r="I76" s="1183"/>
      <c r="J76" s="1188"/>
      <c r="K76" s="1183"/>
      <c r="L76" s="1188">
        <f>H76+J76</f>
        <v>0</v>
      </c>
      <c r="M76" s="1183"/>
      <c r="N76" s="1183"/>
      <c r="O76" s="1183"/>
    </row>
    <row r="77" spans="1:15">
      <c r="A77" s="1185">
        <v>53</v>
      </c>
      <c r="B77" s="1183"/>
      <c r="C77" s="1183"/>
      <c r="D77" s="1188"/>
      <c r="E77" s="1183"/>
      <c r="F77" s="1188"/>
      <c r="G77" s="1183"/>
      <c r="H77" s="1188">
        <f>D77+F77</f>
        <v>0</v>
      </c>
      <c r="I77" s="1183"/>
      <c r="J77" s="1188"/>
      <c r="K77" s="1183"/>
      <c r="L77" s="1188">
        <f>H77+J77</f>
        <v>0</v>
      </c>
      <c r="M77" s="1183"/>
      <c r="N77" s="1183"/>
      <c r="O77" s="1183"/>
    </row>
    <row r="78" spans="1:15">
      <c r="A78" s="1185">
        <v>54</v>
      </c>
      <c r="B78" s="1183"/>
      <c r="C78" s="1183"/>
      <c r="D78" s="1193"/>
      <c r="E78" s="1183"/>
      <c r="F78" s="1193"/>
      <c r="G78" s="1183"/>
      <c r="H78" s="1193">
        <f>D78+F78</f>
        <v>0</v>
      </c>
      <c r="I78" s="1183"/>
      <c r="J78" s="1193"/>
      <c r="K78" s="1183"/>
      <c r="L78" s="1193">
        <f>H78+J78</f>
        <v>0</v>
      </c>
      <c r="M78" s="1183"/>
      <c r="N78" s="1183"/>
      <c r="O78" s="1183"/>
    </row>
    <row r="79" spans="1:15">
      <c r="A79" s="1185">
        <v>55</v>
      </c>
      <c r="B79" s="1183"/>
      <c r="C79" s="1183"/>
      <c r="D79" s="1188"/>
      <c r="E79" s="1183"/>
      <c r="F79" s="1188"/>
      <c r="G79" s="1183"/>
      <c r="H79" s="1188"/>
      <c r="I79" s="1183"/>
      <c r="J79" s="1188"/>
      <c r="K79" s="1183"/>
      <c r="L79" s="1188"/>
      <c r="M79" s="1183"/>
      <c r="N79" s="1183"/>
      <c r="O79" s="1183"/>
    </row>
    <row r="80" spans="1:15" ht="15.75" thickBot="1">
      <c r="A80" s="1185">
        <v>56</v>
      </c>
      <c r="B80" s="1183" t="s">
        <v>1374</v>
      </c>
      <c r="C80" s="1183" t="s">
        <v>1375</v>
      </c>
      <c r="D80" s="1194">
        <f>SUM(D67:D78)</f>
        <v>16661238.375</v>
      </c>
      <c r="E80" s="1187"/>
      <c r="F80" s="1194">
        <f>SUM(F67:F78)</f>
        <v>0</v>
      </c>
      <c r="G80" s="1187"/>
      <c r="H80" s="1194">
        <f>SUM(H67:H78)</f>
        <v>16661238.375</v>
      </c>
      <c r="I80" s="1187"/>
      <c r="J80" s="1194">
        <f>SUM(J67:J78)</f>
        <v>0</v>
      </c>
      <c r="K80" s="1187"/>
      <c r="L80" s="1194">
        <f>SUM(L67:L78)</f>
        <v>16661238.375</v>
      </c>
      <c r="M80" s="1183"/>
      <c r="N80" s="1183"/>
      <c r="O80" s="1183"/>
    </row>
    <row r="81" spans="1:15" ht="15.75" thickTop="1">
      <c r="A81" s="1183"/>
      <c r="B81" s="1183"/>
      <c r="C81" s="1183"/>
      <c r="D81" s="1183"/>
      <c r="E81" s="1183"/>
      <c r="F81" s="1183"/>
      <c r="G81" s="1183"/>
      <c r="H81" s="1183"/>
      <c r="I81" s="1183"/>
      <c r="J81" s="1183"/>
      <c r="K81" s="1183"/>
      <c r="L81" s="1183"/>
      <c r="M81" s="1183"/>
      <c r="N81" s="1183"/>
      <c r="O81" s="1183"/>
    </row>
    <row r="82" spans="1:15">
      <c r="A82" s="1183"/>
      <c r="B82" s="1183" t="s">
        <v>677</v>
      </c>
      <c r="C82" s="1183"/>
      <c r="D82" s="1183"/>
      <c r="E82" s="1183"/>
      <c r="F82" s="1183"/>
      <c r="G82" s="1183"/>
      <c r="H82" s="1183"/>
      <c r="I82" s="1183"/>
      <c r="J82" s="1183"/>
      <c r="K82" s="1183"/>
      <c r="L82" s="1183"/>
      <c r="M82" s="1183"/>
      <c r="N82" s="1183"/>
      <c r="O82" s="1183"/>
    </row>
    <row r="83" spans="1:15">
      <c r="A83" s="1183"/>
      <c r="B83" s="1184" t="str">
        <f>B1</f>
        <v>Town of Massena Electric Department</v>
      </c>
      <c r="C83" s="1184"/>
      <c r="D83" s="1184"/>
      <c r="E83" s="1184"/>
      <c r="F83" s="1184"/>
      <c r="G83" s="1184"/>
      <c r="H83" s="1184"/>
      <c r="I83" s="1184"/>
      <c r="J83" s="1184"/>
      <c r="K83" s="1184"/>
      <c r="L83" s="1184" t="s">
        <v>1376</v>
      </c>
      <c r="M83" s="1183"/>
      <c r="N83" s="1183"/>
      <c r="O83" s="1183"/>
    </row>
    <row r="84" spans="1:15">
      <c r="A84" s="1183"/>
      <c r="B84" s="1184" t="s">
        <v>1297</v>
      </c>
      <c r="C84" s="1184"/>
      <c r="D84" s="1184"/>
      <c r="E84" s="1184"/>
      <c r="F84" s="1184"/>
      <c r="G84" s="1184"/>
      <c r="H84" s="1184"/>
      <c r="I84" s="1184"/>
      <c r="J84" s="1184"/>
      <c r="K84" s="1184"/>
      <c r="L84" s="1184"/>
      <c r="M84" s="1183"/>
      <c r="N84" s="1183"/>
      <c r="O84" s="1183"/>
    </row>
    <row r="85" spans="1:15">
      <c r="A85" s="1183"/>
      <c r="B85" s="1184" t="s">
        <v>1372</v>
      </c>
      <c r="C85" s="1184"/>
      <c r="D85" s="1184"/>
      <c r="E85" s="1184"/>
      <c r="F85" s="1184"/>
      <c r="G85" s="1184"/>
      <c r="H85" s="1184"/>
      <c r="I85" s="1184"/>
      <c r="J85" s="1184"/>
      <c r="K85" s="1184"/>
      <c r="L85" s="1184"/>
      <c r="M85" s="1183"/>
      <c r="N85" s="1183"/>
      <c r="O85" s="1183"/>
    </row>
    <row r="86" spans="1:15">
      <c r="A86" s="1183"/>
      <c r="B86" s="1184" t="s">
        <v>1377</v>
      </c>
      <c r="C86" s="1184"/>
      <c r="D86" s="1184"/>
      <c r="E86" s="1184"/>
      <c r="F86" s="1184"/>
      <c r="G86" s="1184"/>
      <c r="H86" s="1184"/>
      <c r="I86" s="1184"/>
      <c r="J86" s="1184"/>
      <c r="K86" s="1184"/>
      <c r="L86" s="1184"/>
      <c r="M86" s="1183"/>
      <c r="N86" s="1183"/>
      <c r="O86" s="1183"/>
    </row>
    <row r="87" spans="1:15">
      <c r="A87" s="1183"/>
      <c r="B87" s="1183"/>
      <c r="C87" s="1183"/>
      <c r="D87" s="1183"/>
      <c r="E87" s="1183"/>
      <c r="F87" s="1183"/>
      <c r="G87" s="1183"/>
      <c r="H87" s="1183"/>
      <c r="I87" s="1183"/>
      <c r="J87" s="1183"/>
      <c r="K87" s="1183"/>
      <c r="L87" s="1183"/>
      <c r="M87" s="1183"/>
      <c r="N87" s="1183"/>
      <c r="O87" s="1183"/>
    </row>
    <row r="88" spans="1:15">
      <c r="A88" s="1183"/>
      <c r="B88" s="1183"/>
      <c r="C88" s="1183"/>
      <c r="D88" s="1185" t="s">
        <v>742</v>
      </c>
      <c r="E88" s="1185"/>
      <c r="F88" s="1185" t="s">
        <v>743</v>
      </c>
      <c r="G88" s="1185"/>
      <c r="H88" s="1185" t="s">
        <v>744</v>
      </c>
      <c r="I88" s="1183"/>
      <c r="J88" s="1185" t="s">
        <v>745</v>
      </c>
      <c r="K88" s="1183"/>
      <c r="L88" s="1185" t="s">
        <v>746</v>
      </c>
      <c r="M88" s="1183"/>
      <c r="N88" s="1183"/>
      <c r="O88" s="1183"/>
    </row>
    <row r="89" spans="1:15">
      <c r="A89" s="1183"/>
      <c r="B89" s="1183"/>
      <c r="C89" s="1183"/>
      <c r="D89" s="1185"/>
      <c r="E89" s="1185"/>
      <c r="F89" s="1185"/>
      <c r="G89" s="1185"/>
      <c r="H89" s="1183"/>
      <c r="I89" s="1185"/>
      <c r="J89" s="1185"/>
      <c r="K89" s="1185"/>
      <c r="L89" s="1185" t="s">
        <v>1300</v>
      </c>
      <c r="M89" s="1183"/>
      <c r="N89" s="1183"/>
      <c r="O89" s="1183"/>
    </row>
    <row r="90" spans="1:15">
      <c r="A90" s="1183"/>
      <c r="B90" s="1183"/>
      <c r="C90" s="1183"/>
      <c r="D90" s="1185" t="s">
        <v>1301</v>
      </c>
      <c r="E90" s="1185"/>
      <c r="F90" s="1185"/>
      <c r="G90" s="1185"/>
      <c r="H90" s="1185" t="s">
        <v>1302</v>
      </c>
      <c r="I90" s="1185"/>
      <c r="J90" s="1185" t="s">
        <v>1303</v>
      </c>
      <c r="K90" s="1185"/>
      <c r="L90" s="1185" t="s">
        <v>1303</v>
      </c>
      <c r="M90" s="1183"/>
      <c r="N90" s="1183"/>
      <c r="O90" s="1183"/>
    </row>
    <row r="91" spans="1:15">
      <c r="A91" s="1183"/>
      <c r="B91" s="1183"/>
      <c r="C91" s="1192" t="s">
        <v>1304</v>
      </c>
      <c r="D91" s="1186" t="s">
        <v>1722</v>
      </c>
      <c r="E91" s="1186"/>
      <c r="F91" s="1186" t="s">
        <v>1221</v>
      </c>
      <c r="G91" s="1186"/>
      <c r="H91" s="1186" t="s">
        <v>1722</v>
      </c>
      <c r="I91" s="1186"/>
      <c r="J91" s="1186" t="s">
        <v>1305</v>
      </c>
      <c r="K91" s="1186"/>
      <c r="L91" s="1186" t="s">
        <v>1305</v>
      </c>
      <c r="M91" s="1183"/>
      <c r="N91" s="1183"/>
      <c r="O91" s="1183"/>
    </row>
    <row r="92" spans="1:15">
      <c r="A92" s="1183">
        <v>57</v>
      </c>
      <c r="B92" s="1192" t="s">
        <v>1372</v>
      </c>
      <c r="C92" s="1183"/>
      <c r="D92" s="1183"/>
      <c r="E92" s="1183"/>
      <c r="F92" s="1183"/>
      <c r="G92" s="1183"/>
      <c r="H92" s="1183"/>
      <c r="I92" s="1183"/>
      <c r="J92" s="1183"/>
      <c r="K92" s="1183"/>
      <c r="L92" s="1183"/>
      <c r="M92" s="1183"/>
      <c r="N92" s="1183"/>
      <c r="O92" s="1183"/>
    </row>
    <row r="93" spans="1:15">
      <c r="A93" s="1183">
        <v>58</v>
      </c>
      <c r="B93" s="1183" t="s">
        <v>1378</v>
      </c>
      <c r="C93" s="1183" t="s">
        <v>1379</v>
      </c>
      <c r="D93" s="1187">
        <f>D32</f>
        <v>14067918</v>
      </c>
      <c r="E93" s="1187"/>
      <c r="F93" s="1187">
        <f>F32</f>
        <v>0</v>
      </c>
      <c r="G93" s="1187"/>
      <c r="H93" s="1187">
        <f>H32</f>
        <v>14067918</v>
      </c>
      <c r="I93" s="1187"/>
      <c r="J93" s="1187">
        <f>J32</f>
        <v>310.77807442583003</v>
      </c>
      <c r="K93" s="1187"/>
      <c r="L93" s="1187">
        <f>L32</f>
        <v>14058592.778074427</v>
      </c>
      <c r="M93" s="1183"/>
      <c r="N93" s="1183"/>
      <c r="O93" s="1183"/>
    </row>
    <row r="94" spans="1:15">
      <c r="A94" s="1183">
        <v>59</v>
      </c>
      <c r="B94" s="1183"/>
      <c r="C94" s="1183"/>
      <c r="D94" s="1183"/>
      <c r="E94" s="1183"/>
      <c r="F94" s="1183"/>
      <c r="G94" s="1183"/>
      <c r="H94" s="1183"/>
      <c r="I94" s="1183"/>
      <c r="J94" s="1183"/>
      <c r="K94" s="1183"/>
      <c r="L94" s="1183"/>
      <c r="M94" s="1183"/>
      <c r="N94" s="1183"/>
      <c r="O94" s="1183"/>
    </row>
    <row r="95" spans="1:15">
      <c r="A95" s="1183">
        <v>60</v>
      </c>
      <c r="B95" s="1183" t="s">
        <v>1380</v>
      </c>
      <c r="C95" s="1183"/>
      <c r="D95" s="1183"/>
      <c r="E95" s="1183"/>
      <c r="F95" s="1183"/>
      <c r="G95" s="1183"/>
      <c r="H95" s="1183"/>
      <c r="I95" s="1183"/>
      <c r="J95" s="1183"/>
      <c r="K95" s="1183"/>
      <c r="L95" s="1183"/>
      <c r="M95" s="1183"/>
      <c r="N95" s="1183"/>
      <c r="O95" s="1183"/>
    </row>
    <row r="96" spans="1:15">
      <c r="A96" s="1183">
        <v>61</v>
      </c>
      <c r="B96" s="1183" t="s">
        <v>1799</v>
      </c>
      <c r="C96" s="1183" t="s">
        <v>1381</v>
      </c>
      <c r="D96" s="1188">
        <f>D15</f>
        <v>0</v>
      </c>
      <c r="E96" s="1183"/>
      <c r="F96" s="1188">
        <f>F15</f>
        <v>0</v>
      </c>
      <c r="G96" s="1183"/>
      <c r="H96" s="1188">
        <f>H15</f>
        <v>0</v>
      </c>
      <c r="I96" s="1183"/>
      <c r="J96" s="1199" t="s">
        <v>1382</v>
      </c>
      <c r="K96" s="1183"/>
      <c r="L96" s="1188">
        <f t="shared" ref="L96:L102" si="2">H96+J96</f>
        <v>0</v>
      </c>
      <c r="M96" s="1183"/>
      <c r="N96" s="1183"/>
      <c r="O96" s="1183"/>
    </row>
    <row r="97" spans="1:15">
      <c r="A97" s="1183">
        <v>62</v>
      </c>
      <c r="B97" s="1183" t="s">
        <v>1314</v>
      </c>
      <c r="C97" s="1183" t="s">
        <v>1383</v>
      </c>
      <c r="D97" s="1188">
        <f>D16</f>
        <v>9116643</v>
      </c>
      <c r="E97" s="1183"/>
      <c r="F97" s="1188">
        <f>F16</f>
        <v>0</v>
      </c>
      <c r="G97" s="1183"/>
      <c r="H97" s="1188">
        <f>H16</f>
        <v>9116643</v>
      </c>
      <c r="I97" s="1183"/>
      <c r="J97" s="1199" t="s">
        <v>1382</v>
      </c>
      <c r="K97" s="1183"/>
      <c r="L97" s="1188">
        <f t="shared" si="2"/>
        <v>9116643</v>
      </c>
      <c r="M97" s="1183"/>
      <c r="N97" s="1183"/>
      <c r="O97" s="1183"/>
    </row>
    <row r="98" spans="1:15">
      <c r="A98" s="1183">
        <v>63</v>
      </c>
      <c r="B98" s="1183" t="s">
        <v>1332</v>
      </c>
      <c r="C98" s="1183" t="s">
        <v>1384</v>
      </c>
      <c r="D98" s="1188">
        <f>D25</f>
        <v>924642</v>
      </c>
      <c r="E98" s="1183"/>
      <c r="F98" s="1188">
        <f>F25</f>
        <v>0</v>
      </c>
      <c r="G98" s="1183"/>
      <c r="H98" s="1188">
        <f>H25</f>
        <v>924642</v>
      </c>
      <c r="I98" s="1183"/>
      <c r="J98" s="1199" t="s">
        <v>1382</v>
      </c>
      <c r="K98" s="1183"/>
      <c r="L98" s="1188">
        <f t="shared" si="2"/>
        <v>924642</v>
      </c>
      <c r="M98" s="1183"/>
      <c r="N98" s="1183"/>
      <c r="O98" s="1183"/>
    </row>
    <row r="99" spans="1:15">
      <c r="A99" s="1183">
        <v>64</v>
      </c>
      <c r="B99" s="1183" t="s">
        <v>1337</v>
      </c>
      <c r="C99" s="1183" t="s">
        <v>1385</v>
      </c>
      <c r="D99" s="1188">
        <f>D27</f>
        <v>564995</v>
      </c>
      <c r="E99" s="1183"/>
      <c r="F99" s="1188">
        <f>F27</f>
        <v>0</v>
      </c>
      <c r="G99" s="1183"/>
      <c r="H99" s="1188">
        <f>H27</f>
        <v>564995</v>
      </c>
      <c r="I99" s="1183"/>
      <c r="J99" s="1199" t="s">
        <v>1382</v>
      </c>
      <c r="K99" s="1183"/>
      <c r="L99" s="1188">
        <f t="shared" si="2"/>
        <v>564995</v>
      </c>
      <c r="M99" s="1183"/>
      <c r="N99" s="1183"/>
      <c r="O99" s="1183"/>
    </row>
    <row r="100" spans="1:15">
      <c r="A100" s="1183">
        <v>65</v>
      </c>
      <c r="B100" s="1183" t="s">
        <v>1339</v>
      </c>
      <c r="C100" s="1183" t="s">
        <v>1386</v>
      </c>
      <c r="D100" s="1188">
        <f>D28</f>
        <v>74101</v>
      </c>
      <c r="E100" s="1183"/>
      <c r="F100" s="1188">
        <f>F28</f>
        <v>0</v>
      </c>
      <c r="G100" s="1183"/>
      <c r="H100" s="1188">
        <f>H28</f>
        <v>74101</v>
      </c>
      <c r="I100" s="1183"/>
      <c r="J100" s="1199" t="s">
        <v>1382</v>
      </c>
      <c r="K100" s="1183"/>
      <c r="L100" s="1188">
        <f t="shared" si="2"/>
        <v>74101</v>
      </c>
      <c r="M100" s="1183"/>
      <c r="N100" s="1183"/>
      <c r="O100" s="1183"/>
    </row>
    <row r="101" spans="1:15">
      <c r="A101" s="1183">
        <v>66</v>
      </c>
      <c r="B101" s="1183"/>
      <c r="C101" s="1183"/>
      <c r="D101" s="1188"/>
      <c r="E101" s="1183"/>
      <c r="F101" s="1188"/>
      <c r="G101" s="1183"/>
      <c r="H101" s="1188"/>
      <c r="I101" s="1183"/>
      <c r="J101" s="1199" t="s">
        <v>1382</v>
      </c>
      <c r="K101" s="1183"/>
      <c r="L101" s="1188">
        <f t="shared" si="2"/>
        <v>0</v>
      </c>
      <c r="M101" s="1183"/>
      <c r="N101" s="1183"/>
      <c r="O101" s="1183"/>
    </row>
    <row r="102" spans="1:15">
      <c r="A102" s="1183">
        <f t="shared" ref="A102:A109" si="3">A101+1</f>
        <v>67</v>
      </c>
      <c r="B102" s="1183"/>
      <c r="C102" s="1183"/>
      <c r="D102" s="1188"/>
      <c r="E102" s="1183"/>
      <c r="F102" s="1188"/>
      <c r="G102" s="1183"/>
      <c r="H102" s="1193"/>
      <c r="I102" s="1183"/>
      <c r="J102" s="1199" t="s">
        <v>1382</v>
      </c>
      <c r="K102" s="1183"/>
      <c r="L102" s="1188">
        <f t="shared" si="2"/>
        <v>0</v>
      </c>
      <c r="M102" s="1183"/>
      <c r="N102" s="1183"/>
      <c r="O102" s="1183"/>
    </row>
    <row r="103" spans="1:15" ht="15.75" thickBot="1">
      <c r="A103" s="1183">
        <f t="shared" si="3"/>
        <v>68</v>
      </c>
      <c r="B103" s="1183" t="s">
        <v>1387</v>
      </c>
      <c r="C103" s="1183" t="s">
        <v>1388</v>
      </c>
      <c r="D103" s="1200">
        <f>D93-SUM(D96:D102)</f>
        <v>3387537</v>
      </c>
      <c r="E103" s="1187"/>
      <c r="F103" s="1200">
        <f>F93-SUM(F96:F102)</f>
        <v>0</v>
      </c>
      <c r="G103" s="1187"/>
      <c r="H103" s="1200">
        <f>H93-SUM(H96:H102)</f>
        <v>3387537</v>
      </c>
      <c r="I103" s="1187"/>
      <c r="J103" s="1200">
        <f>J93-SUM(J96:J102)</f>
        <v>310.77807442583003</v>
      </c>
      <c r="K103" s="1187"/>
      <c r="L103" s="1200">
        <f>L93-SUM(L96:L102)</f>
        <v>3378211.7780744266</v>
      </c>
      <c r="M103" s="1183"/>
      <c r="N103" s="1183"/>
      <c r="O103" s="1183"/>
    </row>
    <row r="104" spans="1:15" ht="15.75" thickTop="1">
      <c r="A104" s="1183">
        <f t="shared" si="3"/>
        <v>69</v>
      </c>
      <c r="B104" s="1183"/>
      <c r="C104" s="1183"/>
      <c r="D104" s="1183"/>
      <c r="E104" s="1183"/>
      <c r="F104" s="1183"/>
      <c r="G104" s="1183"/>
      <c r="H104" s="1183"/>
      <c r="I104" s="1183"/>
      <c r="J104" s="1183"/>
      <c r="K104" s="1183"/>
      <c r="L104" s="1183"/>
      <c r="M104" s="1183"/>
      <c r="N104" s="1183"/>
      <c r="O104" s="1183"/>
    </row>
    <row r="105" spans="1:15" ht="15.75" thickBot="1">
      <c r="A105" s="1183">
        <f t="shared" si="3"/>
        <v>70</v>
      </c>
      <c r="B105" s="1183" t="s">
        <v>1389</v>
      </c>
      <c r="C105" s="1183" t="s">
        <v>1390</v>
      </c>
      <c r="D105" s="1194">
        <f>D103/8</f>
        <v>423442.125</v>
      </c>
      <c r="E105" s="1187"/>
      <c r="F105" s="1194">
        <f>F103/8</f>
        <v>0</v>
      </c>
      <c r="G105" s="1187"/>
      <c r="H105" s="1194">
        <f>H103/8</f>
        <v>423442.125</v>
      </c>
      <c r="I105" s="1187"/>
      <c r="J105" s="1201" t="s">
        <v>1382</v>
      </c>
      <c r="K105" s="1187"/>
      <c r="L105" s="1194">
        <f>H105+J105</f>
        <v>423442.125</v>
      </c>
      <c r="M105" s="1183"/>
      <c r="N105" s="1183"/>
      <c r="O105" s="1183"/>
    </row>
    <row r="106" spans="1:15" ht="15.75" thickTop="1">
      <c r="A106" s="1183">
        <f t="shared" si="3"/>
        <v>71</v>
      </c>
      <c r="B106" s="1183"/>
      <c r="C106" s="1183"/>
      <c r="D106" s="1183"/>
      <c r="E106" s="1183"/>
      <c r="F106" s="1183"/>
      <c r="G106" s="1183"/>
      <c r="H106" s="1183"/>
      <c r="I106" s="1183"/>
      <c r="J106" s="1199"/>
      <c r="K106" s="1183"/>
      <c r="L106" s="1183"/>
      <c r="M106" s="1183"/>
      <c r="N106" s="1183"/>
      <c r="O106" s="1183"/>
    </row>
    <row r="107" spans="1:15" ht="15.75" thickBot="1">
      <c r="A107" s="1183">
        <f t="shared" si="3"/>
        <v>72</v>
      </c>
      <c r="B107" s="1183" t="s">
        <v>1391</v>
      </c>
      <c r="C107" s="1183" t="s">
        <v>2201</v>
      </c>
      <c r="D107" s="1194">
        <f>(D96+D97)/12</f>
        <v>759720.25</v>
      </c>
      <c r="E107" s="1187"/>
      <c r="F107" s="1194">
        <f>F96/12</f>
        <v>0</v>
      </c>
      <c r="G107" s="1187"/>
      <c r="H107" s="1194">
        <f>(H96+H97)/12</f>
        <v>759720.25</v>
      </c>
      <c r="I107" s="1187"/>
      <c r="J107" s="1201" t="s">
        <v>1382</v>
      </c>
      <c r="K107" s="1187"/>
      <c r="L107" s="1194">
        <f>H107+J107</f>
        <v>759720.25</v>
      </c>
      <c r="M107" s="1183"/>
      <c r="N107" s="1183"/>
      <c r="O107" s="1183"/>
    </row>
    <row r="108" spans="1:15" ht="15.75" thickTop="1">
      <c r="A108" s="1183">
        <f t="shared" si="3"/>
        <v>73</v>
      </c>
      <c r="B108" s="1183"/>
      <c r="C108" s="1183"/>
      <c r="D108" s="1183"/>
      <c r="E108" s="1183"/>
      <c r="F108" s="1183"/>
      <c r="G108" s="1183"/>
      <c r="H108" s="1183"/>
      <c r="I108" s="1183"/>
      <c r="J108" s="1199"/>
      <c r="K108" s="1183"/>
      <c r="L108" s="1183"/>
      <c r="M108" s="1183"/>
      <c r="N108" s="1183"/>
      <c r="O108" s="1183"/>
    </row>
    <row r="109" spans="1:15" ht="15.75" thickBot="1">
      <c r="A109" s="1183">
        <f t="shared" si="3"/>
        <v>74</v>
      </c>
      <c r="B109" s="1183" t="s">
        <v>1392</v>
      </c>
      <c r="C109" s="1183" t="s">
        <v>1393</v>
      </c>
      <c r="D109" s="1194">
        <f>D105+D107</f>
        <v>1183162.375</v>
      </c>
      <c r="E109" s="1187"/>
      <c r="F109" s="1194">
        <f>F105+F107</f>
        <v>0</v>
      </c>
      <c r="G109" s="1187"/>
      <c r="H109" s="1194">
        <f>H105+H107</f>
        <v>1183162.375</v>
      </c>
      <c r="I109" s="1187"/>
      <c r="J109" s="1201" t="s">
        <v>1382</v>
      </c>
      <c r="K109" s="1187"/>
      <c r="L109" s="1194">
        <f>H109+J109</f>
        <v>1183162.375</v>
      </c>
      <c r="M109" s="1183"/>
      <c r="N109" s="1183"/>
      <c r="O109" s="1183"/>
    </row>
    <row r="110" spans="1:15" ht="15.75" thickTop="1">
      <c r="A110" s="1183"/>
      <c r="B110" s="1183"/>
      <c r="C110" s="1183"/>
      <c r="D110" s="1183"/>
      <c r="E110" s="1183"/>
      <c r="F110" s="1183"/>
      <c r="G110" s="1183"/>
      <c r="H110" s="1183"/>
      <c r="I110" s="1183"/>
      <c r="J110" s="1183"/>
      <c r="K110" s="1183"/>
      <c r="L110" s="1183"/>
      <c r="M110" s="1183"/>
      <c r="N110" s="1183"/>
      <c r="O110" s="1183"/>
    </row>
    <row r="111" spans="1:15">
      <c r="A111" s="1183"/>
      <c r="B111" s="1183" t="s">
        <v>677</v>
      </c>
      <c r="C111" s="1183"/>
      <c r="D111" s="1183"/>
      <c r="E111" s="1183"/>
      <c r="F111" s="1183"/>
      <c r="G111" s="1183"/>
      <c r="H111" s="1183"/>
      <c r="I111" s="1183"/>
      <c r="J111" s="1183"/>
      <c r="K111" s="1183"/>
      <c r="L111" s="1183"/>
      <c r="M111" s="1183"/>
      <c r="N111" s="1183"/>
      <c r="O111" s="1183"/>
    </row>
    <row r="112" spans="1:15">
      <c r="A112" s="1183"/>
      <c r="B112" s="1183"/>
      <c r="C112" s="1183"/>
      <c r="D112" s="1183"/>
      <c r="E112" s="1183"/>
      <c r="F112" s="1183"/>
      <c r="G112" s="1183"/>
      <c r="H112" s="1183"/>
      <c r="I112" s="1183"/>
      <c r="J112" s="1183"/>
      <c r="K112" s="1183"/>
      <c r="L112" s="1183"/>
      <c r="M112" s="1183"/>
      <c r="N112" s="1183"/>
      <c r="O112" s="1183"/>
    </row>
    <row r="113" spans="1:15">
      <c r="A113" s="1183"/>
      <c r="B113" s="1184" t="str">
        <f>B1</f>
        <v>Town of Massena Electric Department</v>
      </c>
      <c r="C113" s="1184"/>
      <c r="D113" s="1184"/>
      <c r="E113" s="1184"/>
      <c r="F113" s="1184"/>
      <c r="G113" s="1184"/>
      <c r="H113" s="1184"/>
      <c r="I113" s="1184"/>
      <c r="J113" s="1184"/>
      <c r="K113" s="1184"/>
      <c r="L113" s="1184" t="s">
        <v>1394</v>
      </c>
      <c r="M113" s="1183"/>
      <c r="N113" s="1183"/>
      <c r="O113" s="1183"/>
    </row>
    <row r="114" spans="1:15">
      <c r="A114" s="1183"/>
      <c r="B114" s="1184" t="s">
        <v>1352</v>
      </c>
      <c r="C114" s="1184"/>
      <c r="D114" s="1184"/>
      <c r="E114" s="1184"/>
      <c r="F114" s="1184"/>
      <c r="G114" s="1184"/>
      <c r="H114" s="1184"/>
      <c r="I114" s="1184"/>
      <c r="J114" s="1184"/>
      <c r="K114" s="1184"/>
      <c r="L114" s="1184"/>
      <c r="M114" s="1183"/>
      <c r="N114" s="1183"/>
      <c r="O114" s="1183"/>
    </row>
    <row r="115" spans="1:15">
      <c r="A115" s="1183"/>
      <c r="B115" s="1184" t="s">
        <v>1299</v>
      </c>
      <c r="C115" s="1184"/>
      <c r="D115" s="1184"/>
      <c r="E115" s="1184"/>
      <c r="F115" s="1184"/>
      <c r="G115" s="1184"/>
      <c r="H115" s="1184"/>
      <c r="I115" s="1184"/>
      <c r="J115" s="1184"/>
      <c r="K115" s="1184"/>
      <c r="L115" s="1184"/>
      <c r="M115" s="1183"/>
      <c r="N115" s="1183"/>
      <c r="O115" s="1183"/>
    </row>
    <row r="116" spans="1:15">
      <c r="A116" s="1183"/>
      <c r="B116" s="1183"/>
      <c r="C116" s="1183"/>
      <c r="D116" s="1183"/>
      <c r="E116" s="1183"/>
      <c r="F116" s="1183"/>
      <c r="G116" s="1183"/>
      <c r="H116" s="1183"/>
      <c r="I116" s="1183"/>
      <c r="J116" s="1183"/>
      <c r="K116" s="1183"/>
      <c r="L116" s="1183"/>
      <c r="M116" s="1183"/>
      <c r="N116" s="1183"/>
      <c r="O116" s="1183"/>
    </row>
    <row r="117" spans="1:15">
      <c r="A117" s="1183"/>
      <c r="B117" s="1183"/>
      <c r="C117" s="1183"/>
      <c r="D117" s="1183"/>
      <c r="E117" s="1183"/>
      <c r="F117" s="1183"/>
      <c r="G117" s="1183"/>
      <c r="H117" s="1183"/>
      <c r="I117" s="1183"/>
      <c r="J117" s="1183"/>
      <c r="K117" s="1183"/>
      <c r="L117" s="1183"/>
      <c r="M117" s="1183"/>
      <c r="N117" s="1183"/>
      <c r="O117" s="1183"/>
    </row>
    <row r="118" spans="1:15">
      <c r="A118" s="1183"/>
      <c r="B118" s="1183"/>
      <c r="C118" s="1183"/>
      <c r="D118" s="1183"/>
      <c r="E118" s="1183"/>
      <c r="F118" s="1183"/>
      <c r="G118" s="1183"/>
      <c r="H118" s="1183"/>
      <c r="I118" s="1183"/>
      <c r="J118" s="1183"/>
      <c r="K118" s="1183"/>
      <c r="L118" s="1183"/>
      <c r="M118" s="1183"/>
      <c r="N118" s="1183"/>
      <c r="O118" s="1183"/>
    </row>
    <row r="119" spans="1:15">
      <c r="A119" s="1183"/>
      <c r="B119" s="1184"/>
      <c r="C119" s="1184"/>
      <c r="D119" s="1185" t="s">
        <v>742</v>
      </c>
      <c r="E119" s="1185"/>
      <c r="F119" s="1185" t="s">
        <v>743</v>
      </c>
      <c r="G119" s="1185"/>
      <c r="H119" s="1185" t="s">
        <v>744</v>
      </c>
      <c r="I119" s="1183"/>
      <c r="J119" s="1185" t="s">
        <v>745</v>
      </c>
      <c r="K119" s="1183"/>
      <c r="L119" s="1185"/>
      <c r="M119" s="1183"/>
      <c r="N119" s="1183"/>
      <c r="O119" s="1183"/>
    </row>
    <row r="120" spans="1:15">
      <c r="A120" s="1183"/>
      <c r="B120" s="1183"/>
      <c r="C120" s="1183"/>
      <c r="D120" s="1183"/>
      <c r="E120" s="1183"/>
      <c r="F120" s="1185" t="s">
        <v>1395</v>
      </c>
      <c r="G120" s="1183"/>
      <c r="H120" s="1185" t="s">
        <v>1024</v>
      </c>
      <c r="I120" s="1183"/>
      <c r="J120" s="1185" t="s">
        <v>1396</v>
      </c>
      <c r="K120" s="1183"/>
      <c r="L120" s="1183"/>
      <c r="M120" s="1183"/>
      <c r="N120" s="1183"/>
      <c r="O120" s="1183"/>
    </row>
    <row r="121" spans="1:15" ht="15.75">
      <c r="A121" s="1183"/>
      <c r="B121" s="4" t="s">
        <v>1397</v>
      </c>
      <c r="C121" s="1192" t="s">
        <v>1304</v>
      </c>
      <c r="D121" s="1186" t="s">
        <v>202</v>
      </c>
      <c r="E121" s="1192"/>
      <c r="F121" s="1186" t="s">
        <v>1398</v>
      </c>
      <c r="G121" s="1192"/>
      <c r="H121" s="1186" t="s">
        <v>1396</v>
      </c>
      <c r="I121" s="1192"/>
      <c r="J121" s="1186" t="s">
        <v>1399</v>
      </c>
      <c r="K121" s="1183"/>
      <c r="L121" s="1183"/>
      <c r="M121" s="1183"/>
      <c r="N121" s="1183"/>
      <c r="O121" s="1183"/>
    </row>
    <row r="122" spans="1:15">
      <c r="A122" s="1185">
        <v>75</v>
      </c>
      <c r="B122" s="1183" t="s">
        <v>1400</v>
      </c>
      <c r="C122" s="1183" t="s">
        <v>1401</v>
      </c>
      <c r="D122" s="1187">
        <f>Capital!H19</f>
        <v>8497.5</v>
      </c>
      <c r="E122" s="1183"/>
      <c r="F122" s="1202">
        <f>IF(ISERR(D122/$D$128)," ",D122/$D$128)</f>
        <v>3.3580664261816887E-4</v>
      </c>
      <c r="G122" s="1183"/>
      <c r="H122" s="1196">
        <f>Capital!L19</f>
        <v>0</v>
      </c>
      <c r="I122" s="1183"/>
      <c r="J122" s="1196">
        <f>F122*H122</f>
        <v>0</v>
      </c>
      <c r="K122" s="1183"/>
      <c r="L122" s="1183"/>
      <c r="M122" s="1183"/>
      <c r="N122" s="1183"/>
      <c r="O122" s="1183"/>
    </row>
    <row r="123" spans="1:15">
      <c r="A123" s="1185">
        <f t="shared" ref="A123:A152" si="4">A122+1</f>
        <v>76</v>
      </c>
      <c r="B123" s="1183"/>
      <c r="C123" s="1183"/>
      <c r="D123" s="1183"/>
      <c r="E123" s="1183"/>
      <c r="F123" s="1196"/>
      <c r="G123" s="1183"/>
      <c r="H123" s="1196"/>
      <c r="I123" s="1183"/>
      <c r="J123" s="1196"/>
      <c r="K123" s="1183"/>
      <c r="L123" s="1183"/>
      <c r="M123" s="1183"/>
      <c r="N123" s="1183"/>
      <c r="O123" s="1183"/>
    </row>
    <row r="124" spans="1:15">
      <c r="A124" s="1185">
        <f t="shared" si="4"/>
        <v>77</v>
      </c>
      <c r="B124" s="1183" t="s">
        <v>1402</v>
      </c>
      <c r="C124" s="1183" t="s">
        <v>1403</v>
      </c>
      <c r="D124" s="1188">
        <f>Capital!H22</f>
        <v>96551.5</v>
      </c>
      <c r="E124" s="1183"/>
      <c r="F124" s="1202">
        <f>IF(ISERR(D124/$D$128)," ",D124/$D$128)</f>
        <v>3.8155498740509719E-3</v>
      </c>
      <c r="G124" s="1183"/>
      <c r="H124" s="1196">
        <f>Capital!L22</f>
        <v>7.6228748388165899E-3</v>
      </c>
      <c r="I124" s="1183"/>
      <c r="J124" s="1196">
        <f>F124*H124</f>
        <v>2.9085459131152961E-5</v>
      </c>
      <c r="K124" s="1183"/>
      <c r="L124" s="1183"/>
      <c r="M124" s="1183"/>
      <c r="N124" s="1183"/>
      <c r="O124" s="1183"/>
    </row>
    <row r="125" spans="1:15">
      <c r="A125" s="1185">
        <f t="shared" si="4"/>
        <v>78</v>
      </c>
      <c r="B125" s="1183"/>
      <c r="C125" s="1183"/>
      <c r="D125" s="1183"/>
      <c r="E125" s="1183"/>
      <c r="F125" s="1202"/>
      <c r="G125" s="1183"/>
      <c r="H125" s="1196"/>
      <c r="I125" s="1183"/>
      <c r="J125" s="1196"/>
      <c r="K125" s="1183"/>
      <c r="L125" s="1183"/>
      <c r="M125" s="1183"/>
      <c r="N125" s="1183"/>
      <c r="O125" s="1183"/>
    </row>
    <row r="126" spans="1:15">
      <c r="A126" s="1185">
        <f t="shared" si="4"/>
        <v>79</v>
      </c>
      <c r="B126" s="1183" t="s">
        <v>1404</v>
      </c>
      <c r="C126" s="1183" t="s">
        <v>1405</v>
      </c>
      <c r="D126" s="1193">
        <f>Capital!H31</f>
        <v>25199691.649999999</v>
      </c>
      <c r="E126" s="1183"/>
      <c r="F126" s="1203">
        <f>IF(ISERR(D126/$D$128)," ",D126/$D$128)</f>
        <v>0.99584864348333091</v>
      </c>
      <c r="G126" s="1183"/>
      <c r="H126" s="1196">
        <f>IF(ISERR(J126/F126)," ",J126/F126)</f>
        <v>-3.5382923278713999E-3</v>
      </c>
      <c r="I126" s="1183"/>
      <c r="J126" s="1204">
        <f>J128-SUM(J122:J124)</f>
        <v>-3.5236036149582108E-3</v>
      </c>
      <c r="K126" s="1183"/>
      <c r="L126" s="1183"/>
      <c r="M126" s="1183"/>
      <c r="N126" s="1183"/>
      <c r="O126" s="1183"/>
    </row>
    <row r="127" spans="1:15">
      <c r="A127" s="1185">
        <f t="shared" si="4"/>
        <v>80</v>
      </c>
      <c r="B127" s="1183"/>
      <c r="C127" s="1183"/>
      <c r="D127" s="1183"/>
      <c r="E127" s="1183"/>
      <c r="F127" s="1202"/>
      <c r="G127" s="1183"/>
      <c r="H127" s="1196"/>
      <c r="I127" s="1183"/>
      <c r="J127" s="1196"/>
      <c r="K127" s="1183"/>
      <c r="L127" s="1183"/>
      <c r="M127" s="1183"/>
      <c r="N127" s="1183"/>
      <c r="O127" s="1183"/>
    </row>
    <row r="128" spans="1:15" ht="15.75" thickBot="1">
      <c r="A128" s="1185">
        <f t="shared" si="4"/>
        <v>81</v>
      </c>
      <c r="B128" s="1183"/>
      <c r="C128" s="1183"/>
      <c r="D128" s="1194">
        <f>SUM(D122:D126)</f>
        <v>25304740.649999999</v>
      </c>
      <c r="E128" s="1183"/>
      <c r="F128" s="1205">
        <f>SUM(F122:F126)</f>
        <v>1</v>
      </c>
      <c r="G128" s="1183"/>
      <c r="H128" s="1183"/>
      <c r="I128" s="1183"/>
      <c r="J128" s="1195">
        <f>D42</f>
        <v>-3.4945181558270577E-3</v>
      </c>
      <c r="K128" s="1183"/>
      <c r="L128" s="1183"/>
      <c r="M128" s="1183"/>
      <c r="N128" s="1183"/>
      <c r="O128" s="1183"/>
    </row>
    <row r="129" spans="1:15" ht="15.75" thickTop="1">
      <c r="A129" s="1185">
        <f t="shared" si="4"/>
        <v>82</v>
      </c>
      <c r="B129" s="1185" t="s">
        <v>1558</v>
      </c>
      <c r="C129" s="1185"/>
      <c r="D129" s="1183"/>
      <c r="E129" s="1183"/>
      <c r="F129" s="1183"/>
      <c r="G129" s="1183"/>
      <c r="H129" s="1183"/>
      <c r="I129" s="1183"/>
      <c r="J129" s="1183"/>
      <c r="K129" s="1183"/>
      <c r="L129" s="1183"/>
      <c r="M129" s="1183"/>
      <c r="N129" s="1183"/>
      <c r="O129" s="1183"/>
    </row>
    <row r="130" spans="1:15">
      <c r="A130" s="1185">
        <f t="shared" si="4"/>
        <v>83</v>
      </c>
      <c r="B130" s="1183"/>
      <c r="C130" s="1183"/>
      <c r="D130" s="1183"/>
      <c r="E130" s="1183"/>
      <c r="F130" s="1183"/>
      <c r="G130" s="1183"/>
      <c r="H130" s="1183"/>
      <c r="I130" s="1183"/>
      <c r="J130" s="1183"/>
      <c r="K130" s="1183"/>
      <c r="L130" s="1183"/>
      <c r="M130" s="1183"/>
      <c r="N130" s="1183"/>
      <c r="O130" s="1183"/>
    </row>
    <row r="131" spans="1:15">
      <c r="A131" s="1185">
        <f t="shared" si="4"/>
        <v>84</v>
      </c>
      <c r="B131" s="1183"/>
      <c r="C131" s="1183"/>
      <c r="D131" s="1183"/>
      <c r="E131" s="1183"/>
      <c r="F131" s="1183"/>
      <c r="G131" s="1183"/>
      <c r="H131" s="1183"/>
      <c r="I131" s="1183"/>
      <c r="J131" s="1183"/>
      <c r="K131" s="1183"/>
      <c r="L131" s="1183"/>
      <c r="M131" s="1183"/>
      <c r="N131" s="1183"/>
      <c r="O131" s="1183"/>
    </row>
    <row r="132" spans="1:15">
      <c r="A132" s="1185">
        <f t="shared" si="4"/>
        <v>85</v>
      </c>
      <c r="B132" s="1183"/>
      <c r="C132" s="1183"/>
      <c r="D132" s="1183"/>
      <c r="E132" s="1183"/>
      <c r="F132" s="1185" t="s">
        <v>1395</v>
      </c>
      <c r="G132" s="1183"/>
      <c r="H132" s="1185" t="s">
        <v>1024</v>
      </c>
      <c r="I132" s="1183"/>
      <c r="J132" s="1185" t="s">
        <v>1396</v>
      </c>
      <c r="K132" s="1183"/>
      <c r="L132" s="1183"/>
      <c r="M132" s="1183"/>
      <c r="N132" s="1183"/>
      <c r="O132" s="1183"/>
    </row>
    <row r="133" spans="1:15" ht="15.75">
      <c r="A133" s="1185">
        <f t="shared" si="4"/>
        <v>86</v>
      </c>
      <c r="B133" s="4" t="s">
        <v>1406</v>
      </c>
      <c r="C133" s="1192" t="s">
        <v>1304</v>
      </c>
      <c r="D133" s="1186" t="s">
        <v>202</v>
      </c>
      <c r="E133" s="1192"/>
      <c r="F133" s="1186" t="s">
        <v>1398</v>
      </c>
      <c r="G133" s="1192"/>
      <c r="H133" s="1186" t="s">
        <v>1396</v>
      </c>
      <c r="I133" s="1192"/>
      <c r="J133" s="1186" t="s">
        <v>1399</v>
      </c>
      <c r="K133" s="1183"/>
      <c r="L133" s="1183"/>
      <c r="M133" s="1183"/>
      <c r="N133" s="1183"/>
      <c r="O133" s="1183"/>
    </row>
    <row r="134" spans="1:15">
      <c r="A134" s="1185">
        <f t="shared" si="4"/>
        <v>87</v>
      </c>
      <c r="B134" s="1183" t="s">
        <v>1400</v>
      </c>
      <c r="C134" s="1183" t="s">
        <v>1401</v>
      </c>
      <c r="D134" s="1187">
        <f>Capital!H19</f>
        <v>8497.5</v>
      </c>
      <c r="E134" s="1183"/>
      <c r="F134" s="1202">
        <f>IF(ISERR(D134/$D$140)," ",D134/$D$140)</f>
        <v>3.3580664261816887E-4</v>
      </c>
      <c r="G134" s="1183"/>
      <c r="H134" s="1196">
        <f>Capital!L19</f>
        <v>0</v>
      </c>
      <c r="I134" s="1183"/>
      <c r="J134" s="1196">
        <f>F134*H134</f>
        <v>0</v>
      </c>
      <c r="K134" s="1183"/>
      <c r="L134" s="1183"/>
      <c r="M134" s="1183"/>
      <c r="N134" s="1183"/>
      <c r="O134" s="1183"/>
    </row>
    <row r="135" spans="1:15">
      <c r="A135" s="1185">
        <f t="shared" si="4"/>
        <v>88</v>
      </c>
      <c r="B135" s="1183"/>
      <c r="C135" s="1183"/>
      <c r="D135" s="1183"/>
      <c r="E135" s="1183"/>
      <c r="F135" s="1196"/>
      <c r="G135" s="1183"/>
      <c r="H135" s="1196"/>
      <c r="I135" s="1183"/>
      <c r="J135" s="1196"/>
      <c r="K135" s="1183"/>
      <c r="L135" s="1183"/>
      <c r="M135" s="1183"/>
      <c r="N135" s="1183"/>
      <c r="O135" s="1183"/>
    </row>
    <row r="136" spans="1:15">
      <c r="A136" s="1185">
        <f t="shared" si="4"/>
        <v>89</v>
      </c>
      <c r="B136" s="1183" t="s">
        <v>1402</v>
      </c>
      <c r="C136" s="1183" t="s">
        <v>1403</v>
      </c>
      <c r="D136" s="1188">
        <f>Capital!H22</f>
        <v>96551.5</v>
      </c>
      <c r="E136" s="1183"/>
      <c r="F136" s="1202">
        <f>IF(ISERR(D136/$D$140)," ",D136/$D$140)</f>
        <v>3.8155498740509719E-3</v>
      </c>
      <c r="G136" s="1183"/>
      <c r="H136" s="1196">
        <f>Capital!L22</f>
        <v>7.6228748388165899E-3</v>
      </c>
      <c r="I136" s="1183"/>
      <c r="J136" s="1196">
        <f>F136*H136</f>
        <v>2.9085459131152961E-5</v>
      </c>
      <c r="K136" s="1183"/>
      <c r="L136" s="1183"/>
      <c r="M136" s="1183"/>
      <c r="N136" s="1183"/>
      <c r="O136" s="1183"/>
    </row>
    <row r="137" spans="1:15">
      <c r="A137" s="1185">
        <f t="shared" si="4"/>
        <v>90</v>
      </c>
      <c r="B137" s="1183"/>
      <c r="C137" s="1183"/>
      <c r="D137" s="1183"/>
      <c r="E137" s="1183"/>
      <c r="F137" s="1202"/>
      <c r="G137" s="1183"/>
      <c r="H137" s="1196"/>
      <c r="I137" s="1183"/>
      <c r="J137" s="1196"/>
      <c r="K137" s="1183"/>
      <c r="L137" s="1183"/>
      <c r="M137" s="1183"/>
      <c r="N137" s="1183"/>
      <c r="O137" s="1183"/>
    </row>
    <row r="138" spans="1:15">
      <c r="A138" s="1185">
        <f t="shared" si="4"/>
        <v>91</v>
      </c>
      <c r="B138" s="1183" t="s">
        <v>1404</v>
      </c>
      <c r="C138" s="1183" t="s">
        <v>1405</v>
      </c>
      <c r="D138" s="1193">
        <f>Capital!H31</f>
        <v>25199691.649999999</v>
      </c>
      <c r="E138" s="1183"/>
      <c r="F138" s="1203">
        <f>IF(ISERR(D138/$D$140)," ",D138/$D$140)</f>
        <v>0.99584864348333091</v>
      </c>
      <c r="G138" s="1183"/>
      <c r="H138" s="1196">
        <f>IF(ISERR(J138/F138)," ",J138/F138)</f>
        <v>-3.5382923278713999E-3</v>
      </c>
      <c r="I138" s="1183"/>
      <c r="J138" s="1204">
        <f>J140-SUM(J134:J136)</f>
        <v>-3.5236036149582108E-3</v>
      </c>
      <c r="K138" s="1183"/>
      <c r="L138" s="1183"/>
      <c r="M138" s="1183"/>
      <c r="N138" s="1183"/>
      <c r="O138" s="1183"/>
    </row>
    <row r="139" spans="1:15">
      <c r="A139" s="1185">
        <f t="shared" si="4"/>
        <v>92</v>
      </c>
      <c r="B139" s="1183"/>
      <c r="C139" s="1183"/>
      <c r="D139" s="1183"/>
      <c r="E139" s="1183"/>
      <c r="F139" s="1202"/>
      <c r="G139" s="1183"/>
      <c r="H139" s="1196"/>
      <c r="I139" s="1183"/>
      <c r="J139" s="1196"/>
      <c r="K139" s="1183"/>
      <c r="L139" s="1183"/>
      <c r="M139" s="1183"/>
      <c r="N139" s="1183"/>
      <c r="O139" s="1183"/>
    </row>
    <row r="140" spans="1:15" ht="15.75" thickBot="1">
      <c r="A140" s="1185">
        <f t="shared" si="4"/>
        <v>93</v>
      </c>
      <c r="B140" s="1183"/>
      <c r="C140" s="1183"/>
      <c r="D140" s="1194">
        <f>SUM(D134:D138)</f>
        <v>25304740.649999999</v>
      </c>
      <c r="E140" s="1183"/>
      <c r="F140" s="1205">
        <f>SUM(F134:F138)</f>
        <v>1</v>
      </c>
      <c r="G140" s="1183"/>
      <c r="H140" s="1196"/>
      <c r="I140" s="1183"/>
      <c r="J140" s="1195">
        <f>H42</f>
        <v>-3.4945181558270577E-3</v>
      </c>
      <c r="K140" s="1183"/>
      <c r="L140" s="1183"/>
      <c r="M140" s="1183"/>
      <c r="N140" s="1183"/>
      <c r="O140" s="1183"/>
    </row>
    <row r="141" spans="1:15" ht="15.75" thickTop="1">
      <c r="A141" s="1185">
        <f t="shared" si="4"/>
        <v>94</v>
      </c>
      <c r="B141" s="1185" t="s">
        <v>1558</v>
      </c>
      <c r="C141" s="1185"/>
      <c r="D141" s="1183"/>
      <c r="E141" s="1183"/>
      <c r="F141" s="1183"/>
      <c r="G141" s="1183"/>
      <c r="H141" s="1183"/>
      <c r="I141" s="1183"/>
      <c r="J141" s="1183"/>
      <c r="K141" s="1183"/>
      <c r="L141" s="1183"/>
      <c r="M141" s="1183"/>
      <c r="N141" s="1183"/>
      <c r="O141" s="1183"/>
    </row>
    <row r="142" spans="1:15">
      <c r="A142" s="1185">
        <f t="shared" si="4"/>
        <v>95</v>
      </c>
      <c r="B142" s="1183"/>
      <c r="C142" s="1183"/>
      <c r="D142" s="1183"/>
      <c r="E142" s="1183"/>
      <c r="F142" s="1183"/>
      <c r="G142" s="1183"/>
      <c r="H142" s="1183"/>
      <c r="I142" s="1183"/>
      <c r="J142" s="1183"/>
      <c r="K142" s="1183"/>
      <c r="L142" s="1183"/>
      <c r="M142" s="1183"/>
      <c r="N142" s="1183"/>
      <c r="O142" s="1183"/>
    </row>
    <row r="143" spans="1:15">
      <c r="A143" s="1185">
        <f t="shared" si="4"/>
        <v>96</v>
      </c>
      <c r="B143" s="1183"/>
      <c r="C143" s="1183"/>
      <c r="D143" s="1183"/>
      <c r="E143" s="1183"/>
      <c r="F143" s="1183"/>
      <c r="G143" s="1183"/>
      <c r="H143" s="1183"/>
      <c r="I143" s="1183"/>
      <c r="J143" s="1183"/>
      <c r="K143" s="1183"/>
      <c r="L143" s="1183"/>
      <c r="M143" s="1183"/>
      <c r="N143" s="1183"/>
      <c r="O143" s="1183"/>
    </row>
    <row r="144" spans="1:15">
      <c r="A144" s="1185">
        <f t="shared" si="4"/>
        <v>97</v>
      </c>
      <c r="B144" s="1183"/>
      <c r="C144" s="1183"/>
      <c r="D144" s="1183"/>
      <c r="E144" s="1183"/>
      <c r="F144" s="1185" t="s">
        <v>1395</v>
      </c>
      <c r="G144" s="1183"/>
      <c r="H144" s="1185" t="s">
        <v>1024</v>
      </c>
      <c r="I144" s="1183"/>
      <c r="J144" s="1185" t="s">
        <v>1396</v>
      </c>
      <c r="K144" s="1183"/>
      <c r="L144" s="1183"/>
      <c r="M144" s="1183"/>
      <c r="N144" s="1183"/>
      <c r="O144" s="1183"/>
    </row>
    <row r="145" spans="1:15" ht="15.75">
      <c r="A145" s="1185">
        <f t="shared" si="4"/>
        <v>98</v>
      </c>
      <c r="B145" s="4" t="s">
        <v>1407</v>
      </c>
      <c r="C145" s="1192" t="s">
        <v>1304</v>
      </c>
      <c r="D145" s="1186" t="s">
        <v>202</v>
      </c>
      <c r="E145" s="1192"/>
      <c r="F145" s="1186" t="s">
        <v>1398</v>
      </c>
      <c r="G145" s="1192"/>
      <c r="H145" s="1186" t="s">
        <v>1396</v>
      </c>
      <c r="I145" s="1192"/>
      <c r="J145" s="1186" t="s">
        <v>1399</v>
      </c>
      <c r="K145" s="1183"/>
      <c r="L145" s="1183"/>
      <c r="M145" s="1183"/>
      <c r="N145" s="1183"/>
      <c r="O145" s="1183"/>
    </row>
    <row r="146" spans="1:15">
      <c r="A146" s="1185">
        <f t="shared" si="4"/>
        <v>99</v>
      </c>
      <c r="B146" s="1183" t="s">
        <v>1400</v>
      </c>
      <c r="C146" s="1183" t="s">
        <v>1408</v>
      </c>
      <c r="D146" s="1187">
        <v>0</v>
      </c>
      <c r="E146" s="1183"/>
      <c r="F146" s="1202">
        <f>IF(ISERR(D146/$D$128)," ",D146/$D$128)</f>
        <v>0</v>
      </c>
      <c r="G146" s="1183"/>
      <c r="H146" s="1196"/>
      <c r="I146" s="1183"/>
      <c r="J146" s="1196">
        <f>F146*H146</f>
        <v>0</v>
      </c>
      <c r="K146" s="1183"/>
      <c r="L146" s="1183"/>
      <c r="M146" s="1183"/>
      <c r="N146" s="1183"/>
      <c r="O146" s="1183"/>
    </row>
    <row r="147" spans="1:15">
      <c r="A147" s="1185">
        <f t="shared" si="4"/>
        <v>100</v>
      </c>
      <c r="B147" s="1183"/>
      <c r="C147" s="1183"/>
      <c r="D147" s="1183"/>
      <c r="E147" s="1183"/>
      <c r="F147" s="1196"/>
      <c r="G147" s="1183"/>
      <c r="H147" s="1196"/>
      <c r="I147" s="1183"/>
      <c r="J147" s="1196"/>
      <c r="K147" s="1183"/>
      <c r="L147" s="1183"/>
      <c r="M147" s="1183"/>
      <c r="N147" s="1183"/>
      <c r="O147" s="1183"/>
    </row>
    <row r="148" spans="1:15">
      <c r="A148" s="1185">
        <f t="shared" si="4"/>
        <v>101</v>
      </c>
      <c r="B148" s="1183" t="s">
        <v>1402</v>
      </c>
      <c r="C148" s="1183" t="s">
        <v>1408</v>
      </c>
      <c r="D148" s="1206">
        <v>0</v>
      </c>
      <c r="E148" s="1183"/>
      <c r="F148" s="1202">
        <f>IF(ISERR(D148/$D$128)," ",D148/$D$128)</f>
        <v>0</v>
      </c>
      <c r="G148" s="1183"/>
      <c r="H148" s="1196"/>
      <c r="I148" s="1183"/>
      <c r="J148" s="1196">
        <f>F148*H148</f>
        <v>0</v>
      </c>
      <c r="K148" s="1183"/>
      <c r="L148" s="1183"/>
      <c r="M148" s="1183"/>
      <c r="N148" s="1183"/>
      <c r="O148" s="1183"/>
    </row>
    <row r="149" spans="1:15">
      <c r="A149" s="1185">
        <f t="shared" si="4"/>
        <v>102</v>
      </c>
      <c r="B149" s="1183"/>
      <c r="C149" s="1183"/>
      <c r="D149" s="1183"/>
      <c r="E149" s="1183"/>
      <c r="F149" s="1202"/>
      <c r="G149" s="1183"/>
      <c r="H149" s="1196"/>
      <c r="I149" s="1183"/>
      <c r="J149" s="1196"/>
      <c r="K149" s="1183"/>
      <c r="L149" s="1183"/>
      <c r="M149" s="1183"/>
      <c r="N149" s="1183"/>
      <c r="O149" s="1183"/>
    </row>
    <row r="150" spans="1:15">
      <c r="A150" s="1185">
        <f t="shared" si="4"/>
        <v>103</v>
      </c>
      <c r="B150" s="1183" t="s">
        <v>1404</v>
      </c>
      <c r="C150" s="1183" t="s">
        <v>1408</v>
      </c>
      <c r="D150" s="1193">
        <v>0</v>
      </c>
      <c r="E150" s="1183"/>
      <c r="F150" s="1203">
        <f>IF(ISERR(D150/$D$128)," ",D150/$D$128)</f>
        <v>0</v>
      </c>
      <c r="G150" s="1183"/>
      <c r="H150" s="1196"/>
      <c r="I150" s="1183"/>
      <c r="J150" s="1204">
        <f>H150+F150</f>
        <v>0</v>
      </c>
      <c r="K150" s="1183"/>
      <c r="L150" s="1183"/>
      <c r="M150" s="1183"/>
      <c r="N150" s="1183"/>
      <c r="O150" s="1183"/>
    </row>
    <row r="151" spans="1:15">
      <c r="A151" s="1185">
        <f t="shared" si="4"/>
        <v>104</v>
      </c>
      <c r="B151" s="1183"/>
      <c r="C151" s="1183"/>
      <c r="D151" s="1183"/>
      <c r="E151" s="1183"/>
      <c r="F151" s="1202"/>
      <c r="G151" s="1183"/>
      <c r="H151" s="1196"/>
      <c r="I151" s="1183"/>
      <c r="J151" s="1196"/>
      <c r="K151" s="1183"/>
      <c r="L151" s="1183"/>
      <c r="M151" s="1183"/>
      <c r="N151" s="1183"/>
      <c r="O151" s="1183"/>
    </row>
    <row r="152" spans="1:15" ht="15.75" thickBot="1">
      <c r="A152" s="1185">
        <f t="shared" si="4"/>
        <v>105</v>
      </c>
      <c r="B152" s="1185" t="s">
        <v>1558</v>
      </c>
      <c r="C152" s="1183"/>
      <c r="D152" s="1194">
        <f>SUM(D146:D150)</f>
        <v>0</v>
      </c>
      <c r="E152" s="1183"/>
      <c r="F152" s="1205">
        <f>SUM(F146:F150)</f>
        <v>0</v>
      </c>
      <c r="G152" s="1183"/>
      <c r="H152" s="1196"/>
      <c r="I152" s="1183"/>
      <c r="J152" s="1195">
        <f>SUM(J146:J150)</f>
        <v>0</v>
      </c>
      <c r="K152" s="1183"/>
      <c r="L152" s="1183"/>
      <c r="M152" s="1183"/>
      <c r="N152" s="1183"/>
      <c r="O152" s="1183"/>
    </row>
    <row r="153" spans="1:15" ht="15.75" thickTop="1">
      <c r="A153" s="1183"/>
      <c r="B153" s="1183"/>
      <c r="C153" s="1185"/>
      <c r="D153" s="1183"/>
      <c r="E153" s="1183"/>
      <c r="F153" s="1183"/>
      <c r="G153" s="1183"/>
      <c r="H153" s="1183"/>
      <c r="I153" s="1183"/>
      <c r="J153" s="1183"/>
      <c r="K153" s="1183"/>
      <c r="L153" s="1183"/>
      <c r="M153" s="1183"/>
      <c r="N153" s="1183"/>
      <c r="O153" s="1183"/>
    </row>
    <row r="154" spans="1:15">
      <c r="A154" s="1183"/>
      <c r="B154" s="1183" t="s">
        <v>677</v>
      </c>
      <c r="C154" s="1183"/>
      <c r="D154" s="1183"/>
      <c r="E154" s="1183"/>
      <c r="F154" s="1183"/>
      <c r="G154" s="1183"/>
      <c r="H154" s="1183"/>
      <c r="I154" s="1183"/>
      <c r="J154" s="1183"/>
      <c r="K154" s="1183"/>
      <c r="L154" s="1183"/>
      <c r="M154" s="1183"/>
      <c r="N154" s="1183"/>
      <c r="O154" s="1183"/>
    </row>
    <row r="155" spans="1:15">
      <c r="A155" s="1183"/>
      <c r="B155" s="1184" t="str">
        <f>B1</f>
        <v>Town of Massena Electric Department</v>
      </c>
      <c r="C155" s="1184"/>
      <c r="D155" s="1184"/>
      <c r="E155" s="1185"/>
      <c r="F155" s="1185"/>
      <c r="G155" s="1185"/>
      <c r="H155" s="1185"/>
      <c r="I155" s="1185"/>
      <c r="J155" s="1185"/>
      <c r="K155" s="1185"/>
      <c r="L155" s="1184" t="s">
        <v>1409</v>
      </c>
      <c r="M155" s="1183"/>
      <c r="N155" s="1183"/>
      <c r="O155" s="1183"/>
    </row>
    <row r="156" spans="1:15">
      <c r="A156" s="1183"/>
      <c r="B156" s="1184" t="s">
        <v>1410</v>
      </c>
      <c r="C156" s="1184"/>
      <c r="D156" s="1184"/>
      <c r="E156" s="1185"/>
      <c r="F156" s="1185"/>
      <c r="G156" s="1185"/>
      <c r="H156" s="1185"/>
      <c r="I156" s="1185"/>
      <c r="J156" s="1185"/>
      <c r="K156" s="1185"/>
      <c r="L156" s="1184"/>
      <c r="M156" s="1183"/>
      <c r="N156" s="1183"/>
      <c r="O156" s="1183"/>
    </row>
    <row r="157" spans="1:15">
      <c r="A157" s="1183"/>
      <c r="B157" s="1184" t="s">
        <v>1299</v>
      </c>
      <c r="C157" s="1184"/>
      <c r="D157" s="1184"/>
      <c r="E157" s="1185"/>
      <c r="F157" s="1185"/>
      <c r="G157" s="1185"/>
      <c r="H157" s="1185"/>
      <c r="I157" s="1185"/>
      <c r="J157" s="1185"/>
      <c r="K157" s="1185"/>
      <c r="L157" s="1184"/>
      <c r="M157" s="1183"/>
      <c r="N157" s="1183"/>
      <c r="O157" s="1183"/>
    </row>
    <row r="158" spans="1:15">
      <c r="A158" s="1183"/>
      <c r="B158" s="1183"/>
      <c r="C158" s="1183"/>
      <c r="D158" s="1183"/>
      <c r="E158" s="1183"/>
      <c r="F158" s="1183"/>
      <c r="G158" s="1183"/>
      <c r="H158" s="1183"/>
      <c r="I158" s="1183"/>
      <c r="J158" s="1183"/>
      <c r="K158" s="1183"/>
      <c r="L158" s="1183"/>
      <c r="M158" s="1183"/>
      <c r="N158" s="1183"/>
      <c r="O158" s="1183"/>
    </row>
    <row r="159" spans="1:15">
      <c r="A159" s="1183"/>
      <c r="B159" s="1183"/>
      <c r="C159" s="1183"/>
      <c r="D159" s="1183"/>
      <c r="E159" s="1183"/>
      <c r="F159" s="1183"/>
      <c r="G159" s="1183"/>
      <c r="H159" s="1183"/>
      <c r="I159" s="1183"/>
      <c r="J159" s="1183"/>
      <c r="K159" s="1183"/>
      <c r="L159" s="1183"/>
      <c r="M159" s="1183"/>
      <c r="N159" s="1183"/>
      <c r="O159" s="1183"/>
    </row>
    <row r="160" spans="1:15">
      <c r="A160" s="1183"/>
      <c r="B160" s="1183"/>
      <c r="C160" s="1183"/>
      <c r="D160" s="1183"/>
      <c r="E160" s="1183"/>
      <c r="F160" s="1183"/>
      <c r="G160" s="1183"/>
      <c r="H160" s="1183"/>
      <c r="I160" s="1183"/>
      <c r="J160" s="1183"/>
      <c r="K160" s="1183"/>
      <c r="L160" s="1183"/>
      <c r="M160" s="1183"/>
      <c r="N160" s="1183"/>
      <c r="O160" s="1183"/>
    </row>
    <row r="161" spans="1:15">
      <c r="A161" s="1183"/>
      <c r="B161" s="1183"/>
      <c r="C161" s="1183"/>
      <c r="D161" s="1183"/>
      <c r="E161" s="1183"/>
      <c r="F161" s="1183"/>
      <c r="G161" s="1183"/>
      <c r="H161" s="1183"/>
      <c r="I161" s="1183"/>
      <c r="J161" s="1183"/>
      <c r="K161" s="1183"/>
      <c r="L161" s="1183"/>
      <c r="M161" s="1183"/>
      <c r="N161" s="1183"/>
      <c r="O161" s="1183"/>
    </row>
    <row r="162" spans="1:15">
      <c r="A162" s="1183"/>
      <c r="B162" s="1183"/>
      <c r="C162" s="1183"/>
      <c r="D162" s="1185"/>
      <c r="E162" s="1183"/>
      <c r="F162" s="1183"/>
      <c r="G162" s="1183"/>
      <c r="H162" s="1183"/>
      <c r="I162" s="1183"/>
      <c r="J162" s="1183"/>
      <c r="K162" s="1183"/>
      <c r="L162" s="1183"/>
      <c r="M162" s="1183"/>
      <c r="N162" s="1183"/>
      <c r="O162" s="1183"/>
    </row>
    <row r="163" spans="1:15">
      <c r="A163" s="1183"/>
      <c r="B163" s="1183"/>
      <c r="C163" s="1186" t="s">
        <v>1304</v>
      </c>
      <c r="D163" s="1186" t="s">
        <v>202</v>
      </c>
      <c r="E163" s="1183"/>
      <c r="F163" s="1183"/>
      <c r="G163" s="1183"/>
      <c r="H163" s="1183"/>
      <c r="I163" s="1183"/>
      <c r="J163" s="1183"/>
      <c r="K163" s="1183"/>
      <c r="L163" s="1183"/>
      <c r="M163" s="1183"/>
      <c r="N163" s="1183"/>
      <c r="O163" s="1183"/>
    </row>
    <row r="164" spans="1:15">
      <c r="A164" s="1185">
        <v>106</v>
      </c>
      <c r="B164" s="1183" t="s">
        <v>1350</v>
      </c>
      <c r="C164" s="1183" t="s">
        <v>1411</v>
      </c>
      <c r="D164" s="1188">
        <f>L40</f>
        <v>16661238.375</v>
      </c>
      <c r="E164" s="1183"/>
      <c r="F164" s="1183"/>
      <c r="G164" s="1183"/>
      <c r="H164" s="1183"/>
      <c r="I164" s="1183"/>
      <c r="J164" s="1183"/>
      <c r="K164" s="1183"/>
      <c r="L164" s="1183"/>
      <c r="M164" s="1183"/>
      <c r="N164" s="1183"/>
      <c r="O164" s="1183"/>
    </row>
    <row r="165" spans="1:15">
      <c r="A165" s="1185">
        <f>A164+1</f>
        <v>107</v>
      </c>
      <c r="B165" s="1183"/>
      <c r="C165" s="1183"/>
      <c r="D165" s="1183"/>
      <c r="E165" s="1183"/>
      <c r="F165" s="1183"/>
      <c r="G165" s="1183"/>
      <c r="H165" s="1183"/>
      <c r="I165" s="1183"/>
      <c r="J165" s="1183"/>
      <c r="K165" s="1183"/>
      <c r="L165" s="1183"/>
      <c r="M165" s="1183"/>
      <c r="N165" s="1183"/>
      <c r="O165" s="1183"/>
    </row>
    <row r="166" spans="1:15">
      <c r="A166" s="1185">
        <v>108</v>
      </c>
      <c r="B166" s="1183" t="s">
        <v>1352</v>
      </c>
      <c r="C166" s="1183" t="s">
        <v>1412</v>
      </c>
      <c r="D166" s="1204">
        <f>L42</f>
        <v>0</v>
      </c>
      <c r="E166" s="1183"/>
      <c r="F166" s="1183"/>
      <c r="G166" s="1183"/>
      <c r="H166" s="1183"/>
      <c r="I166" s="1183"/>
      <c r="J166" s="1183"/>
      <c r="K166" s="1183"/>
      <c r="L166" s="1183"/>
      <c r="M166" s="1183"/>
      <c r="N166" s="1183"/>
      <c r="O166" s="1183"/>
    </row>
    <row r="167" spans="1:15">
      <c r="A167" s="1185">
        <v>109</v>
      </c>
      <c r="B167" s="1183"/>
      <c r="C167" s="1183"/>
      <c r="D167" s="1196"/>
      <c r="E167" s="1183"/>
      <c r="F167" s="1183"/>
      <c r="G167" s="1183"/>
      <c r="H167" s="1183"/>
      <c r="I167" s="1183"/>
      <c r="J167" s="1183"/>
      <c r="K167" s="1183"/>
      <c r="L167" s="1183"/>
      <c r="M167" s="1183"/>
      <c r="N167" s="1183"/>
      <c r="O167" s="1183"/>
    </row>
    <row r="168" spans="1:15">
      <c r="A168" s="1185">
        <v>110</v>
      </c>
      <c r="B168" s="1183" t="s">
        <v>1413</v>
      </c>
      <c r="C168" s="1183" t="s">
        <v>1414</v>
      </c>
      <c r="D168" s="1188">
        <f>D164*D166</f>
        <v>0</v>
      </c>
      <c r="E168" s="1183"/>
      <c r="F168" s="1183"/>
      <c r="G168" s="1183"/>
      <c r="H168" s="1183"/>
      <c r="I168" s="1183"/>
      <c r="J168" s="1183"/>
      <c r="K168" s="1183"/>
      <c r="L168" s="1183"/>
      <c r="M168" s="1183"/>
      <c r="N168" s="1183"/>
      <c r="O168" s="1183"/>
    </row>
    <row r="169" spans="1:15">
      <c r="A169" s="1185">
        <v>111</v>
      </c>
      <c r="B169" s="1183"/>
      <c r="C169" s="1183"/>
      <c r="D169" s="1183"/>
      <c r="E169" s="1183"/>
      <c r="F169" s="1183"/>
      <c r="G169" s="1183"/>
      <c r="H169" s="1183"/>
      <c r="I169" s="1183"/>
      <c r="J169" s="1183"/>
      <c r="K169" s="1183"/>
      <c r="L169" s="1183"/>
      <c r="M169" s="1183"/>
      <c r="N169" s="1183"/>
      <c r="O169" s="1183"/>
    </row>
    <row r="170" spans="1:15">
      <c r="A170" s="1185">
        <v>112</v>
      </c>
      <c r="B170" s="1183" t="s">
        <v>1415</v>
      </c>
      <c r="C170" s="1183" t="s">
        <v>1416</v>
      </c>
      <c r="D170" s="1193">
        <f>H38</f>
        <v>-58223</v>
      </c>
      <c r="E170" s="1183"/>
      <c r="F170" s="1183"/>
      <c r="G170" s="1183"/>
      <c r="H170" s="1183"/>
      <c r="I170" s="1183"/>
      <c r="J170" s="1183"/>
      <c r="K170" s="1183"/>
      <c r="L170" s="1183"/>
      <c r="M170" s="1183"/>
      <c r="N170" s="1183"/>
      <c r="O170" s="1183"/>
    </row>
    <row r="171" spans="1:15">
      <c r="A171" s="1185">
        <v>113</v>
      </c>
      <c r="B171" s="1183"/>
      <c r="C171" s="1183"/>
      <c r="D171" s="1183"/>
      <c r="E171" s="1183"/>
      <c r="F171" s="1183"/>
      <c r="G171" s="1183"/>
      <c r="H171" s="1183"/>
      <c r="I171" s="1183"/>
      <c r="J171" s="1183"/>
      <c r="K171" s="1183"/>
      <c r="L171" s="1183"/>
      <c r="M171" s="1183"/>
      <c r="N171" s="1183"/>
      <c r="O171" s="1183"/>
    </row>
    <row r="172" spans="1:15">
      <c r="A172" s="1185">
        <v>114</v>
      </c>
      <c r="B172" s="1183" t="s">
        <v>1417</v>
      </c>
      <c r="C172" s="1183" t="s">
        <v>1418</v>
      </c>
      <c r="D172" s="1188">
        <f>D168-D170</f>
        <v>58223</v>
      </c>
      <c r="E172" s="1183"/>
      <c r="F172" s="1183"/>
      <c r="G172" s="1183"/>
      <c r="H172" s="1183"/>
      <c r="I172" s="1183"/>
      <c r="J172" s="1183"/>
      <c r="K172" s="1183"/>
      <c r="L172" s="1183"/>
      <c r="M172" s="1183"/>
      <c r="N172" s="1183"/>
      <c r="O172" s="1183"/>
    </row>
    <row r="173" spans="1:15">
      <c r="A173" s="1185">
        <v>115</v>
      </c>
      <c r="B173" s="1183"/>
      <c r="C173" s="1183"/>
      <c r="D173" s="1183"/>
      <c r="E173" s="1183"/>
      <c r="F173" s="1183"/>
      <c r="G173" s="1183"/>
      <c r="H173" s="1183"/>
      <c r="I173" s="1183"/>
      <c r="J173" s="1183"/>
      <c r="K173" s="1183"/>
      <c r="L173" s="1183"/>
      <c r="M173" s="1183"/>
      <c r="N173" s="1183"/>
      <c r="O173" s="1183"/>
    </row>
    <row r="174" spans="1:15">
      <c r="A174" s="1185">
        <v>116</v>
      </c>
      <c r="B174" s="1183" t="s">
        <v>1419</v>
      </c>
      <c r="C174" s="1183" t="s">
        <v>1420</v>
      </c>
      <c r="D174" s="1207">
        <f>D190</f>
        <v>0.99469061993519925</v>
      </c>
      <c r="E174" s="1183"/>
      <c r="F174" s="1183"/>
      <c r="G174" s="1183"/>
      <c r="H174" s="1183"/>
      <c r="I174" s="1183"/>
      <c r="J174" s="1183"/>
      <c r="K174" s="1183"/>
      <c r="L174" s="1183"/>
      <c r="M174" s="1183"/>
      <c r="N174" s="1183"/>
      <c r="O174" s="1183"/>
    </row>
    <row r="175" spans="1:15">
      <c r="A175" s="1185">
        <v>117</v>
      </c>
      <c r="B175" s="1183"/>
      <c r="C175" s="1183"/>
      <c r="D175" s="1208"/>
      <c r="E175" s="1183"/>
      <c r="F175" s="1183"/>
      <c r="G175" s="1183"/>
      <c r="H175" s="1183"/>
      <c r="I175" s="1183"/>
      <c r="J175" s="1183"/>
      <c r="K175" s="1183"/>
      <c r="L175" s="1183"/>
      <c r="M175" s="1183"/>
      <c r="N175" s="1183"/>
      <c r="O175" s="1183"/>
    </row>
    <row r="176" spans="1:15" ht="15.75" thickBot="1">
      <c r="A176" s="1185">
        <v>118</v>
      </c>
      <c r="B176" s="1183" t="s">
        <v>818</v>
      </c>
      <c r="C176" s="1183" t="s">
        <v>819</v>
      </c>
      <c r="D176" s="1209">
        <f>IF(ISERR(D172/D174)," ",D172/D174)</f>
        <v>58533.778074425827</v>
      </c>
      <c r="E176" s="1183"/>
      <c r="F176" s="1183"/>
      <c r="G176" s="1183"/>
      <c r="H176" s="1183"/>
      <c r="I176" s="1183"/>
      <c r="J176" s="1183"/>
      <c r="K176" s="1183"/>
      <c r="L176" s="1183"/>
      <c r="M176" s="1183"/>
      <c r="N176" s="1183"/>
      <c r="O176" s="1183"/>
    </row>
    <row r="177" spans="1:15" ht="15.75" thickTop="1">
      <c r="A177" s="1185">
        <v>119</v>
      </c>
      <c r="B177" s="1183"/>
      <c r="C177" s="1183"/>
      <c r="D177" s="1183"/>
      <c r="E177" s="1183"/>
      <c r="F177" s="1183"/>
      <c r="G177" s="1183"/>
      <c r="H177" s="1183"/>
      <c r="I177" s="1183"/>
      <c r="J177" s="1183"/>
      <c r="K177" s="1183"/>
      <c r="L177" s="1183"/>
      <c r="M177" s="1183"/>
      <c r="N177" s="1183"/>
      <c r="O177" s="1183"/>
    </row>
    <row r="178" spans="1:15">
      <c r="A178" s="1185">
        <v>120</v>
      </c>
      <c r="B178" s="1183"/>
      <c r="C178" s="1183"/>
      <c r="D178" s="1183"/>
      <c r="E178" s="1183"/>
      <c r="F178" s="1183"/>
      <c r="G178" s="1183"/>
      <c r="H178" s="1183"/>
      <c r="I178" s="1183"/>
      <c r="J178" s="1183"/>
      <c r="K178" s="1183"/>
      <c r="L178" s="1183"/>
      <c r="M178" s="1183"/>
      <c r="N178" s="1183"/>
      <c r="O178" s="1183"/>
    </row>
    <row r="179" spans="1:15">
      <c r="A179" s="1185">
        <v>121</v>
      </c>
      <c r="B179" s="1183"/>
      <c r="C179" s="1183"/>
      <c r="D179" s="1183"/>
      <c r="E179" s="1183"/>
      <c r="F179" s="1183"/>
      <c r="G179" s="1183"/>
      <c r="H179" s="1183"/>
      <c r="I179" s="1183"/>
      <c r="J179" s="1183"/>
      <c r="K179" s="1183"/>
      <c r="L179" s="1183"/>
      <c r="M179" s="1183"/>
      <c r="N179" s="1183"/>
      <c r="O179" s="1183"/>
    </row>
    <row r="180" spans="1:15">
      <c r="A180" s="1185">
        <v>122</v>
      </c>
      <c r="B180" s="1183" t="s">
        <v>820</v>
      </c>
      <c r="C180" s="1183"/>
      <c r="D180" s="1186" t="s">
        <v>821</v>
      </c>
      <c r="E180" s="1186"/>
      <c r="F180" s="1186" t="s">
        <v>822</v>
      </c>
      <c r="G180" s="1183"/>
      <c r="H180" s="1183"/>
      <c r="I180" s="1183"/>
      <c r="J180" s="1183"/>
      <c r="K180" s="1183"/>
      <c r="L180" s="1183"/>
      <c r="M180" s="1183"/>
      <c r="N180" s="1183"/>
      <c r="O180" s="1183"/>
    </row>
    <row r="181" spans="1:15">
      <c r="A181" s="1185">
        <v>123</v>
      </c>
      <c r="B181" s="1183" t="s">
        <v>823</v>
      </c>
      <c r="C181" s="1183"/>
      <c r="D181" s="1208">
        <v>1</v>
      </c>
      <c r="E181" s="1183"/>
      <c r="F181" s="1188">
        <f>D176</f>
        <v>58533.778074425827</v>
      </c>
      <c r="G181" s="1183"/>
      <c r="H181" s="1183"/>
      <c r="I181" s="1183"/>
      <c r="J181" s="1183"/>
      <c r="K181" s="1183"/>
      <c r="L181" s="1183"/>
      <c r="M181" s="1183"/>
      <c r="N181" s="1183"/>
      <c r="O181" s="1183"/>
    </row>
    <row r="182" spans="1:15">
      <c r="A182" s="1185">
        <v>124</v>
      </c>
      <c r="B182" s="1183" t="s">
        <v>824</v>
      </c>
      <c r="C182" s="1183" t="s">
        <v>1382</v>
      </c>
      <c r="D182" s="1210" t="s">
        <v>1382</v>
      </c>
      <c r="E182" s="1185"/>
      <c r="F182" s="1229" t="s">
        <v>1382</v>
      </c>
      <c r="G182" s="1183"/>
      <c r="H182" s="1183"/>
      <c r="I182" s="1183"/>
      <c r="J182" s="1183"/>
      <c r="K182" s="1183"/>
      <c r="L182" s="1183"/>
      <c r="M182" s="1183"/>
      <c r="N182" s="1183"/>
      <c r="O182" s="1183"/>
    </row>
    <row r="183" spans="1:15">
      <c r="A183" s="1185">
        <v>125</v>
      </c>
      <c r="B183" s="1183" t="s">
        <v>825</v>
      </c>
      <c r="C183" s="1183" t="s">
        <v>826</v>
      </c>
      <c r="D183" s="1208">
        <f>IF(ISERR(H28/H10)," ",H28/H10)</f>
        <v>5.3093800648007896E-3</v>
      </c>
      <c r="E183" s="1183"/>
      <c r="F183" s="1188">
        <f>F181*D183</f>
        <v>310.77807442583003</v>
      </c>
      <c r="G183" s="1183"/>
      <c r="H183" s="1183"/>
      <c r="I183" s="1183"/>
      <c r="J183" s="1183"/>
      <c r="K183" s="1183"/>
      <c r="L183" s="1183"/>
      <c r="M183" s="1183"/>
      <c r="N183" s="1183"/>
      <c r="O183" s="1183"/>
    </row>
    <row r="184" spans="1:15">
      <c r="A184" s="1185">
        <v>126</v>
      </c>
      <c r="B184" s="1183"/>
      <c r="C184" s="1183"/>
      <c r="D184" s="1208"/>
      <c r="E184" s="1183"/>
      <c r="F184" s="1188"/>
      <c r="G184" s="1183"/>
      <c r="H184" s="1183"/>
      <c r="I184" s="1183"/>
      <c r="J184" s="1183"/>
      <c r="K184" s="1183"/>
      <c r="L184" s="1183"/>
      <c r="M184" s="1183"/>
      <c r="N184" s="1183"/>
      <c r="O184" s="1183"/>
    </row>
    <row r="185" spans="1:15">
      <c r="A185" s="1185">
        <v>127</v>
      </c>
      <c r="B185" s="1183"/>
      <c r="C185" s="1183"/>
      <c r="D185" s="1207"/>
      <c r="E185" s="1183"/>
      <c r="F185" s="1193"/>
      <c r="G185" s="1183"/>
      <c r="H185" s="1183"/>
      <c r="I185" s="1183"/>
      <c r="J185" s="1183"/>
      <c r="K185" s="1183"/>
      <c r="L185" s="1183"/>
      <c r="M185" s="1183"/>
      <c r="N185" s="1183"/>
      <c r="O185" s="1183"/>
    </row>
    <row r="186" spans="1:15">
      <c r="A186" s="1185">
        <v>128</v>
      </c>
      <c r="B186" s="1183" t="s">
        <v>827</v>
      </c>
      <c r="C186" s="1183" t="s">
        <v>828</v>
      </c>
      <c r="D186" s="1208">
        <f>D181-SUM(C182:D184)</f>
        <v>0.99469061993519925</v>
      </c>
      <c r="E186" s="1183"/>
      <c r="F186" s="1188">
        <f>F181-SUM(F182:F185)</f>
        <v>58223</v>
      </c>
      <c r="G186" s="1183"/>
      <c r="H186" s="1183"/>
      <c r="I186" s="1183"/>
      <c r="J186" s="1183"/>
      <c r="K186" s="1183"/>
      <c r="L186" s="1183"/>
      <c r="M186" s="1183"/>
      <c r="N186" s="1183"/>
      <c r="O186" s="1183"/>
    </row>
    <row r="187" spans="1:15">
      <c r="A187" s="1185">
        <v>129</v>
      </c>
      <c r="B187" s="1183"/>
      <c r="C187" s="1183"/>
      <c r="D187" s="1208"/>
      <c r="E187" s="1183"/>
      <c r="F187" s="1188"/>
      <c r="G187" s="1183"/>
      <c r="H187" s="1183"/>
      <c r="I187" s="1183"/>
      <c r="J187" s="1183"/>
      <c r="K187" s="1183"/>
      <c r="L187" s="1183"/>
      <c r="M187" s="1183"/>
      <c r="N187" s="1183"/>
      <c r="O187" s="1183"/>
    </row>
    <row r="188" spans="1:15">
      <c r="A188" s="1185">
        <v>130</v>
      </c>
      <c r="B188" s="1183" t="s">
        <v>829</v>
      </c>
      <c r="C188" s="1183" t="s">
        <v>1382</v>
      </c>
      <c r="D188" s="1211">
        <v>0</v>
      </c>
      <c r="E188" s="1199"/>
      <c r="F188" s="1230">
        <v>0</v>
      </c>
      <c r="G188" s="1183"/>
      <c r="H188" s="1183"/>
      <c r="I188" s="1183"/>
      <c r="J188" s="1183"/>
      <c r="K188" s="1183"/>
      <c r="L188" s="1183"/>
      <c r="M188" s="1183"/>
      <c r="N188" s="1183"/>
      <c r="O188" s="1183"/>
    </row>
    <row r="189" spans="1:15">
      <c r="A189" s="1185">
        <v>131</v>
      </c>
      <c r="B189" s="1183"/>
      <c r="C189" s="1183"/>
      <c r="D189" s="1208"/>
      <c r="E189" s="1183"/>
      <c r="F189" s="1188"/>
      <c r="G189" s="1183"/>
      <c r="H189" s="1183"/>
      <c r="I189" s="1183"/>
      <c r="J189" s="1183"/>
      <c r="K189" s="1183"/>
      <c r="L189" s="1183"/>
      <c r="M189" s="1183"/>
      <c r="N189" s="1183"/>
      <c r="O189" s="1183"/>
    </row>
    <row r="190" spans="1:15" ht="15.75" thickBot="1">
      <c r="A190" s="1185">
        <v>132</v>
      </c>
      <c r="B190" s="1183" t="s">
        <v>830</v>
      </c>
      <c r="C190" s="1183" t="s">
        <v>831</v>
      </c>
      <c r="D190" s="1212">
        <f>D186-D188</f>
        <v>0.99469061993519925</v>
      </c>
      <c r="E190" s="1183"/>
      <c r="F190" s="1209">
        <f>F186-F188</f>
        <v>58223</v>
      </c>
      <c r="G190" s="1183"/>
      <c r="H190" s="1183"/>
      <c r="I190" s="1183"/>
      <c r="J190" s="1183"/>
      <c r="K190" s="1183"/>
      <c r="L190" s="1183"/>
      <c r="M190" s="1183"/>
      <c r="N190" s="1183"/>
      <c r="O190" s="1183"/>
    </row>
    <row r="191" spans="1:15" ht="15.75" thickTop="1">
      <c r="A191" s="1183"/>
      <c r="B191" s="1183" t="s">
        <v>677</v>
      </c>
      <c r="C191" s="1183"/>
      <c r="D191" s="1183"/>
      <c r="E191" s="1183"/>
      <c r="F191" s="1183"/>
      <c r="G191" s="1183"/>
      <c r="H191" s="1183"/>
      <c r="I191" s="1183"/>
      <c r="J191" s="1183"/>
      <c r="K191" s="1183"/>
      <c r="L191" s="1183"/>
      <c r="M191" s="1183"/>
      <c r="N191" s="1183"/>
      <c r="O191" s="1183"/>
    </row>
    <row r="192" spans="1:15">
      <c r="A192" s="1183"/>
      <c r="B192" s="1183"/>
      <c r="C192" s="1183"/>
      <c r="D192" s="1183"/>
      <c r="E192" s="1183"/>
      <c r="F192" s="1183"/>
      <c r="G192" s="1183"/>
      <c r="H192" s="1183"/>
      <c r="I192" s="1183"/>
      <c r="J192" s="1183"/>
      <c r="K192" s="1183"/>
      <c r="L192" s="1183"/>
      <c r="M192" s="1183"/>
      <c r="N192" s="1183"/>
      <c r="O192" s="1183"/>
    </row>
    <row r="193" spans="1:15">
      <c r="A193" s="1183"/>
      <c r="B193" s="1183"/>
      <c r="C193" s="1183"/>
      <c r="D193" s="1183"/>
      <c r="E193" s="1183"/>
      <c r="F193" s="1183"/>
      <c r="G193" s="1183"/>
      <c r="H193" s="1183"/>
      <c r="I193" s="1183"/>
      <c r="J193" s="1183"/>
      <c r="K193" s="1183"/>
      <c r="L193" s="1183"/>
      <c r="M193" s="1183"/>
      <c r="N193" s="1183"/>
      <c r="O193" s="1183"/>
    </row>
    <row r="194" spans="1:15">
      <c r="A194" s="1183"/>
      <c r="B194" s="1183"/>
      <c r="C194" s="1183"/>
      <c r="D194" s="1183"/>
      <c r="E194" s="1183"/>
      <c r="F194" s="1183"/>
      <c r="G194" s="1183"/>
      <c r="H194" s="1183"/>
      <c r="I194" s="1183"/>
      <c r="J194" s="1183"/>
      <c r="K194" s="1183"/>
      <c r="L194" s="1183"/>
      <c r="M194" s="1183"/>
      <c r="N194" s="1183"/>
      <c r="O194" s="1183"/>
    </row>
    <row r="195" spans="1:15">
      <c r="A195" s="1183"/>
      <c r="B195" s="1183"/>
      <c r="C195" s="1183"/>
      <c r="D195" s="1183"/>
      <c r="E195" s="1183"/>
      <c r="F195" s="1183"/>
      <c r="G195" s="1183"/>
      <c r="H195" s="1183"/>
      <c r="I195" s="1183"/>
      <c r="J195" s="1183"/>
      <c r="K195" s="1183"/>
      <c r="L195" s="1183"/>
      <c r="M195" s="1183"/>
      <c r="N195" s="1183"/>
      <c r="O195" s="1183"/>
    </row>
    <row r="196" spans="1:15">
      <c r="A196" s="1183"/>
      <c r="B196" s="1183"/>
      <c r="C196" s="1183"/>
      <c r="D196" s="1183"/>
      <c r="E196" s="1183"/>
      <c r="F196" s="1183"/>
      <c r="G196" s="1183"/>
      <c r="H196" s="1183"/>
      <c r="I196" s="1183"/>
      <c r="J196" s="1183"/>
      <c r="K196" s="1183"/>
      <c r="L196" s="1183"/>
      <c r="M196" s="1183"/>
      <c r="N196" s="1183"/>
      <c r="O196" s="1183"/>
    </row>
    <row r="197" spans="1:15">
      <c r="A197" s="1183"/>
      <c r="B197" s="1183"/>
      <c r="C197" s="1183"/>
      <c r="D197" s="1183"/>
      <c r="E197" s="1183"/>
      <c r="F197" s="1183"/>
      <c r="G197" s="1183"/>
      <c r="H197" s="1183"/>
      <c r="I197" s="1183"/>
      <c r="J197" s="1183"/>
      <c r="K197" s="1183"/>
      <c r="L197" s="1183"/>
      <c r="M197" s="1183"/>
      <c r="N197" s="1183"/>
      <c r="O197" s="1183"/>
    </row>
    <row r="198" spans="1:15">
      <c r="A198" s="1183"/>
      <c r="B198" s="1183"/>
      <c r="C198" s="1183"/>
      <c r="D198" s="1183"/>
      <c r="E198" s="1183"/>
      <c r="F198" s="1183"/>
      <c r="G198" s="1183"/>
      <c r="H198" s="1183"/>
      <c r="I198" s="1183"/>
      <c r="J198" s="1183"/>
      <c r="K198" s="1183"/>
      <c r="L198" s="1183"/>
      <c r="M198" s="1183"/>
      <c r="N198" s="1183"/>
      <c r="O198" s="1183"/>
    </row>
    <row r="199" spans="1:15">
      <c r="A199" s="1183"/>
      <c r="B199" s="8"/>
      <c r="C199" s="1183"/>
      <c r="D199" s="1183"/>
      <c r="E199" s="1183"/>
      <c r="F199" s="1183"/>
      <c r="G199" s="1183"/>
      <c r="H199" s="1183"/>
      <c r="I199" s="1183"/>
      <c r="J199" s="1183"/>
      <c r="K199" s="1183"/>
      <c r="L199" s="1183"/>
      <c r="M199" s="1183"/>
      <c r="N199" s="1183"/>
      <c r="O199" s="1183"/>
    </row>
    <row r="200" spans="1:15">
      <c r="A200" s="1183"/>
      <c r="B200" s="8"/>
      <c r="C200" s="1183"/>
      <c r="D200" s="1183"/>
      <c r="E200" s="1183"/>
      <c r="F200" s="1183"/>
      <c r="G200" s="1183"/>
      <c r="H200" s="1183"/>
      <c r="I200" s="1183"/>
      <c r="J200" s="1183"/>
      <c r="K200" s="1183"/>
      <c r="L200" s="1183"/>
      <c r="M200" s="1183"/>
      <c r="N200" s="1183"/>
      <c r="O200" s="1183"/>
    </row>
    <row r="201" spans="1:15">
      <c r="A201" s="1183"/>
      <c r="B201" s="8"/>
      <c r="C201" s="1183"/>
      <c r="D201" s="1183"/>
      <c r="E201" s="1183"/>
      <c r="F201" s="1183"/>
      <c r="G201" s="1183"/>
      <c r="H201" s="1183"/>
      <c r="I201" s="1183"/>
      <c r="J201" s="1183"/>
      <c r="K201" s="1183"/>
      <c r="L201" s="1183"/>
      <c r="M201" s="1183"/>
      <c r="N201" s="1183"/>
      <c r="O201" s="1183"/>
    </row>
    <row r="202" spans="1:15">
      <c r="A202" s="1183"/>
      <c r="B202" s="8"/>
      <c r="C202" s="1183"/>
      <c r="D202" s="1183"/>
      <c r="E202" s="1183"/>
      <c r="F202" s="1183"/>
      <c r="G202" s="1183"/>
      <c r="H202" s="1183"/>
      <c r="I202" s="1183"/>
      <c r="J202" s="1183"/>
      <c r="K202" s="1183"/>
      <c r="L202" s="1183"/>
      <c r="M202" s="1183"/>
      <c r="N202" s="1183"/>
      <c r="O202" s="1183"/>
    </row>
    <row r="203" spans="1:15">
      <c r="A203" s="1183"/>
      <c r="B203" s="8"/>
      <c r="C203" s="1183"/>
      <c r="D203" s="1183"/>
      <c r="E203" s="1183"/>
      <c r="F203" s="1183"/>
      <c r="G203" s="1183"/>
      <c r="H203" s="1183"/>
      <c r="I203" s="1183"/>
      <c r="J203" s="1183"/>
      <c r="K203" s="1183"/>
      <c r="L203" s="1183"/>
      <c r="M203" s="1183"/>
      <c r="N203" s="1183"/>
      <c r="O203" s="1183"/>
    </row>
    <row r="204" spans="1:15">
      <c r="A204" s="1183"/>
      <c r="B204" s="8"/>
      <c r="C204" s="1183"/>
      <c r="D204" s="1183"/>
      <c r="E204" s="1183"/>
      <c r="F204" s="1183"/>
      <c r="G204" s="1183"/>
      <c r="H204" s="1183"/>
      <c r="I204" s="1183"/>
      <c r="J204" s="1183"/>
      <c r="K204" s="1183"/>
      <c r="L204" s="1183"/>
      <c r="M204" s="1183"/>
      <c r="N204" s="1183"/>
      <c r="O204" s="1183"/>
    </row>
    <row r="205" spans="1:15">
      <c r="A205" s="1183"/>
      <c r="B205" s="8"/>
      <c r="C205" s="1183"/>
      <c r="D205" s="1183"/>
      <c r="E205" s="1183"/>
      <c r="F205" s="1183"/>
      <c r="G205" s="1183"/>
      <c r="H205" s="1183"/>
      <c r="I205" s="1183"/>
      <c r="J205" s="1183"/>
      <c r="K205" s="1183"/>
      <c r="L205" s="1183"/>
      <c r="M205" s="1183"/>
      <c r="N205" s="1183"/>
      <c r="O205" s="1183"/>
    </row>
    <row r="206" spans="1:15">
      <c r="A206" s="1183"/>
      <c r="B206" s="8"/>
      <c r="C206" s="1183"/>
      <c r="D206" s="1183"/>
      <c r="E206" s="1183"/>
      <c r="F206" s="1183"/>
      <c r="G206" s="1183"/>
      <c r="H206" s="1183"/>
      <c r="I206" s="1183"/>
      <c r="J206" s="1183"/>
      <c r="K206" s="1183"/>
      <c r="L206" s="1183"/>
      <c r="M206" s="1183"/>
      <c r="N206" s="1183"/>
      <c r="O206" s="1183"/>
    </row>
    <row r="207" spans="1:15">
      <c r="A207" s="1183"/>
      <c r="B207" s="8"/>
      <c r="C207" s="1183"/>
      <c r="D207" s="1183"/>
      <c r="E207" s="1183"/>
      <c r="F207" s="1183"/>
      <c r="G207" s="1183"/>
      <c r="H207" s="1183"/>
      <c r="I207" s="1183"/>
      <c r="J207" s="1183"/>
      <c r="K207" s="1183"/>
      <c r="L207" s="1183"/>
      <c r="M207" s="1183"/>
      <c r="N207" s="1183"/>
      <c r="O207" s="1183"/>
    </row>
    <row r="208" spans="1:15">
      <c r="A208" s="1183"/>
      <c r="B208" s="1183"/>
      <c r="C208" s="1183"/>
      <c r="D208" s="1183"/>
      <c r="E208" s="1183"/>
      <c r="F208" s="1183"/>
      <c r="G208" s="1183"/>
      <c r="H208" s="1183"/>
      <c r="I208" s="1183"/>
      <c r="J208" s="1183"/>
      <c r="K208" s="1183"/>
      <c r="L208" s="1183"/>
      <c r="M208" s="1183"/>
      <c r="N208" s="1183"/>
      <c r="O208" s="1183"/>
    </row>
    <row r="209" spans="1:15">
      <c r="A209" s="1183"/>
      <c r="B209" s="1183"/>
      <c r="C209" s="1183"/>
      <c r="D209" s="1183"/>
      <c r="E209" s="1183"/>
      <c r="F209" s="1183"/>
      <c r="G209" s="1183"/>
      <c r="H209" s="1183"/>
      <c r="I209" s="1183"/>
      <c r="J209" s="1183"/>
      <c r="K209" s="1183"/>
      <c r="L209" s="1183"/>
      <c r="M209" s="1183"/>
      <c r="N209" s="1183"/>
      <c r="O209" s="1183"/>
    </row>
    <row r="210" spans="1:15">
      <c r="A210" s="1183"/>
      <c r="B210" s="1183"/>
      <c r="C210" s="1183"/>
      <c r="D210" s="1183"/>
      <c r="E210" s="1183"/>
      <c r="F210" s="1183"/>
      <c r="G210" s="1183"/>
      <c r="H210" s="1183"/>
      <c r="I210" s="1183"/>
      <c r="J210" s="1183"/>
      <c r="K210" s="1183"/>
      <c r="L210" s="1183"/>
      <c r="M210" s="1183"/>
      <c r="N210" s="1183"/>
      <c r="O210" s="1183"/>
    </row>
    <row r="211" spans="1:15">
      <c r="A211" s="1183"/>
      <c r="B211" s="1183"/>
      <c r="C211" s="1183"/>
      <c r="D211" s="1183"/>
      <c r="E211" s="1183"/>
      <c r="F211" s="1183"/>
      <c r="G211" s="1183"/>
      <c r="H211" s="1183"/>
      <c r="I211" s="1183"/>
      <c r="J211" s="1183"/>
      <c r="K211" s="1183"/>
      <c r="L211" s="1183"/>
      <c r="M211" s="1183"/>
      <c r="N211" s="1183"/>
      <c r="O211" s="1183"/>
    </row>
    <row r="212" spans="1:15">
      <c r="A212" s="1183"/>
      <c r="B212" s="1183"/>
      <c r="C212" s="1183"/>
      <c r="D212" s="1183"/>
      <c r="E212" s="1183"/>
      <c r="F212" s="1183"/>
      <c r="G212" s="1183"/>
      <c r="H212" s="1183"/>
      <c r="I212" s="1183"/>
      <c r="J212" s="1183"/>
      <c r="K212" s="1183"/>
      <c r="L212" s="1183"/>
      <c r="M212" s="1183"/>
      <c r="N212" s="1183"/>
      <c r="O212" s="1183"/>
    </row>
    <row r="213" spans="1:15">
      <c r="A213" s="1183"/>
      <c r="B213" s="1183"/>
      <c r="C213" s="1183"/>
      <c r="D213" s="1183"/>
      <c r="E213" s="1183"/>
      <c r="F213" s="1183"/>
      <c r="G213" s="1183"/>
      <c r="H213" s="1183"/>
      <c r="I213" s="1183"/>
      <c r="J213" s="1183"/>
      <c r="K213" s="1183"/>
      <c r="L213" s="1183"/>
      <c r="M213" s="1183"/>
      <c r="N213" s="1183"/>
      <c r="O213" s="1183"/>
    </row>
    <row r="214" spans="1:15">
      <c r="A214" s="1183"/>
      <c r="B214" s="1183"/>
      <c r="C214" s="1183"/>
      <c r="D214" s="1183"/>
      <c r="E214" s="1183"/>
      <c r="F214" s="1183"/>
      <c r="G214" s="1183"/>
      <c r="H214" s="1183"/>
      <c r="I214" s="1183"/>
      <c r="J214" s="1183"/>
      <c r="K214" s="1183"/>
      <c r="L214" s="1183"/>
      <c r="M214" s="1183"/>
      <c r="N214" s="1183"/>
      <c r="O214" s="1183"/>
    </row>
    <row r="215" spans="1:15">
      <c r="A215" s="1183"/>
      <c r="B215" s="1183"/>
      <c r="C215" s="1183"/>
      <c r="D215" s="1183"/>
      <c r="E215" s="1183"/>
      <c r="F215" s="1183"/>
      <c r="G215" s="1183"/>
      <c r="H215" s="1183"/>
      <c r="I215" s="1183"/>
      <c r="J215" s="1183"/>
      <c r="K215" s="1183"/>
      <c r="L215" s="1183"/>
      <c r="M215" s="1183"/>
      <c r="N215" s="1183"/>
      <c r="O215" s="1183"/>
    </row>
    <row r="216" spans="1:15">
      <c r="A216" s="1183"/>
      <c r="B216" s="1183"/>
      <c r="C216" s="1183"/>
      <c r="D216" s="1183"/>
      <c r="E216" s="1183"/>
      <c r="F216" s="1183"/>
      <c r="G216" s="1183"/>
      <c r="H216" s="1183"/>
      <c r="I216" s="1183"/>
      <c r="J216" s="1183"/>
      <c r="K216" s="1183"/>
      <c r="L216" s="1183"/>
      <c r="M216" s="1183"/>
      <c r="N216" s="1183"/>
      <c r="O216" s="1183"/>
    </row>
    <row r="217" spans="1:15">
      <c r="A217" s="1183"/>
      <c r="B217" s="1183"/>
      <c r="C217" s="1183"/>
      <c r="D217" s="1183"/>
      <c r="E217" s="1183"/>
      <c r="F217" s="1183"/>
      <c r="G217" s="1183"/>
      <c r="H217" s="1183"/>
      <c r="I217" s="1183"/>
      <c r="J217" s="1183"/>
      <c r="K217" s="1183"/>
      <c r="L217" s="1183"/>
      <c r="M217" s="1183"/>
      <c r="N217" s="1183"/>
      <c r="O217" s="1183"/>
    </row>
    <row r="218" spans="1:15">
      <c r="A218" s="1183"/>
      <c r="B218" s="1183"/>
      <c r="C218" s="1183"/>
      <c r="D218" s="1183"/>
      <c r="E218" s="1183"/>
      <c r="F218" s="1183"/>
      <c r="G218" s="1183"/>
      <c r="H218" s="1183"/>
      <c r="I218" s="1183"/>
      <c r="J218" s="1183"/>
      <c r="K218" s="1183"/>
      <c r="L218" s="1183"/>
      <c r="M218" s="1183"/>
      <c r="N218" s="1183"/>
      <c r="O218" s="1183"/>
    </row>
    <row r="219" spans="1:15">
      <c r="A219" s="1183"/>
      <c r="B219" s="1183"/>
      <c r="C219" s="1183"/>
      <c r="D219" s="1183"/>
      <c r="E219" s="1183"/>
      <c r="F219" s="1183"/>
      <c r="G219" s="1183"/>
      <c r="H219" s="1183"/>
      <c r="I219" s="1183"/>
      <c r="J219" s="1183"/>
      <c r="K219" s="1183"/>
      <c r="L219" s="1183"/>
      <c r="M219" s="1183"/>
      <c r="N219" s="1183"/>
      <c r="O219" s="1183"/>
    </row>
    <row r="220" spans="1:15">
      <c r="A220" s="1183"/>
      <c r="B220" s="1183"/>
      <c r="C220" s="1183"/>
      <c r="D220" s="1183"/>
      <c r="E220" s="1183"/>
      <c r="F220" s="1183"/>
      <c r="G220" s="1183"/>
      <c r="H220" s="1183"/>
      <c r="I220" s="1183"/>
      <c r="J220" s="1183"/>
      <c r="K220" s="1183"/>
      <c r="L220" s="1183"/>
      <c r="M220" s="1183"/>
      <c r="N220" s="1183"/>
      <c r="O220" s="1183"/>
    </row>
    <row r="221" spans="1:15">
      <c r="A221" s="1183"/>
      <c r="B221" s="1183"/>
      <c r="C221" s="1183"/>
      <c r="D221" s="1183"/>
      <c r="E221" s="1183"/>
      <c r="F221" s="1183"/>
      <c r="G221" s="1183"/>
      <c r="H221" s="1183"/>
      <c r="I221" s="1183"/>
      <c r="J221" s="1183"/>
      <c r="K221" s="1183"/>
      <c r="L221" s="1183"/>
      <c r="M221" s="1183"/>
      <c r="N221" s="1183"/>
      <c r="O221" s="1183"/>
    </row>
    <row r="222" spans="1:15">
      <c r="A222" s="1183"/>
      <c r="B222" s="1183"/>
      <c r="C222" s="1183"/>
      <c r="D222" s="1183"/>
      <c r="E222" s="1183"/>
      <c r="F222" s="1183"/>
      <c r="G222" s="1183"/>
      <c r="H222" s="1183"/>
      <c r="I222" s="1183"/>
      <c r="J222" s="1183"/>
      <c r="K222" s="1183"/>
      <c r="L222" s="1183"/>
      <c r="M222" s="1183"/>
      <c r="N222" s="1183"/>
      <c r="O222" s="1183"/>
    </row>
    <row r="223" spans="1:15">
      <c r="A223" s="1183"/>
      <c r="B223" s="1183"/>
      <c r="C223" s="1183"/>
      <c r="D223" s="1183"/>
      <c r="E223" s="1183"/>
      <c r="F223" s="1183"/>
      <c r="G223" s="1183"/>
      <c r="H223" s="1183"/>
      <c r="I223" s="1183"/>
      <c r="J223" s="1183"/>
      <c r="K223" s="1183"/>
      <c r="L223" s="1183"/>
      <c r="M223" s="1183"/>
      <c r="N223" s="1183"/>
      <c r="O223" s="1183"/>
    </row>
    <row r="224" spans="1:15">
      <c r="A224" s="1183"/>
      <c r="B224" s="1183"/>
      <c r="C224" s="1183"/>
      <c r="D224" s="1183"/>
      <c r="E224" s="1183"/>
      <c r="F224" s="1183"/>
      <c r="G224" s="1183"/>
      <c r="H224" s="1183"/>
      <c r="I224" s="1183"/>
      <c r="J224" s="1183"/>
      <c r="K224" s="1183"/>
      <c r="L224" s="1183"/>
      <c r="M224" s="1183"/>
      <c r="N224" s="1183"/>
      <c r="O224" s="1183"/>
    </row>
    <row r="225" spans="1:15">
      <c r="A225" s="1183"/>
      <c r="B225" s="1183"/>
      <c r="C225" s="1183"/>
      <c r="D225" s="1183"/>
      <c r="E225" s="1183"/>
      <c r="F225" s="1183"/>
      <c r="G225" s="1183"/>
      <c r="H225" s="1183"/>
      <c r="I225" s="1183"/>
      <c r="J225" s="1183"/>
      <c r="K225" s="1183"/>
      <c r="L225" s="1183"/>
      <c r="M225" s="1183"/>
      <c r="N225" s="1183"/>
      <c r="O225" s="1183"/>
    </row>
    <row r="226" spans="1:15">
      <c r="A226" s="1183"/>
      <c r="B226" s="1183"/>
      <c r="C226" s="1183"/>
      <c r="D226" s="1183"/>
      <c r="E226" s="1183"/>
      <c r="F226" s="1183"/>
      <c r="G226" s="1183"/>
      <c r="H226" s="1183"/>
      <c r="I226" s="1183"/>
      <c r="J226" s="1183"/>
      <c r="K226" s="1183"/>
      <c r="L226" s="1183"/>
      <c r="M226" s="1183"/>
      <c r="N226" s="1183"/>
      <c r="O226" s="1183"/>
    </row>
    <row r="227" spans="1:15">
      <c r="A227" s="1183"/>
      <c r="B227" s="1183"/>
      <c r="C227" s="1183"/>
      <c r="D227" s="1183"/>
      <c r="E227" s="1183"/>
      <c r="F227" s="1183"/>
      <c r="G227" s="1183"/>
      <c r="H227" s="1183"/>
      <c r="I227" s="1183"/>
      <c r="J227" s="1183"/>
      <c r="K227" s="1183"/>
      <c r="L227" s="1183"/>
      <c r="M227" s="1183"/>
      <c r="N227" s="1183"/>
      <c r="O227" s="1183"/>
    </row>
    <row r="228" spans="1:15">
      <c r="A228" s="1183"/>
      <c r="B228" s="1183"/>
      <c r="C228" s="1183"/>
      <c r="D228" s="1183"/>
      <c r="E228" s="1183"/>
      <c r="F228" s="1183"/>
      <c r="G228" s="1183"/>
      <c r="H228" s="1183"/>
      <c r="I228" s="1183"/>
      <c r="J228" s="1183"/>
      <c r="K228" s="1183"/>
      <c r="L228" s="1183"/>
      <c r="M228" s="1183"/>
      <c r="N228" s="1183"/>
      <c r="O228" s="1183"/>
    </row>
    <row r="229" spans="1:15">
      <c r="A229" s="1183"/>
      <c r="B229" s="1183"/>
      <c r="C229" s="1183"/>
      <c r="D229" s="1183"/>
      <c r="E229" s="1183"/>
      <c r="F229" s="1183"/>
      <c r="G229" s="1183"/>
      <c r="H229" s="1183"/>
      <c r="I229" s="1183"/>
      <c r="J229" s="1183"/>
      <c r="K229" s="1183"/>
      <c r="L229" s="1183"/>
      <c r="M229" s="1183"/>
      <c r="N229" s="1183"/>
      <c r="O229" s="1183"/>
    </row>
    <row r="230" spans="1:15">
      <c r="A230" s="1183"/>
      <c r="B230" s="1183"/>
      <c r="C230" s="1183"/>
      <c r="D230" s="1183"/>
      <c r="E230" s="1183"/>
      <c r="F230" s="1183"/>
      <c r="G230" s="1183"/>
      <c r="H230" s="1183"/>
      <c r="I230" s="1183"/>
      <c r="J230" s="1183"/>
      <c r="K230" s="1183"/>
      <c r="L230" s="1183"/>
      <c r="M230" s="1183"/>
      <c r="N230" s="1183"/>
      <c r="O230" s="1183"/>
    </row>
    <row r="231" spans="1:15">
      <c r="A231" s="1183"/>
      <c r="B231" s="1183"/>
      <c r="C231" s="1183"/>
      <c r="D231" s="1183"/>
      <c r="E231" s="1183"/>
      <c r="F231" s="1183"/>
      <c r="G231" s="1183"/>
      <c r="H231" s="1183"/>
      <c r="I231" s="1183"/>
      <c r="J231" s="1183"/>
      <c r="K231" s="1183"/>
      <c r="L231" s="1183"/>
      <c r="M231" s="1183"/>
      <c r="N231" s="1183"/>
      <c r="O231" s="1183"/>
    </row>
    <row r="232" spans="1:15">
      <c r="A232" s="1183"/>
      <c r="B232" s="1183"/>
      <c r="C232" s="1183"/>
      <c r="D232" s="1183"/>
      <c r="E232" s="1183"/>
      <c r="F232" s="1183"/>
      <c r="G232" s="1183"/>
      <c r="H232" s="1183"/>
      <c r="I232" s="1183"/>
      <c r="J232" s="1183"/>
      <c r="K232" s="1183"/>
      <c r="L232" s="1183"/>
      <c r="M232" s="1183"/>
      <c r="N232" s="1183"/>
      <c r="O232" s="1183"/>
    </row>
    <row r="233" spans="1:15">
      <c r="A233" s="1183"/>
      <c r="B233" s="1183"/>
      <c r="C233" s="1183"/>
      <c r="D233" s="1183"/>
      <c r="E233" s="1183"/>
      <c r="F233" s="1183"/>
      <c r="G233" s="1183"/>
      <c r="H233" s="1183"/>
      <c r="I233" s="1183"/>
      <c r="J233" s="1183"/>
      <c r="K233" s="1183"/>
      <c r="L233" s="1183"/>
      <c r="M233" s="1183"/>
      <c r="N233" s="1183"/>
      <c r="O233" s="1183"/>
    </row>
    <row r="234" spans="1:15">
      <c r="A234" s="1183"/>
      <c r="B234" s="1183"/>
      <c r="C234" s="1183"/>
      <c r="D234" s="1183"/>
      <c r="E234" s="1183"/>
      <c r="F234" s="1183"/>
      <c r="G234" s="1183"/>
      <c r="H234" s="1183"/>
      <c r="I234" s="1183"/>
      <c r="J234" s="1183"/>
      <c r="K234" s="1183"/>
      <c r="L234" s="1183"/>
      <c r="M234" s="1183"/>
      <c r="N234" s="1183"/>
      <c r="O234" s="1183"/>
    </row>
    <row r="235" spans="1:15">
      <c r="A235" s="1183"/>
      <c r="B235" s="1183"/>
      <c r="C235" s="1183"/>
      <c r="D235" s="1183"/>
      <c r="E235" s="1183"/>
      <c r="F235" s="1183"/>
      <c r="G235" s="1183"/>
      <c r="H235" s="1183"/>
      <c r="I235" s="1183"/>
      <c r="J235" s="1183"/>
      <c r="K235" s="1183"/>
      <c r="L235" s="1183"/>
      <c r="M235" s="1183"/>
      <c r="N235" s="1183"/>
      <c r="O235" s="1183"/>
    </row>
    <row r="236" spans="1:15">
      <c r="A236" s="1183"/>
      <c r="B236" s="1183"/>
      <c r="C236" s="1183"/>
      <c r="D236" s="1183"/>
      <c r="E236" s="1183"/>
      <c r="F236" s="1183"/>
      <c r="G236" s="1183"/>
      <c r="H236" s="1183"/>
      <c r="I236" s="1183"/>
      <c r="J236" s="1183"/>
      <c r="K236" s="1183"/>
      <c r="L236" s="1183"/>
      <c r="M236" s="1183"/>
      <c r="N236" s="1183"/>
      <c r="O236" s="1183"/>
    </row>
    <row r="237" spans="1:15">
      <c r="A237" s="1183"/>
      <c r="B237" s="1183"/>
      <c r="C237" s="1183"/>
      <c r="D237" s="1183"/>
      <c r="E237" s="1183"/>
      <c r="F237" s="1183"/>
      <c r="G237" s="1183"/>
      <c r="H237" s="1183"/>
      <c r="I237" s="1183"/>
      <c r="J237" s="1183"/>
      <c r="K237" s="1183"/>
      <c r="L237" s="1183"/>
      <c r="M237" s="1183"/>
      <c r="N237" s="1183"/>
      <c r="O237" s="1183"/>
    </row>
    <row r="238" spans="1:15">
      <c r="A238" s="1183"/>
      <c r="B238" s="1183"/>
      <c r="C238" s="1183"/>
      <c r="D238" s="1183"/>
      <c r="E238" s="1183"/>
      <c r="F238" s="1183"/>
      <c r="G238" s="1183"/>
      <c r="H238" s="1183"/>
      <c r="I238" s="1183"/>
      <c r="J238" s="1183"/>
      <c r="K238" s="1183"/>
      <c r="L238" s="1183"/>
      <c r="M238" s="1183"/>
      <c r="N238" s="1183"/>
      <c r="O238" s="1183"/>
    </row>
    <row r="239" spans="1:15">
      <c r="A239" s="1183"/>
      <c r="B239" s="1183"/>
      <c r="C239" s="1183"/>
      <c r="D239" s="1183"/>
      <c r="E239" s="1183"/>
      <c r="F239" s="1183"/>
      <c r="G239" s="1183"/>
      <c r="H239" s="1183"/>
      <c r="I239" s="1183"/>
      <c r="J239" s="1183"/>
      <c r="K239" s="1183"/>
      <c r="L239" s="1183"/>
      <c r="M239" s="1183"/>
      <c r="N239" s="1183"/>
      <c r="O239" s="1183"/>
    </row>
    <row r="240" spans="1:15">
      <c r="A240" s="1183"/>
      <c r="B240" s="1183"/>
      <c r="C240" s="1183"/>
      <c r="D240" s="1183"/>
      <c r="E240" s="1183"/>
      <c r="F240" s="1183"/>
      <c r="G240" s="1183"/>
      <c r="H240" s="1183"/>
      <c r="I240" s="1183"/>
      <c r="J240" s="1183"/>
      <c r="K240" s="1183"/>
      <c r="L240" s="1183"/>
      <c r="M240" s="1183"/>
      <c r="N240" s="1183"/>
      <c r="O240" s="1183"/>
    </row>
    <row r="241" spans="1:15">
      <c r="A241" s="1183"/>
      <c r="B241" s="1183"/>
      <c r="C241" s="1183"/>
      <c r="D241" s="1183"/>
      <c r="E241" s="1183"/>
      <c r="F241" s="1183"/>
      <c r="G241" s="1183"/>
      <c r="H241" s="1183"/>
      <c r="I241" s="1183"/>
      <c r="J241" s="1183"/>
      <c r="K241" s="1183"/>
      <c r="L241" s="1183"/>
      <c r="M241" s="1183"/>
      <c r="N241" s="1183"/>
      <c r="O241" s="1183"/>
    </row>
    <row r="242" spans="1:15">
      <c r="A242" s="1183"/>
      <c r="B242" s="1183"/>
      <c r="C242" s="1183"/>
      <c r="D242" s="1183"/>
      <c r="E242" s="1183"/>
      <c r="F242" s="1183"/>
      <c r="G242" s="1183"/>
      <c r="H242" s="1183"/>
      <c r="I242" s="1183"/>
      <c r="J242" s="1183"/>
      <c r="K242" s="1183"/>
      <c r="L242" s="1183"/>
      <c r="M242" s="1183"/>
      <c r="N242" s="1183"/>
      <c r="O242" s="1183"/>
    </row>
    <row r="243" spans="1:15">
      <c r="A243" s="1183"/>
      <c r="B243" s="1183"/>
      <c r="C243" s="1183"/>
      <c r="D243" s="1183"/>
      <c r="E243" s="1183"/>
      <c r="F243" s="1183"/>
      <c r="G243" s="1183"/>
      <c r="H243" s="1183"/>
      <c r="I243" s="1183"/>
      <c r="J243" s="1183"/>
      <c r="K243" s="1183"/>
      <c r="L243" s="1183"/>
      <c r="M243" s="1183"/>
      <c r="N243" s="1183"/>
      <c r="O243" s="1183"/>
    </row>
    <row r="244" spans="1:15">
      <c r="A244" s="1183"/>
      <c r="B244" s="1183"/>
      <c r="C244" s="1183"/>
      <c r="D244" s="1183"/>
      <c r="E244" s="1183"/>
      <c r="F244" s="1183"/>
      <c r="G244" s="1183"/>
      <c r="H244" s="1183"/>
      <c r="I244" s="1183"/>
      <c r="J244" s="1183"/>
      <c r="K244" s="1183"/>
      <c r="L244" s="1183"/>
      <c r="M244" s="1183"/>
      <c r="N244" s="1183"/>
      <c r="O244" s="1183"/>
    </row>
    <row r="245" spans="1:15">
      <c r="A245" s="1183"/>
      <c r="B245" s="1183"/>
      <c r="C245" s="1183"/>
      <c r="D245" s="1183"/>
      <c r="E245" s="1183"/>
      <c r="F245" s="1183"/>
      <c r="G245" s="1183"/>
      <c r="H245" s="1183"/>
      <c r="I245" s="1183"/>
      <c r="J245" s="1183"/>
      <c r="K245" s="1183"/>
      <c r="L245" s="1183"/>
      <c r="M245" s="1183"/>
      <c r="N245" s="1183"/>
      <c r="O245" s="1183"/>
    </row>
    <row r="246" spans="1:15">
      <c r="A246" s="1183"/>
      <c r="B246" s="1183"/>
      <c r="C246" s="1183"/>
      <c r="D246" s="1183"/>
      <c r="E246" s="1183"/>
      <c r="F246" s="1183"/>
      <c r="G246" s="1183"/>
      <c r="H246" s="1183"/>
      <c r="I246" s="1183"/>
      <c r="J246" s="1183"/>
      <c r="K246" s="1183"/>
      <c r="L246" s="1183"/>
      <c r="M246" s="1183"/>
      <c r="N246" s="1183"/>
      <c r="O246" s="1183"/>
    </row>
    <row r="247" spans="1:15">
      <c r="A247" s="1183"/>
      <c r="B247" s="1183"/>
      <c r="C247" s="1183"/>
      <c r="D247" s="1183"/>
      <c r="E247" s="1183"/>
      <c r="F247" s="1183"/>
      <c r="G247" s="1183"/>
      <c r="H247" s="1183"/>
      <c r="I247" s="1183"/>
      <c r="J247" s="1183"/>
      <c r="K247" s="1183"/>
      <c r="L247" s="1183"/>
      <c r="M247" s="1183"/>
      <c r="N247" s="1183"/>
      <c r="O247" s="1183"/>
    </row>
    <row r="248" spans="1:15">
      <c r="A248" s="1183"/>
      <c r="B248" s="1183"/>
      <c r="C248" s="1183"/>
      <c r="D248" s="1183"/>
      <c r="E248" s="1183"/>
      <c r="F248" s="1183"/>
      <c r="G248" s="1183"/>
      <c r="H248" s="1183"/>
      <c r="I248" s="1183"/>
      <c r="J248" s="1183"/>
      <c r="K248" s="1183"/>
      <c r="L248" s="1183"/>
      <c r="M248" s="1183"/>
      <c r="N248" s="1183"/>
      <c r="O248" s="1183"/>
    </row>
    <row r="249" spans="1:15">
      <c r="A249" s="1183"/>
      <c r="B249" s="1183"/>
      <c r="C249" s="1183"/>
      <c r="D249" s="1183"/>
      <c r="E249" s="1183"/>
      <c r="F249" s="1183"/>
      <c r="G249" s="1183"/>
      <c r="H249" s="1183"/>
      <c r="I249" s="1183"/>
      <c r="J249" s="1183"/>
      <c r="K249" s="1183"/>
      <c r="L249" s="1183"/>
      <c r="M249" s="1183"/>
      <c r="N249" s="1183"/>
      <c r="O249" s="1183"/>
    </row>
    <row r="250" spans="1:15">
      <c r="A250" s="1183"/>
      <c r="B250" s="1183"/>
      <c r="C250" s="1183"/>
      <c r="D250" s="1183"/>
      <c r="E250" s="1183"/>
      <c r="F250" s="1183"/>
      <c r="G250" s="1183"/>
      <c r="H250" s="1183"/>
      <c r="I250" s="1183"/>
      <c r="J250" s="1183"/>
      <c r="K250" s="1183"/>
      <c r="L250" s="1183"/>
      <c r="M250" s="1183"/>
      <c r="N250" s="1183"/>
      <c r="O250" s="1183"/>
    </row>
    <row r="251" spans="1:15">
      <c r="A251" s="1183"/>
      <c r="B251" s="1183"/>
      <c r="C251" s="1183"/>
      <c r="D251" s="1183"/>
      <c r="E251" s="1183"/>
      <c r="F251" s="1183"/>
      <c r="G251" s="1183"/>
      <c r="H251" s="1183"/>
      <c r="I251" s="1183"/>
      <c r="J251" s="1183"/>
      <c r="K251" s="1183"/>
      <c r="L251" s="1183"/>
      <c r="M251" s="1183"/>
      <c r="N251" s="1183"/>
      <c r="O251" s="1183"/>
    </row>
    <row r="252" spans="1:15">
      <c r="A252" s="1183"/>
      <c r="B252" s="1183"/>
      <c r="C252" s="1183"/>
      <c r="D252" s="1183"/>
      <c r="E252" s="1183"/>
      <c r="F252" s="1183"/>
      <c r="G252" s="1183"/>
      <c r="H252" s="1183"/>
      <c r="I252" s="1183"/>
      <c r="J252" s="1183"/>
      <c r="K252" s="1183"/>
      <c r="L252" s="1183"/>
      <c r="M252" s="1183"/>
      <c r="N252" s="1183"/>
      <c r="O252" s="1183"/>
    </row>
    <row r="253" spans="1:15">
      <c r="A253" s="1183"/>
      <c r="B253" s="1183"/>
      <c r="C253" s="1183"/>
      <c r="D253" s="1183"/>
      <c r="E253" s="1183"/>
      <c r="F253" s="1183"/>
      <c r="G253" s="1183"/>
      <c r="H253" s="1183"/>
      <c r="I253" s="1183"/>
      <c r="J253" s="1183"/>
      <c r="K253" s="1183"/>
      <c r="L253" s="1183"/>
      <c r="M253" s="1183"/>
      <c r="N253" s="1183"/>
      <c r="O253" s="1183"/>
    </row>
    <row r="254" spans="1:15">
      <c r="A254" s="1183"/>
      <c r="B254" s="1183"/>
      <c r="C254" s="1183"/>
      <c r="D254" s="1183"/>
      <c r="E254" s="1183"/>
      <c r="F254" s="1183"/>
      <c r="G254" s="1183"/>
      <c r="H254" s="1183"/>
      <c r="I254" s="1183"/>
      <c r="J254" s="1183"/>
      <c r="K254" s="1183"/>
      <c r="L254" s="1183"/>
      <c r="M254" s="1183"/>
      <c r="N254" s="1183"/>
      <c r="O254" s="1183"/>
    </row>
    <row r="255" spans="1:15">
      <c r="A255" s="1183"/>
      <c r="B255" s="1183"/>
      <c r="C255" s="1183"/>
      <c r="D255" s="1183"/>
      <c r="E255" s="1183"/>
      <c r="F255" s="1183"/>
      <c r="G255" s="1183"/>
      <c r="H255" s="1183"/>
      <c r="I255" s="1183"/>
      <c r="J255" s="1183"/>
      <c r="K255" s="1183"/>
      <c r="L255" s="1183"/>
      <c r="M255" s="1183"/>
      <c r="N255" s="1183"/>
      <c r="O255" s="1183"/>
    </row>
    <row r="256" spans="1:15">
      <c r="A256" s="1183"/>
      <c r="B256" s="1183"/>
      <c r="C256" s="1183"/>
      <c r="D256" s="1183"/>
      <c r="E256" s="1183"/>
      <c r="F256" s="1183"/>
      <c r="G256" s="1183"/>
      <c r="H256" s="1183"/>
      <c r="I256" s="1183"/>
      <c r="J256" s="1183"/>
      <c r="K256" s="1183"/>
      <c r="L256" s="1183"/>
      <c r="M256" s="1183"/>
      <c r="N256" s="1183"/>
      <c r="O256" s="1183"/>
    </row>
    <row r="257" spans="1:15">
      <c r="A257" s="1183"/>
      <c r="B257" s="1183"/>
      <c r="C257" s="1183"/>
      <c r="D257" s="1183"/>
      <c r="E257" s="1183"/>
      <c r="F257" s="1183"/>
      <c r="G257" s="1183"/>
      <c r="H257" s="1183"/>
      <c r="I257" s="1183"/>
      <c r="J257" s="1183"/>
      <c r="K257" s="1183"/>
      <c r="L257" s="1183"/>
      <c r="M257" s="1183"/>
      <c r="N257" s="1183"/>
      <c r="O257" s="1183"/>
    </row>
    <row r="258" spans="1:15">
      <c r="A258" s="1183"/>
      <c r="B258" s="1183"/>
      <c r="C258" s="1183"/>
      <c r="D258" s="1183"/>
      <c r="E258" s="1183"/>
      <c r="F258" s="1183"/>
      <c r="G258" s="1183"/>
      <c r="H258" s="1183"/>
      <c r="I258" s="1183"/>
      <c r="J258" s="1183"/>
      <c r="K258" s="1183"/>
      <c r="L258" s="1183"/>
      <c r="M258" s="1183"/>
      <c r="N258" s="1183"/>
      <c r="O258" s="1183"/>
    </row>
    <row r="259" spans="1:15">
      <c r="A259" s="1183"/>
      <c r="B259" s="1183"/>
      <c r="C259" s="1183"/>
      <c r="D259" s="1183"/>
      <c r="E259" s="1183"/>
      <c r="F259" s="1183"/>
      <c r="G259" s="1183"/>
      <c r="H259" s="1183"/>
      <c r="I259" s="1183"/>
      <c r="J259" s="1183"/>
      <c r="K259" s="1183"/>
      <c r="L259" s="1183"/>
      <c r="M259" s="1183"/>
      <c r="N259" s="1183"/>
      <c r="O259" s="1183"/>
    </row>
    <row r="260" spans="1:15">
      <c r="A260" s="1183"/>
      <c r="B260" s="1183"/>
      <c r="C260" s="1183"/>
      <c r="D260" s="1183"/>
      <c r="E260" s="1183"/>
      <c r="F260" s="1183"/>
      <c r="G260" s="1183"/>
      <c r="H260" s="1183"/>
      <c r="I260" s="1183"/>
      <c r="J260" s="1183"/>
      <c r="K260" s="1183"/>
      <c r="L260" s="1183"/>
      <c r="M260" s="1183"/>
      <c r="N260" s="1183"/>
      <c r="O260" s="1183"/>
    </row>
    <row r="261" spans="1:15">
      <c r="A261" s="1183"/>
      <c r="B261" s="1183"/>
      <c r="C261" s="1183"/>
      <c r="D261" s="1183"/>
      <c r="E261" s="1183"/>
      <c r="F261" s="1183"/>
      <c r="G261" s="1183"/>
      <c r="H261" s="1183"/>
      <c r="I261" s="1183"/>
      <c r="J261" s="1183"/>
      <c r="K261" s="1183"/>
      <c r="L261" s="1183"/>
      <c r="M261" s="1183"/>
      <c r="N261" s="1183"/>
      <c r="O261" s="1183"/>
    </row>
    <row r="262" spans="1:15">
      <c r="A262" s="1183"/>
      <c r="B262" s="1183"/>
      <c r="C262" s="1183"/>
      <c r="D262" s="1183"/>
      <c r="E262" s="1183"/>
      <c r="F262" s="1183"/>
      <c r="G262" s="1183"/>
      <c r="H262" s="1183"/>
      <c r="I262" s="1183"/>
      <c r="J262" s="1183"/>
      <c r="K262" s="1183"/>
      <c r="L262" s="1183"/>
      <c r="M262" s="1183"/>
      <c r="N262" s="1183"/>
      <c r="O262" s="1183"/>
    </row>
    <row r="263" spans="1:15">
      <c r="A263" s="1183"/>
      <c r="B263" s="1183"/>
      <c r="C263" s="1183"/>
      <c r="D263" s="1183"/>
      <c r="E263" s="1183"/>
      <c r="F263" s="1183"/>
      <c r="G263" s="1183"/>
      <c r="H263" s="1183"/>
      <c r="I263" s="1183"/>
      <c r="J263" s="1183"/>
      <c r="K263" s="1183"/>
      <c r="L263" s="1183"/>
      <c r="M263" s="1183"/>
      <c r="N263" s="1183"/>
      <c r="O263" s="1183"/>
    </row>
    <row r="264" spans="1:15">
      <c r="A264" s="1183"/>
      <c r="B264" s="1183"/>
      <c r="C264" s="1183"/>
      <c r="D264" s="1183"/>
      <c r="E264" s="1183"/>
      <c r="F264" s="1183"/>
      <c r="G264" s="1183"/>
      <c r="H264" s="1183"/>
      <c r="I264" s="1183"/>
      <c r="J264" s="1183"/>
      <c r="K264" s="1183"/>
      <c r="L264" s="1183"/>
      <c r="M264" s="1183"/>
      <c r="N264" s="1183"/>
      <c r="O264" s="1183"/>
    </row>
    <row r="265" spans="1:15">
      <c r="A265" s="1183"/>
      <c r="B265" s="1183"/>
      <c r="C265" s="1183"/>
      <c r="D265" s="1183"/>
      <c r="E265" s="1183"/>
      <c r="F265" s="1183"/>
      <c r="G265" s="1183"/>
      <c r="H265" s="1183"/>
      <c r="I265" s="1183"/>
      <c r="J265" s="1183"/>
      <c r="K265" s="1183"/>
      <c r="L265" s="1183"/>
      <c r="M265" s="1183"/>
      <c r="N265" s="1183"/>
      <c r="O265" s="1183"/>
    </row>
    <row r="266" spans="1:15">
      <c r="A266" s="1183"/>
      <c r="B266" s="1183"/>
      <c r="C266" s="1183"/>
      <c r="D266" s="1183"/>
      <c r="E266" s="1183"/>
      <c r="F266" s="1183"/>
      <c r="G266" s="1183"/>
      <c r="H266" s="1183"/>
      <c r="I266" s="1183"/>
      <c r="J266" s="1183"/>
      <c r="K266" s="1183"/>
      <c r="L266" s="1183"/>
      <c r="M266" s="1183"/>
      <c r="N266" s="1183"/>
      <c r="O266" s="1183"/>
    </row>
    <row r="267" spans="1:15">
      <c r="A267" s="1183"/>
      <c r="B267" s="1183"/>
      <c r="C267" s="1183"/>
      <c r="D267" s="1183"/>
      <c r="E267" s="1183"/>
      <c r="F267" s="1183"/>
      <c r="G267" s="1183"/>
      <c r="H267" s="1183"/>
      <c r="I267" s="1183"/>
      <c r="J267" s="1183"/>
      <c r="K267" s="1183"/>
      <c r="L267" s="1183"/>
      <c r="M267" s="1183"/>
      <c r="N267" s="1183"/>
      <c r="O267" s="1183"/>
    </row>
    <row r="268" spans="1:15">
      <c r="A268" s="1183"/>
      <c r="B268" s="1183"/>
      <c r="C268" s="1183"/>
      <c r="D268" s="1183"/>
      <c r="E268" s="1183"/>
      <c r="F268" s="1183"/>
      <c r="G268" s="1183"/>
      <c r="H268" s="1183"/>
      <c r="I268" s="1183"/>
      <c r="J268" s="1183"/>
      <c r="K268" s="1183"/>
      <c r="L268" s="1183"/>
      <c r="M268" s="1183"/>
      <c r="N268" s="1183"/>
      <c r="O268" s="1183"/>
    </row>
    <row r="269" spans="1:15">
      <c r="A269" s="1183"/>
      <c r="B269" s="1183"/>
      <c r="C269" s="1183"/>
      <c r="D269" s="1183"/>
      <c r="E269" s="1183"/>
      <c r="F269" s="1183"/>
      <c r="G269" s="1183"/>
      <c r="H269" s="1183"/>
      <c r="I269" s="1183"/>
      <c r="J269" s="1183"/>
      <c r="K269" s="1183"/>
      <c r="L269" s="1183"/>
      <c r="M269" s="1183"/>
      <c r="N269" s="1183"/>
      <c r="O269" s="1183"/>
    </row>
    <row r="270" spans="1:15">
      <c r="A270" s="1183"/>
      <c r="B270" s="1183"/>
      <c r="C270" s="1183"/>
      <c r="D270" s="1183"/>
      <c r="E270" s="1183"/>
      <c r="F270" s="1183"/>
      <c r="G270" s="1183"/>
      <c r="H270" s="1183"/>
      <c r="I270" s="1183"/>
      <c r="J270" s="1183"/>
      <c r="K270" s="1183"/>
      <c r="L270" s="1183"/>
      <c r="M270" s="1183"/>
      <c r="N270" s="1183"/>
      <c r="O270" s="1183"/>
    </row>
    <row r="271" spans="1:15">
      <c r="A271" s="1183"/>
      <c r="B271" s="1183"/>
      <c r="C271" s="1183"/>
      <c r="D271" s="1183"/>
      <c r="E271" s="1183"/>
      <c r="F271" s="1183"/>
      <c r="G271" s="1183"/>
      <c r="H271" s="1183"/>
      <c r="I271" s="1183"/>
      <c r="J271" s="1183"/>
      <c r="K271" s="1183"/>
      <c r="L271" s="1183"/>
      <c r="M271" s="1183"/>
      <c r="N271" s="1183"/>
      <c r="O271" s="1183"/>
    </row>
    <row r="272" spans="1:15">
      <c r="A272" s="1183"/>
      <c r="B272" s="1183"/>
      <c r="C272" s="1183"/>
      <c r="D272" s="1183"/>
      <c r="E272" s="1183"/>
      <c r="F272" s="1183"/>
      <c r="G272" s="1183"/>
      <c r="H272" s="1183"/>
      <c r="I272" s="1183"/>
      <c r="J272" s="1183"/>
      <c r="K272" s="1183"/>
      <c r="L272" s="1183"/>
      <c r="M272" s="1183"/>
      <c r="N272" s="1183"/>
      <c r="O272" s="1183"/>
    </row>
    <row r="273" spans="1:15">
      <c r="A273" s="1183"/>
      <c r="B273" s="1183"/>
      <c r="C273" s="1183"/>
      <c r="D273" s="1183"/>
      <c r="E273" s="1183"/>
      <c r="F273" s="1183"/>
      <c r="G273" s="1183"/>
      <c r="H273" s="1183"/>
      <c r="I273" s="1183"/>
      <c r="J273" s="1183"/>
      <c r="K273" s="1183"/>
      <c r="L273" s="1183"/>
      <c r="M273" s="1183"/>
      <c r="N273" s="1183"/>
      <c r="O273" s="1183"/>
    </row>
    <row r="274" spans="1:15">
      <c r="A274" s="1183"/>
      <c r="B274" s="1183"/>
      <c r="C274" s="1183"/>
      <c r="D274" s="1183"/>
      <c r="E274" s="1183"/>
      <c r="F274" s="1183"/>
      <c r="G274" s="1183"/>
      <c r="H274" s="1183"/>
      <c r="I274" s="1183"/>
      <c r="J274" s="1183"/>
      <c r="K274" s="1183"/>
      <c r="L274" s="1183"/>
      <c r="M274" s="1183"/>
      <c r="N274" s="1183"/>
      <c r="O274" s="1183"/>
    </row>
    <row r="275" spans="1:15">
      <c r="A275" s="1183"/>
      <c r="B275" s="1183"/>
      <c r="C275" s="1183"/>
      <c r="D275" s="1183"/>
      <c r="E275" s="1183"/>
      <c r="F275" s="1183"/>
      <c r="G275" s="1183"/>
      <c r="H275" s="1183"/>
      <c r="I275" s="1183"/>
      <c r="J275" s="1183"/>
      <c r="K275" s="1183"/>
      <c r="L275" s="1183"/>
      <c r="M275" s="1183"/>
      <c r="N275" s="1183"/>
      <c r="O275" s="1183"/>
    </row>
    <row r="276" spans="1:15">
      <c r="A276" s="1183"/>
      <c r="B276" s="1183"/>
      <c r="C276" s="1183"/>
      <c r="D276" s="1183"/>
      <c r="E276" s="1183"/>
      <c r="F276" s="1183"/>
      <c r="G276" s="1183"/>
      <c r="H276" s="1183"/>
      <c r="I276" s="1183"/>
      <c r="J276" s="1183"/>
      <c r="K276" s="1183"/>
      <c r="L276" s="1183"/>
      <c r="M276" s="1183"/>
      <c r="N276" s="1183"/>
      <c r="O276" s="1183"/>
    </row>
    <row r="277" spans="1:15">
      <c r="A277" s="1183"/>
      <c r="B277" s="1183"/>
      <c r="C277" s="1183"/>
      <c r="D277" s="1183"/>
      <c r="E277" s="1183"/>
      <c r="F277" s="1183"/>
      <c r="G277" s="1183"/>
      <c r="H277" s="1183"/>
      <c r="I277" s="1183"/>
      <c r="J277" s="1183"/>
      <c r="K277" s="1183"/>
      <c r="L277" s="1183"/>
      <c r="M277" s="1183"/>
      <c r="N277" s="1183"/>
      <c r="O277" s="1183"/>
    </row>
    <row r="278" spans="1:15">
      <c r="A278" s="1183"/>
      <c r="B278" s="1183"/>
      <c r="C278" s="1183"/>
      <c r="D278" s="1183"/>
      <c r="E278" s="1183"/>
      <c r="F278" s="1183"/>
      <c r="G278" s="1183"/>
      <c r="H278" s="1183"/>
      <c r="I278" s="1183"/>
      <c r="J278" s="1183"/>
      <c r="K278" s="1183"/>
      <c r="L278" s="1183"/>
      <c r="M278" s="1183"/>
      <c r="N278" s="1183"/>
      <c r="O278" s="1183"/>
    </row>
    <row r="279" spans="1:15">
      <c r="A279" s="1183"/>
      <c r="B279" s="1183"/>
      <c r="C279" s="1183"/>
      <c r="D279" s="1183"/>
      <c r="E279" s="1183"/>
      <c r="F279" s="1183"/>
      <c r="G279" s="1183"/>
      <c r="H279" s="1183"/>
      <c r="I279" s="1183"/>
      <c r="J279" s="1183"/>
      <c r="K279" s="1183"/>
      <c r="L279" s="1183"/>
      <c r="M279" s="1183"/>
      <c r="N279" s="1183"/>
      <c r="O279" s="1183"/>
    </row>
    <row r="280" spans="1:15">
      <c r="A280" s="1183"/>
      <c r="B280" s="1183"/>
      <c r="C280" s="1183"/>
      <c r="D280" s="1183"/>
      <c r="E280" s="1183"/>
      <c r="F280" s="1183"/>
      <c r="G280" s="1183"/>
      <c r="H280" s="1183"/>
      <c r="I280" s="1183"/>
      <c r="J280" s="1183"/>
      <c r="K280" s="1183"/>
      <c r="L280" s="1183"/>
      <c r="M280" s="1183"/>
      <c r="N280" s="1183"/>
      <c r="O280" s="1183"/>
    </row>
    <row r="281" spans="1:15">
      <c r="A281" s="1183"/>
      <c r="B281" s="1183"/>
      <c r="C281" s="1183"/>
      <c r="D281" s="1183"/>
      <c r="E281" s="1183"/>
      <c r="F281" s="1183"/>
      <c r="G281" s="1183"/>
      <c r="H281" s="1183"/>
      <c r="I281" s="1183"/>
      <c r="J281" s="1183"/>
      <c r="K281" s="1183"/>
      <c r="L281" s="1183"/>
      <c r="M281" s="1183"/>
      <c r="N281" s="1183"/>
      <c r="O281" s="1183"/>
    </row>
    <row r="282" spans="1:15">
      <c r="A282" s="1183"/>
      <c r="B282" s="1183"/>
      <c r="C282" s="1183"/>
      <c r="D282" s="1183"/>
      <c r="E282" s="1183"/>
      <c r="F282" s="1183"/>
      <c r="G282" s="1183"/>
      <c r="H282" s="1183"/>
      <c r="I282" s="1183"/>
      <c r="J282" s="1183"/>
      <c r="K282" s="1183"/>
      <c r="L282" s="1183"/>
      <c r="M282" s="1183"/>
      <c r="N282" s="1183"/>
      <c r="O282" s="1183"/>
    </row>
    <row r="283" spans="1:15">
      <c r="A283" s="1183"/>
      <c r="B283" s="1183"/>
      <c r="C283" s="1183"/>
      <c r="D283" s="1183"/>
      <c r="E283" s="1183"/>
      <c r="F283" s="1183"/>
      <c r="G283" s="1183"/>
      <c r="H283" s="1183"/>
      <c r="I283" s="1183"/>
      <c r="J283" s="1183"/>
      <c r="K283" s="1183"/>
      <c r="L283" s="1183"/>
      <c r="M283" s="1183"/>
      <c r="N283" s="1183"/>
      <c r="O283" s="1183"/>
    </row>
    <row r="284" spans="1:15">
      <c r="A284" s="1183"/>
      <c r="B284" s="1183"/>
      <c r="C284" s="1183"/>
      <c r="D284" s="1183"/>
      <c r="E284" s="1183"/>
      <c r="F284" s="1183"/>
      <c r="G284" s="1183"/>
      <c r="H284" s="1183"/>
      <c r="I284" s="1183"/>
      <c r="J284" s="1183"/>
      <c r="K284" s="1183"/>
      <c r="L284" s="1183"/>
      <c r="M284" s="1183"/>
      <c r="N284" s="1183"/>
      <c r="O284" s="1183"/>
    </row>
    <row r="285" spans="1:15">
      <c r="A285" s="1183"/>
      <c r="B285" s="1183"/>
      <c r="C285" s="1183"/>
      <c r="D285" s="1183"/>
      <c r="E285" s="1183"/>
      <c r="F285" s="1183"/>
      <c r="G285" s="1183"/>
      <c r="H285" s="1183"/>
      <c r="I285" s="1183"/>
      <c r="J285" s="1183"/>
      <c r="K285" s="1183"/>
      <c r="L285" s="1183"/>
      <c r="M285" s="1183"/>
      <c r="N285" s="1183"/>
      <c r="O285" s="1183"/>
    </row>
    <row r="286" spans="1:15">
      <c r="A286" s="1183"/>
      <c r="B286" s="1183"/>
      <c r="C286" s="1183"/>
      <c r="D286" s="1183"/>
      <c r="E286" s="1183"/>
      <c r="F286" s="1183"/>
      <c r="G286" s="1183"/>
      <c r="H286" s="1183"/>
      <c r="I286" s="1183"/>
      <c r="J286" s="1183"/>
      <c r="K286" s="1183"/>
      <c r="L286" s="1183"/>
      <c r="M286" s="1183"/>
      <c r="N286" s="1183"/>
      <c r="O286" s="1183"/>
    </row>
    <row r="287" spans="1:15">
      <c r="A287" s="1183"/>
      <c r="B287" s="1183"/>
      <c r="C287" s="1183"/>
      <c r="D287" s="1183"/>
      <c r="E287" s="1183"/>
      <c r="F287" s="1183"/>
      <c r="G287" s="1183"/>
      <c r="H287" s="1183"/>
      <c r="I287" s="1183"/>
      <c r="J287" s="1183"/>
      <c r="K287" s="1183"/>
      <c r="L287" s="1183"/>
      <c r="M287" s="1183"/>
      <c r="N287" s="1183"/>
      <c r="O287" s="1183"/>
    </row>
    <row r="288" spans="1:15">
      <c r="A288" s="1183"/>
      <c r="B288" s="1183"/>
      <c r="C288" s="1183"/>
      <c r="D288" s="1183"/>
      <c r="E288" s="1183"/>
      <c r="F288" s="1183"/>
      <c r="G288" s="1183"/>
      <c r="H288" s="1183"/>
      <c r="I288" s="1183"/>
      <c r="J288" s="1183"/>
      <c r="K288" s="1183"/>
      <c r="L288" s="1183"/>
      <c r="M288" s="1183"/>
      <c r="N288" s="1183"/>
      <c r="O288" s="1183"/>
    </row>
    <row r="289" spans="1:15">
      <c r="A289" s="1183"/>
      <c r="B289" s="1183"/>
      <c r="C289" s="1183"/>
      <c r="D289" s="1183"/>
      <c r="E289" s="1183"/>
      <c r="F289" s="1183"/>
      <c r="G289" s="1183"/>
      <c r="H289" s="1183"/>
      <c r="I289" s="1183"/>
      <c r="J289" s="1183"/>
      <c r="K289" s="1183"/>
      <c r="L289" s="1183"/>
      <c r="M289" s="1183"/>
      <c r="N289" s="1183"/>
      <c r="O289" s="1183"/>
    </row>
    <row r="290" spans="1:15">
      <c r="A290" s="1183"/>
      <c r="B290" s="1183"/>
      <c r="C290" s="1183"/>
      <c r="D290" s="1183"/>
      <c r="E290" s="1183"/>
      <c r="F290" s="1183"/>
      <c r="G290" s="1183"/>
      <c r="H290" s="1183"/>
      <c r="I290" s="1183"/>
      <c r="J290" s="1183"/>
      <c r="K290" s="1183"/>
      <c r="L290" s="1183"/>
      <c r="M290" s="1183"/>
      <c r="N290" s="1183"/>
      <c r="O290" s="1183"/>
    </row>
    <row r="291" spans="1:15">
      <c r="A291" s="1183"/>
      <c r="B291" s="1183"/>
      <c r="C291" s="1183"/>
      <c r="D291" s="1183"/>
      <c r="E291" s="1183"/>
      <c r="F291" s="1183"/>
      <c r="G291" s="1183"/>
      <c r="H291" s="1183"/>
      <c r="I291" s="1183"/>
      <c r="J291" s="1183"/>
      <c r="K291" s="1183"/>
      <c r="L291" s="1183"/>
      <c r="M291" s="1183"/>
      <c r="N291" s="1183"/>
      <c r="O291" s="1183"/>
    </row>
    <row r="292" spans="1:15">
      <c r="A292" s="1183"/>
      <c r="B292" s="1183"/>
      <c r="C292" s="1183"/>
      <c r="D292" s="1183"/>
      <c r="E292" s="1183"/>
      <c r="F292" s="1183"/>
      <c r="G292" s="1183"/>
      <c r="H292" s="1183"/>
      <c r="I292" s="1183"/>
      <c r="J292" s="1183"/>
      <c r="K292" s="1183"/>
      <c r="L292" s="1183"/>
      <c r="M292" s="1183"/>
      <c r="N292" s="1183"/>
      <c r="O292" s="1183"/>
    </row>
    <row r="293" spans="1:15">
      <c r="A293" s="1183"/>
      <c r="B293" s="1183"/>
      <c r="C293" s="1183"/>
      <c r="D293" s="1183"/>
      <c r="E293" s="1183"/>
      <c r="F293" s="1183"/>
      <c r="G293" s="1183"/>
      <c r="H293" s="1183"/>
      <c r="I293" s="1183"/>
      <c r="J293" s="1183"/>
      <c r="K293" s="1183"/>
      <c r="L293" s="1183"/>
      <c r="M293" s="1183"/>
      <c r="N293" s="1183"/>
      <c r="O293" s="1183"/>
    </row>
    <row r="294" spans="1:15">
      <c r="A294" s="1183"/>
      <c r="B294" s="1183"/>
      <c r="C294" s="1183"/>
      <c r="D294" s="1183"/>
      <c r="E294" s="1183"/>
      <c r="F294" s="1183"/>
      <c r="G294" s="1183"/>
      <c r="H294" s="1183"/>
      <c r="I294" s="1183"/>
      <c r="J294" s="1183"/>
      <c r="K294" s="1183"/>
      <c r="L294" s="1183"/>
      <c r="M294" s="1183"/>
      <c r="N294" s="1183"/>
      <c r="O294" s="1183"/>
    </row>
    <row r="295" spans="1:15">
      <c r="A295" s="1183"/>
      <c r="B295" s="1183"/>
      <c r="C295" s="1183"/>
      <c r="D295" s="1183"/>
      <c r="E295" s="1183"/>
      <c r="F295" s="1183"/>
      <c r="G295" s="1183"/>
      <c r="H295" s="1183"/>
      <c r="I295" s="1183"/>
      <c r="J295" s="1183"/>
      <c r="K295" s="1183"/>
      <c r="L295" s="1183"/>
      <c r="M295" s="1183"/>
      <c r="N295" s="1183"/>
      <c r="O295" s="1183"/>
    </row>
    <row r="296" spans="1:15">
      <c r="A296" s="1183"/>
      <c r="B296" s="1183"/>
      <c r="C296" s="1183"/>
      <c r="D296" s="1183"/>
      <c r="E296" s="1183"/>
      <c r="F296" s="1183"/>
      <c r="G296" s="1183"/>
      <c r="H296" s="1183"/>
      <c r="I296" s="1183"/>
      <c r="J296" s="1183"/>
      <c r="K296" s="1183"/>
      <c r="L296" s="1183"/>
      <c r="M296" s="1183"/>
      <c r="N296" s="1183"/>
      <c r="O296" s="1183"/>
    </row>
    <row r="297" spans="1:15">
      <c r="A297" s="1183"/>
      <c r="B297" s="1183"/>
      <c r="C297" s="1183"/>
      <c r="D297" s="1183"/>
      <c r="E297" s="1183"/>
      <c r="F297" s="1183"/>
      <c r="G297" s="1183"/>
      <c r="H297" s="1183"/>
      <c r="I297" s="1183"/>
      <c r="J297" s="1183"/>
      <c r="K297" s="1183"/>
      <c r="L297" s="1183"/>
      <c r="M297" s="1183"/>
      <c r="N297" s="1183"/>
      <c r="O297" s="1183"/>
    </row>
    <row r="298" spans="1:15">
      <c r="A298" s="1183"/>
      <c r="B298" s="1183"/>
      <c r="C298" s="1183"/>
      <c r="D298" s="1183"/>
      <c r="E298" s="1183"/>
      <c r="F298" s="1183"/>
      <c r="G298" s="1183"/>
      <c r="H298" s="1183"/>
      <c r="I298" s="1183"/>
      <c r="J298" s="1183"/>
      <c r="K298" s="1183"/>
      <c r="L298" s="1183"/>
      <c r="M298" s="1183"/>
      <c r="N298" s="1183"/>
      <c r="O298" s="1183"/>
    </row>
    <row r="299" spans="1:15">
      <c r="A299" s="1183"/>
      <c r="B299" s="1183"/>
      <c r="C299" s="1183"/>
      <c r="D299" s="1183"/>
      <c r="E299" s="1183"/>
      <c r="F299" s="1183"/>
      <c r="G299" s="1183"/>
      <c r="H299" s="1183"/>
      <c r="I299" s="1183"/>
      <c r="J299" s="1183"/>
      <c r="K299" s="1183"/>
      <c r="L299" s="1183"/>
      <c r="M299" s="1183"/>
      <c r="N299" s="1183"/>
      <c r="O299" s="1183"/>
    </row>
    <row r="300" spans="1:15">
      <c r="A300" s="1183"/>
      <c r="B300" s="1183"/>
      <c r="C300" s="1183"/>
      <c r="D300" s="1183"/>
      <c r="E300" s="1183"/>
      <c r="F300" s="1183"/>
      <c r="G300" s="1183"/>
      <c r="H300" s="1183"/>
      <c r="I300" s="1183"/>
      <c r="J300" s="1183"/>
      <c r="K300" s="1183"/>
      <c r="L300" s="1183"/>
      <c r="M300" s="1183"/>
      <c r="N300" s="1183"/>
      <c r="O300" s="1183"/>
    </row>
    <row r="301" spans="1:15">
      <c r="A301" s="1183"/>
      <c r="B301" s="1183"/>
      <c r="C301" s="1183"/>
      <c r="D301" s="1183"/>
      <c r="E301" s="1183"/>
      <c r="F301" s="1183"/>
      <c r="G301" s="1183"/>
      <c r="H301" s="1183"/>
      <c r="I301" s="1183"/>
      <c r="J301" s="1183"/>
      <c r="K301" s="1183"/>
      <c r="L301" s="1183"/>
      <c r="M301" s="1183"/>
      <c r="N301" s="1183"/>
      <c r="O301" s="1183"/>
    </row>
    <row r="302" spans="1:15">
      <c r="A302" s="1183"/>
      <c r="B302" s="1183"/>
      <c r="C302" s="1183"/>
      <c r="D302" s="1183"/>
      <c r="E302" s="1183"/>
      <c r="F302" s="1183"/>
      <c r="G302" s="1183"/>
      <c r="H302" s="1183"/>
      <c r="I302" s="1183"/>
      <c r="J302" s="1183"/>
      <c r="K302" s="1183"/>
      <c r="L302" s="1183"/>
      <c r="M302" s="1183"/>
      <c r="N302" s="1183"/>
      <c r="O302" s="1183"/>
    </row>
    <row r="303" spans="1:15">
      <c r="A303" s="1183"/>
      <c r="B303" s="1183"/>
      <c r="C303" s="1183"/>
      <c r="D303" s="1183"/>
      <c r="E303" s="1183"/>
      <c r="F303" s="1183"/>
      <c r="G303" s="1183"/>
      <c r="H303" s="1183"/>
      <c r="I303" s="1183"/>
      <c r="J303" s="1183"/>
      <c r="K303" s="1183"/>
      <c r="L303" s="1183"/>
      <c r="M303" s="1183"/>
      <c r="N303" s="1183"/>
      <c r="O303" s="1183"/>
    </row>
    <row r="304" spans="1:15">
      <c r="A304" s="1183"/>
      <c r="B304" s="1183"/>
      <c r="C304" s="1183"/>
      <c r="D304" s="1183"/>
      <c r="E304" s="1183"/>
      <c r="F304" s="1183"/>
      <c r="G304" s="1183"/>
      <c r="H304" s="1183"/>
      <c r="I304" s="1183"/>
      <c r="J304" s="1183"/>
      <c r="K304" s="1183"/>
      <c r="L304" s="1183"/>
      <c r="M304" s="1183"/>
      <c r="N304" s="1183"/>
      <c r="O304" s="1183"/>
    </row>
    <row r="305" spans="1:15">
      <c r="A305" s="1183"/>
      <c r="B305" s="1183"/>
      <c r="C305" s="1183"/>
      <c r="D305" s="1183"/>
      <c r="E305" s="1183"/>
      <c r="F305" s="1183"/>
      <c r="G305" s="1183"/>
      <c r="H305" s="1183"/>
      <c r="I305" s="1183"/>
      <c r="J305" s="1183"/>
      <c r="K305" s="1183"/>
      <c r="L305" s="1183"/>
      <c r="M305" s="1183"/>
      <c r="N305" s="1183"/>
      <c r="O305" s="1183"/>
    </row>
    <row r="306" spans="1:15">
      <c r="A306" s="1183"/>
      <c r="B306" s="1183"/>
      <c r="C306" s="1183"/>
      <c r="D306" s="1183"/>
      <c r="E306" s="1183"/>
      <c r="F306" s="1183"/>
      <c r="G306" s="1183"/>
      <c r="H306" s="1183"/>
      <c r="I306" s="1183"/>
      <c r="J306" s="1183"/>
      <c r="K306" s="1183"/>
      <c r="L306" s="1183"/>
      <c r="M306" s="1183"/>
      <c r="N306" s="1183"/>
      <c r="O306" s="1183"/>
    </row>
    <row r="307" spans="1:15">
      <c r="A307" s="1183"/>
      <c r="B307" s="1183"/>
      <c r="C307" s="1183"/>
      <c r="D307" s="1183"/>
      <c r="E307" s="1183"/>
      <c r="F307" s="1183"/>
      <c r="G307" s="1183"/>
      <c r="H307" s="1183"/>
      <c r="I307" s="1183"/>
      <c r="J307" s="1183"/>
      <c r="K307" s="1183"/>
      <c r="L307" s="1183"/>
      <c r="M307" s="1183"/>
      <c r="N307" s="1183"/>
      <c r="O307" s="1183"/>
    </row>
    <row r="308" spans="1:15">
      <c r="A308" s="1183"/>
      <c r="B308" s="1183"/>
      <c r="C308" s="1183"/>
      <c r="D308" s="1183"/>
      <c r="E308" s="1183"/>
      <c r="F308" s="1183"/>
      <c r="G308" s="1183"/>
      <c r="H308" s="1183"/>
      <c r="I308" s="1183"/>
      <c r="J308" s="1183"/>
      <c r="K308" s="1183"/>
      <c r="L308" s="1183"/>
      <c r="M308" s="1183"/>
      <c r="N308" s="1183"/>
      <c r="O308" s="1183"/>
    </row>
    <row r="309" spans="1:15">
      <c r="A309" s="1183"/>
      <c r="B309" s="1183"/>
      <c r="C309" s="1183"/>
      <c r="D309" s="1183"/>
      <c r="E309" s="1183"/>
      <c r="F309" s="1183"/>
      <c r="G309" s="1183"/>
      <c r="H309" s="1183"/>
      <c r="I309" s="1183"/>
      <c r="J309" s="1183"/>
      <c r="K309" s="1183"/>
      <c r="L309" s="1183"/>
      <c r="M309" s="1183"/>
      <c r="N309" s="1183"/>
      <c r="O309" s="1183"/>
    </row>
    <row r="310" spans="1:15">
      <c r="A310" s="1183"/>
      <c r="B310" s="1183"/>
      <c r="C310" s="1183"/>
      <c r="D310" s="1183"/>
      <c r="E310" s="1183"/>
      <c r="F310" s="1183"/>
      <c r="G310" s="1183"/>
      <c r="H310" s="1183"/>
      <c r="I310" s="1183"/>
      <c r="J310" s="1183"/>
      <c r="K310" s="1183"/>
      <c r="L310" s="1183"/>
      <c r="M310" s="1183"/>
      <c r="N310" s="1183"/>
      <c r="O310" s="1183"/>
    </row>
    <row r="311" spans="1:15">
      <c r="A311" s="1183"/>
      <c r="B311" s="1183"/>
      <c r="C311" s="1183"/>
      <c r="D311" s="1183"/>
      <c r="E311" s="1183"/>
      <c r="F311" s="1183"/>
      <c r="G311" s="1183"/>
      <c r="H311" s="1183"/>
      <c r="I311" s="1183"/>
      <c r="J311" s="1183"/>
      <c r="K311" s="1183"/>
      <c r="L311" s="1183"/>
      <c r="M311" s="1183"/>
      <c r="N311" s="1183"/>
      <c r="O311" s="1183"/>
    </row>
    <row r="312" spans="1:15">
      <c r="A312" s="1183"/>
      <c r="B312" s="1183"/>
      <c r="C312" s="1183"/>
      <c r="D312" s="1183"/>
      <c r="E312" s="1183"/>
      <c r="F312" s="1183"/>
      <c r="G312" s="1183"/>
      <c r="H312" s="1183"/>
      <c r="I312" s="1183"/>
      <c r="J312" s="1183"/>
      <c r="K312" s="1183"/>
      <c r="L312" s="1183"/>
      <c r="M312" s="1183"/>
      <c r="N312" s="1183"/>
      <c r="O312" s="1183"/>
    </row>
    <row r="313" spans="1:15">
      <c r="A313" s="1183"/>
      <c r="B313" s="1183"/>
      <c r="C313" s="1183"/>
      <c r="D313" s="1183"/>
      <c r="E313" s="1183"/>
      <c r="F313" s="1183"/>
      <c r="G313" s="1183"/>
      <c r="H313" s="1183"/>
      <c r="I313" s="1183"/>
      <c r="J313" s="1183"/>
      <c r="K313" s="1183"/>
      <c r="L313" s="1183"/>
      <c r="M313" s="1183"/>
      <c r="N313" s="1183"/>
      <c r="O313" s="1183"/>
    </row>
    <row r="314" spans="1:15">
      <c r="A314" s="1183"/>
      <c r="B314" s="1183"/>
      <c r="C314" s="1183"/>
      <c r="D314" s="1183"/>
      <c r="E314" s="1183"/>
      <c r="F314" s="1183"/>
      <c r="G314" s="1183"/>
      <c r="H314" s="1183"/>
      <c r="I314" s="1183"/>
      <c r="J314" s="1183"/>
      <c r="K314" s="1183"/>
      <c r="L314" s="1183"/>
      <c r="M314" s="1183"/>
      <c r="N314" s="1183"/>
      <c r="O314" s="1183"/>
    </row>
    <row r="315" spans="1:15">
      <c r="A315" s="1183"/>
      <c r="B315" s="1183"/>
      <c r="C315" s="1183"/>
      <c r="D315" s="1183"/>
      <c r="E315" s="1183"/>
      <c r="F315" s="1183"/>
      <c r="G315" s="1183"/>
      <c r="H315" s="1183"/>
      <c r="I315" s="1183"/>
      <c r="J315" s="1183"/>
      <c r="K315" s="1183"/>
      <c r="L315" s="1183"/>
      <c r="M315" s="1183"/>
      <c r="N315" s="1183"/>
      <c r="O315" s="1183"/>
    </row>
    <row r="316" spans="1:15">
      <c r="A316" s="1183"/>
      <c r="B316" s="1183"/>
      <c r="C316" s="1183"/>
      <c r="D316" s="1183"/>
      <c r="E316" s="1183"/>
      <c r="F316" s="1183"/>
      <c r="G316" s="1183"/>
      <c r="H316" s="1183"/>
      <c r="I316" s="1183"/>
      <c r="J316" s="1183"/>
      <c r="K316" s="1183"/>
      <c r="L316" s="1183"/>
      <c r="M316" s="1183"/>
      <c r="N316" s="1183"/>
      <c r="O316" s="1183"/>
    </row>
    <row r="317" spans="1:15">
      <c r="A317" s="1183"/>
      <c r="B317" s="1183"/>
      <c r="C317" s="1183"/>
      <c r="D317" s="1183"/>
      <c r="E317" s="1183"/>
      <c r="F317" s="1183"/>
      <c r="G317" s="1183"/>
      <c r="H317" s="1183"/>
      <c r="I317" s="1183"/>
      <c r="J317" s="1183"/>
      <c r="K317" s="1183"/>
      <c r="L317" s="1183"/>
      <c r="M317" s="1183"/>
      <c r="N317" s="1183"/>
      <c r="O317" s="1183"/>
    </row>
    <row r="318" spans="1:15">
      <c r="A318" s="1183"/>
      <c r="B318" s="1183"/>
      <c r="C318" s="1183"/>
      <c r="D318" s="1183"/>
      <c r="E318" s="1183"/>
      <c r="F318" s="1183"/>
      <c r="G318" s="1183"/>
      <c r="H318" s="1183"/>
      <c r="I318" s="1183"/>
      <c r="J318" s="1183"/>
      <c r="K318" s="1183"/>
      <c r="L318" s="1183"/>
      <c r="M318" s="1183"/>
      <c r="N318" s="1183"/>
      <c r="O318" s="1183"/>
    </row>
    <row r="319" spans="1:15">
      <c r="A319" s="1183"/>
      <c r="B319" s="1183"/>
      <c r="C319" s="1183"/>
      <c r="D319" s="1183"/>
      <c r="E319" s="1183"/>
      <c r="F319" s="1183"/>
      <c r="G319" s="1183"/>
      <c r="H319" s="1183"/>
      <c r="I319" s="1183"/>
      <c r="J319" s="1183"/>
      <c r="K319" s="1183"/>
      <c r="L319" s="1183"/>
      <c r="M319" s="1183"/>
      <c r="N319" s="1183"/>
      <c r="O319" s="1183"/>
    </row>
    <row r="320" spans="1:15">
      <c r="A320" s="1183"/>
      <c r="B320" s="1183"/>
      <c r="C320" s="1183"/>
      <c r="D320" s="1183"/>
      <c r="E320" s="1183"/>
      <c r="F320" s="1183"/>
      <c r="G320" s="1183"/>
      <c r="H320" s="1183"/>
      <c r="I320" s="1183"/>
      <c r="J320" s="1183"/>
      <c r="K320" s="1183"/>
      <c r="L320" s="1183"/>
      <c r="M320" s="1183"/>
      <c r="N320" s="1183"/>
      <c r="O320" s="1183"/>
    </row>
    <row r="321" spans="1:15">
      <c r="A321" s="1183"/>
      <c r="B321" s="1183"/>
      <c r="C321" s="1183"/>
      <c r="D321" s="1183"/>
      <c r="E321" s="1183"/>
      <c r="F321" s="1183"/>
      <c r="G321" s="1183"/>
      <c r="H321" s="1183"/>
      <c r="I321" s="1183"/>
      <c r="J321" s="1183"/>
      <c r="K321" s="1183"/>
      <c r="L321" s="1183"/>
      <c r="M321" s="1183"/>
      <c r="N321" s="1183"/>
      <c r="O321" s="1183"/>
    </row>
    <row r="322" spans="1:15">
      <c r="A322" s="1183"/>
      <c r="B322" s="1183"/>
      <c r="C322" s="1183"/>
      <c r="D322" s="1183"/>
      <c r="E322" s="1183"/>
      <c r="F322" s="1183"/>
      <c r="G322" s="1183"/>
      <c r="H322" s="1183"/>
      <c r="I322" s="1183"/>
      <c r="J322" s="1183"/>
      <c r="K322" s="1183"/>
      <c r="L322" s="1183"/>
      <c r="M322" s="1183"/>
      <c r="N322" s="1183"/>
      <c r="O322" s="1183"/>
    </row>
    <row r="323" spans="1:15">
      <c r="A323" s="1183"/>
      <c r="B323" s="1183"/>
      <c r="C323" s="1183"/>
      <c r="D323" s="1183"/>
      <c r="E323" s="1183"/>
      <c r="F323" s="1183"/>
      <c r="G323" s="1183"/>
      <c r="H323" s="1183"/>
      <c r="I323" s="1183"/>
      <c r="J323" s="1183"/>
      <c r="K323" s="1183"/>
      <c r="L323" s="1183"/>
      <c r="M323" s="1183"/>
      <c r="N323" s="1183"/>
      <c r="O323" s="1183"/>
    </row>
    <row r="324" spans="1:15">
      <c r="A324" s="1183"/>
      <c r="B324" s="1183"/>
      <c r="C324" s="1183"/>
      <c r="D324" s="1183"/>
      <c r="E324" s="1183"/>
      <c r="F324" s="1183"/>
      <c r="G324" s="1183"/>
      <c r="H324" s="1183"/>
      <c r="I324" s="1183"/>
      <c r="J324" s="1183"/>
      <c r="K324" s="1183"/>
      <c r="L324" s="1183"/>
      <c r="M324" s="1183"/>
      <c r="N324" s="1183"/>
      <c r="O324" s="1183"/>
    </row>
    <row r="325" spans="1:15">
      <c r="A325" s="1183"/>
      <c r="B325" s="1183"/>
      <c r="C325" s="1183"/>
      <c r="D325" s="1183"/>
      <c r="E325" s="1183"/>
      <c r="F325" s="1183"/>
      <c r="G325" s="1183"/>
      <c r="H325" s="1183"/>
      <c r="I325" s="1183"/>
      <c r="J325" s="1183"/>
      <c r="K325" s="1183"/>
      <c r="L325" s="1183"/>
      <c r="M325" s="1183"/>
      <c r="N325" s="1183"/>
      <c r="O325" s="1183"/>
    </row>
    <row r="326" spans="1:15">
      <c r="A326" s="1183"/>
      <c r="B326" s="1183"/>
      <c r="C326" s="1183"/>
      <c r="D326" s="1183"/>
      <c r="E326" s="1183"/>
      <c r="F326" s="1183"/>
      <c r="G326" s="1183"/>
      <c r="H326" s="1183"/>
      <c r="I326" s="1183"/>
      <c r="J326" s="1183"/>
      <c r="K326" s="1183"/>
      <c r="L326" s="1183"/>
      <c r="M326" s="1183"/>
      <c r="N326" s="1183"/>
      <c r="O326" s="1183"/>
    </row>
    <row r="327" spans="1:15">
      <c r="A327" s="1183"/>
      <c r="B327" s="1183"/>
      <c r="C327" s="1183"/>
      <c r="D327" s="1183"/>
      <c r="E327" s="1183"/>
      <c r="F327" s="1183"/>
      <c r="G327" s="1183"/>
      <c r="H327" s="1183"/>
      <c r="I327" s="1183"/>
      <c r="J327" s="1183"/>
      <c r="K327" s="1183"/>
      <c r="L327" s="1183"/>
      <c r="M327" s="1183"/>
      <c r="N327" s="1183"/>
      <c r="O327" s="1183"/>
    </row>
    <row r="328" spans="1:15">
      <c r="A328" s="1183"/>
      <c r="B328" s="1183"/>
      <c r="C328" s="1183"/>
      <c r="D328" s="1183"/>
      <c r="E328" s="1183"/>
      <c r="F328" s="1183"/>
      <c r="G328" s="1183"/>
      <c r="H328" s="1183"/>
      <c r="I328" s="1183"/>
      <c r="J328" s="1183"/>
      <c r="K328" s="1183"/>
      <c r="L328" s="1183"/>
      <c r="M328" s="1183"/>
      <c r="N328" s="1183"/>
      <c r="O328" s="1183"/>
    </row>
    <row r="329" spans="1:15">
      <c r="A329" s="1183"/>
      <c r="B329" s="1183"/>
      <c r="C329" s="1183"/>
      <c r="D329" s="1183"/>
      <c r="E329" s="1183"/>
      <c r="F329" s="1183"/>
      <c r="G329" s="1183"/>
      <c r="H329" s="1183"/>
      <c r="I329" s="1183"/>
      <c r="J329" s="1183"/>
      <c r="K329" s="1183"/>
      <c r="L329" s="1183"/>
      <c r="M329" s="1183"/>
      <c r="N329" s="1183"/>
      <c r="O329" s="1183"/>
    </row>
    <row r="330" spans="1:15">
      <c r="A330" s="1183"/>
      <c r="B330" s="1183"/>
      <c r="C330" s="1183"/>
      <c r="D330" s="1183"/>
      <c r="E330" s="1183"/>
      <c r="F330" s="1183"/>
      <c r="G330" s="1183"/>
      <c r="H330" s="1183"/>
      <c r="I330" s="1183"/>
      <c r="J330" s="1183"/>
      <c r="K330" s="1183"/>
      <c r="L330" s="1183"/>
      <c r="M330" s="1183"/>
      <c r="N330" s="1183"/>
      <c r="O330" s="1183"/>
    </row>
    <row r="331" spans="1:15">
      <c r="A331" s="1183"/>
      <c r="B331" s="1183"/>
      <c r="C331" s="1183"/>
      <c r="D331" s="1183"/>
      <c r="E331" s="1183"/>
      <c r="F331" s="1183"/>
      <c r="G331" s="1183"/>
      <c r="H331" s="1183"/>
      <c r="I331" s="1183"/>
      <c r="J331" s="1183"/>
      <c r="K331" s="1183"/>
      <c r="L331" s="1183"/>
      <c r="M331" s="1183"/>
      <c r="N331" s="1183"/>
      <c r="O331" s="1183"/>
    </row>
    <row r="332" spans="1:15">
      <c r="A332" s="1184"/>
      <c r="B332" s="1183"/>
      <c r="C332" s="1183"/>
      <c r="D332" s="1183"/>
      <c r="E332" s="1183"/>
      <c r="F332" s="1183"/>
      <c r="G332" s="1183"/>
      <c r="H332" s="1183"/>
      <c r="I332" s="1183"/>
      <c r="J332" s="1183"/>
      <c r="K332" s="1183"/>
      <c r="L332" s="1183"/>
      <c r="M332" s="1183"/>
      <c r="N332" s="1183"/>
      <c r="O332" s="1183"/>
    </row>
    <row r="333" spans="1:15">
      <c r="A333" s="1184"/>
      <c r="B333" s="1183"/>
      <c r="C333" s="1183"/>
      <c r="D333" s="1183"/>
      <c r="E333" s="1183"/>
      <c r="F333" s="1183"/>
      <c r="G333" s="1183"/>
      <c r="H333" s="1183"/>
      <c r="I333" s="1183"/>
      <c r="J333" s="1183"/>
      <c r="K333" s="1183"/>
      <c r="L333" s="1183"/>
      <c r="M333" s="1183"/>
      <c r="N333" s="1183"/>
      <c r="O333" s="1183"/>
    </row>
    <row r="334" spans="1:15">
      <c r="A334" s="1184"/>
      <c r="B334" s="1183"/>
      <c r="C334" s="1183"/>
      <c r="D334" s="1183"/>
      <c r="E334" s="1183"/>
      <c r="F334" s="1183"/>
      <c r="G334" s="1183"/>
      <c r="H334" s="1183"/>
      <c r="I334" s="1183"/>
      <c r="J334" s="1183"/>
      <c r="K334" s="1183"/>
      <c r="L334" s="1183"/>
      <c r="M334" s="1183"/>
      <c r="N334" s="1183"/>
      <c r="O334" s="1183"/>
    </row>
    <row r="335" spans="1:15">
      <c r="A335" s="1183"/>
      <c r="B335" s="1183"/>
      <c r="C335" s="1183"/>
      <c r="D335" s="1183"/>
      <c r="E335" s="1183"/>
      <c r="F335" s="1183"/>
      <c r="G335" s="1183"/>
      <c r="H335" s="1183"/>
      <c r="I335" s="1183"/>
      <c r="J335" s="1183"/>
      <c r="K335" s="1183"/>
      <c r="L335" s="1183"/>
      <c r="M335" s="1183"/>
      <c r="N335" s="1183"/>
      <c r="O335" s="1183"/>
    </row>
    <row r="336" spans="1:15">
      <c r="A336" s="1183"/>
      <c r="B336" s="1183"/>
      <c r="C336" s="1183"/>
      <c r="D336" s="1183"/>
      <c r="E336" s="1183"/>
      <c r="F336" s="1183"/>
      <c r="G336" s="1183"/>
      <c r="H336" s="1183"/>
      <c r="I336" s="1183"/>
      <c r="J336" s="1183"/>
      <c r="K336" s="1183"/>
      <c r="L336" s="1183"/>
      <c r="M336" s="1183"/>
      <c r="N336" s="1183"/>
      <c r="O336" s="1183"/>
    </row>
    <row r="337" spans="1:15">
      <c r="A337" s="1183"/>
      <c r="B337" s="1183"/>
      <c r="C337" s="1183"/>
      <c r="D337" s="1183"/>
      <c r="E337" s="1183"/>
      <c r="F337" s="1183"/>
      <c r="G337" s="1183"/>
      <c r="H337" s="1183"/>
      <c r="I337" s="1183"/>
      <c r="J337" s="1183"/>
      <c r="K337" s="1183"/>
      <c r="L337" s="1183"/>
      <c r="M337" s="1183"/>
      <c r="N337" s="1183"/>
      <c r="O337" s="1183"/>
    </row>
    <row r="338" spans="1:15">
      <c r="A338" s="1183"/>
      <c r="B338" s="1183"/>
      <c r="C338" s="1183"/>
      <c r="D338" s="1183"/>
      <c r="E338" s="1183"/>
      <c r="F338" s="1183"/>
      <c r="G338" s="1183"/>
      <c r="H338" s="1183"/>
      <c r="I338" s="1183"/>
      <c r="J338" s="1183"/>
      <c r="K338" s="1183"/>
      <c r="L338" s="1183"/>
      <c r="M338" s="1183"/>
      <c r="N338" s="1183"/>
      <c r="O338" s="1183"/>
    </row>
    <row r="339" spans="1:15">
      <c r="A339" s="1183"/>
      <c r="B339" s="1183"/>
      <c r="C339" s="1183"/>
      <c r="D339" s="1183"/>
      <c r="E339" s="1183"/>
      <c r="F339" s="1183"/>
      <c r="G339" s="1183"/>
      <c r="H339" s="1183"/>
      <c r="I339" s="1183"/>
      <c r="J339" s="1183"/>
      <c r="K339" s="1183"/>
      <c r="L339" s="1183"/>
      <c r="M339" s="1183"/>
      <c r="N339" s="1183"/>
      <c r="O339" s="1183"/>
    </row>
    <row r="340" spans="1:15">
      <c r="A340" s="1183"/>
      <c r="B340" s="1183"/>
      <c r="C340" s="1183"/>
      <c r="D340" s="1183"/>
      <c r="E340" s="1183"/>
      <c r="F340" s="1183"/>
      <c r="G340" s="1183"/>
      <c r="H340" s="1183"/>
      <c r="I340" s="1183"/>
      <c r="J340" s="1183"/>
      <c r="K340" s="1183"/>
      <c r="L340" s="1183"/>
      <c r="M340" s="1183"/>
      <c r="N340" s="1183"/>
      <c r="O340" s="1183"/>
    </row>
    <row r="341" spans="1:15">
      <c r="A341" s="1183"/>
      <c r="B341" s="1183"/>
      <c r="C341" s="1183"/>
      <c r="D341" s="1183"/>
      <c r="E341" s="1183"/>
      <c r="F341" s="1183"/>
      <c r="G341" s="1183"/>
      <c r="H341" s="1183"/>
      <c r="I341" s="1183"/>
      <c r="J341" s="1183"/>
      <c r="K341" s="1183"/>
      <c r="L341" s="1183"/>
      <c r="M341" s="1183"/>
      <c r="N341" s="1183"/>
      <c r="O341" s="1183"/>
    </row>
    <row r="342" spans="1:15">
      <c r="A342" s="1183"/>
      <c r="B342" s="1183"/>
      <c r="C342" s="1183"/>
      <c r="D342" s="1183"/>
      <c r="E342" s="1183"/>
      <c r="F342" s="1183"/>
      <c r="G342" s="1183"/>
      <c r="H342" s="1183"/>
      <c r="I342" s="1183"/>
      <c r="J342" s="1183"/>
      <c r="K342" s="1183"/>
      <c r="L342" s="1183"/>
      <c r="M342" s="1183"/>
      <c r="N342" s="1183"/>
      <c r="O342" s="1183"/>
    </row>
    <row r="343" spans="1:15">
      <c r="A343" s="1183"/>
      <c r="B343" s="1183"/>
      <c r="C343" s="1183"/>
      <c r="D343" s="1183"/>
      <c r="E343" s="1183"/>
      <c r="F343" s="1183"/>
      <c r="G343" s="1183"/>
      <c r="H343" s="1183"/>
      <c r="I343" s="1183"/>
      <c r="J343" s="1183"/>
      <c r="K343" s="1183"/>
      <c r="L343" s="1183"/>
      <c r="M343" s="1183"/>
      <c r="N343" s="1183"/>
      <c r="O343" s="1183"/>
    </row>
    <row r="344" spans="1:15">
      <c r="A344" s="1183"/>
      <c r="B344" s="1183"/>
      <c r="C344" s="1183"/>
      <c r="D344" s="1183"/>
      <c r="E344" s="1183"/>
      <c r="F344" s="1183"/>
      <c r="G344" s="1183"/>
      <c r="H344" s="1183"/>
      <c r="I344" s="1183"/>
      <c r="J344" s="1183"/>
      <c r="K344" s="1183"/>
      <c r="L344" s="1183"/>
      <c r="M344" s="1183"/>
      <c r="N344" s="1183"/>
      <c r="O344" s="1183"/>
    </row>
    <row r="345" spans="1:15">
      <c r="A345" s="1183"/>
      <c r="B345" s="1183"/>
      <c r="C345" s="1183"/>
      <c r="D345" s="1183"/>
      <c r="E345" s="1183"/>
      <c r="F345" s="1183"/>
      <c r="G345" s="1183"/>
      <c r="H345" s="1183"/>
      <c r="I345" s="1183"/>
      <c r="J345" s="1183"/>
      <c r="K345" s="1183"/>
      <c r="L345" s="1183"/>
      <c r="M345" s="1183"/>
      <c r="N345" s="1183"/>
      <c r="O345" s="1183"/>
    </row>
    <row r="346" spans="1:15">
      <c r="A346" s="1183"/>
      <c r="B346" s="1183"/>
      <c r="C346" s="1183"/>
      <c r="D346" s="1183"/>
      <c r="E346" s="1183"/>
      <c r="F346" s="1183"/>
      <c r="G346" s="1183"/>
      <c r="H346" s="1183"/>
      <c r="I346" s="1183"/>
      <c r="J346" s="1183"/>
      <c r="K346" s="1183"/>
      <c r="L346" s="1183"/>
      <c r="M346" s="1183"/>
      <c r="N346" s="1183"/>
      <c r="O346" s="1183"/>
    </row>
    <row r="347" spans="1:15">
      <c r="A347" s="1183"/>
      <c r="B347" s="1183"/>
      <c r="C347" s="1183"/>
      <c r="D347" s="1183"/>
      <c r="E347" s="1183"/>
      <c r="F347" s="1183"/>
      <c r="G347" s="1183"/>
      <c r="H347" s="1183"/>
      <c r="I347" s="1183"/>
      <c r="J347" s="1183"/>
      <c r="K347" s="1183"/>
      <c r="L347" s="1183"/>
      <c r="M347" s="1183"/>
      <c r="N347" s="1183"/>
      <c r="O347" s="1183"/>
    </row>
    <row r="348" spans="1:15">
      <c r="A348" s="1183"/>
      <c r="B348" s="1183"/>
      <c r="C348" s="1183"/>
      <c r="D348" s="1183"/>
      <c r="E348" s="1183"/>
      <c r="F348" s="1183"/>
      <c r="G348" s="1183"/>
      <c r="H348" s="1183"/>
      <c r="I348" s="1183"/>
      <c r="J348" s="1183"/>
      <c r="K348" s="1183"/>
      <c r="L348" s="1183"/>
      <c r="M348" s="1183"/>
      <c r="N348" s="1183"/>
      <c r="O348" s="1183"/>
    </row>
    <row r="349" spans="1:15">
      <c r="A349" s="1183"/>
      <c r="B349" s="1183"/>
      <c r="C349" s="1183"/>
      <c r="D349" s="1183"/>
      <c r="E349" s="1183"/>
      <c r="F349" s="1183"/>
      <c r="G349" s="1183"/>
      <c r="H349" s="1183"/>
      <c r="I349" s="1183"/>
      <c r="J349" s="1183"/>
      <c r="K349" s="1183"/>
      <c r="L349" s="1183"/>
      <c r="M349" s="1183"/>
      <c r="N349" s="1183"/>
      <c r="O349" s="1183"/>
    </row>
    <row r="350" spans="1:15">
      <c r="A350" s="1183"/>
      <c r="B350" s="1183"/>
      <c r="C350" s="1183"/>
      <c r="D350" s="1183"/>
      <c r="E350" s="1183"/>
      <c r="F350" s="1183"/>
      <c r="G350" s="1183"/>
      <c r="H350" s="1183"/>
      <c r="I350" s="1183"/>
      <c r="J350" s="1183"/>
      <c r="K350" s="1183"/>
      <c r="L350" s="1183"/>
      <c r="M350" s="1183"/>
      <c r="N350" s="1183"/>
      <c r="O350" s="1183"/>
    </row>
    <row r="351" spans="1:15">
      <c r="A351" s="1183"/>
      <c r="B351" s="1183"/>
      <c r="C351" s="1183"/>
      <c r="D351" s="1183"/>
      <c r="E351" s="1183"/>
      <c r="F351" s="1183"/>
      <c r="G351" s="1183"/>
      <c r="H351" s="1183"/>
      <c r="I351" s="1183"/>
      <c r="J351" s="1183"/>
      <c r="K351" s="1183"/>
      <c r="L351" s="1183"/>
      <c r="M351" s="1183"/>
      <c r="N351" s="1183"/>
      <c r="O351" s="1183"/>
    </row>
    <row r="352" spans="1:15">
      <c r="A352" s="1183"/>
      <c r="B352" s="1183"/>
      <c r="C352" s="1183"/>
      <c r="D352" s="1183"/>
      <c r="E352" s="1183"/>
      <c r="F352" s="1183"/>
      <c r="G352" s="1183"/>
      <c r="H352" s="1183"/>
      <c r="I352" s="1183"/>
      <c r="J352" s="1183"/>
      <c r="K352" s="1183"/>
      <c r="L352" s="1183"/>
      <c r="M352" s="1183"/>
      <c r="N352" s="1183"/>
      <c r="O352" s="1183"/>
    </row>
    <row r="353" spans="1:15">
      <c r="A353" s="1183"/>
      <c r="B353" s="1183"/>
      <c r="C353" s="1183"/>
      <c r="D353" s="1183"/>
      <c r="E353" s="1183"/>
      <c r="F353" s="1183"/>
      <c r="G353" s="1183"/>
      <c r="H353" s="1183"/>
      <c r="I353" s="1183"/>
      <c r="J353" s="1183"/>
      <c r="K353" s="1183"/>
      <c r="L353" s="1183"/>
      <c r="M353" s="1183"/>
      <c r="N353" s="1183"/>
      <c r="O353" s="1183"/>
    </row>
    <row r="354" spans="1:15">
      <c r="A354" s="1183"/>
      <c r="B354" s="1183"/>
      <c r="C354" s="1183"/>
      <c r="D354" s="1183"/>
      <c r="E354" s="1183"/>
      <c r="F354" s="1183"/>
      <c r="G354" s="1183"/>
      <c r="H354" s="1183"/>
      <c r="I354" s="1183"/>
      <c r="J354" s="1183"/>
      <c r="K354" s="1183"/>
      <c r="L354" s="1183"/>
      <c r="M354" s="1183"/>
      <c r="N354" s="1183"/>
      <c r="O354" s="1183"/>
    </row>
    <row r="355" spans="1:15">
      <c r="A355" s="1183"/>
      <c r="B355" s="1183"/>
      <c r="C355" s="1183"/>
      <c r="D355" s="1183"/>
      <c r="E355" s="1183"/>
      <c r="F355" s="1183"/>
      <c r="G355" s="1183"/>
      <c r="H355" s="1183"/>
      <c r="I355" s="1183"/>
      <c r="J355" s="1183"/>
      <c r="K355" s="1183"/>
      <c r="L355" s="1183"/>
      <c r="M355" s="1183"/>
      <c r="N355" s="1183"/>
      <c r="O355" s="1183"/>
    </row>
    <row r="356" spans="1:15">
      <c r="A356" s="1183"/>
      <c r="B356" s="1183"/>
      <c r="C356" s="1183"/>
      <c r="D356" s="1183"/>
      <c r="E356" s="1183"/>
      <c r="F356" s="1183"/>
      <c r="G356" s="1183"/>
      <c r="H356" s="1183"/>
      <c r="I356" s="1183"/>
      <c r="J356" s="1183"/>
      <c r="K356" s="1183"/>
      <c r="L356" s="1183"/>
      <c r="M356" s="1183"/>
      <c r="N356" s="1183"/>
      <c r="O356" s="1183"/>
    </row>
    <row r="357" spans="1:15">
      <c r="A357" s="1183"/>
      <c r="B357" s="1183"/>
      <c r="C357" s="1183"/>
      <c r="D357" s="1183"/>
      <c r="E357" s="1183"/>
      <c r="F357" s="1183"/>
      <c r="G357" s="1183"/>
      <c r="H357" s="1183"/>
      <c r="I357" s="1183"/>
      <c r="J357" s="1183"/>
      <c r="K357" s="1183"/>
      <c r="L357" s="1183"/>
      <c r="M357" s="1183"/>
      <c r="N357" s="1183"/>
      <c r="O357" s="1183"/>
    </row>
    <row r="358" spans="1:15">
      <c r="A358" s="1183"/>
      <c r="B358" s="1183"/>
      <c r="C358" s="1183"/>
      <c r="D358" s="1183"/>
      <c r="E358" s="1183"/>
      <c r="F358" s="1183"/>
      <c r="G358" s="1183"/>
      <c r="H358" s="1183"/>
      <c r="I358" s="1183"/>
      <c r="J358" s="1183"/>
      <c r="K358" s="1183"/>
      <c r="L358" s="1183"/>
      <c r="M358" s="1183"/>
      <c r="N358" s="1183"/>
      <c r="O358" s="1183"/>
    </row>
    <row r="359" spans="1:15">
      <c r="A359" s="1183"/>
      <c r="B359" s="1183"/>
      <c r="C359" s="1183"/>
      <c r="D359" s="1183"/>
      <c r="E359" s="1183"/>
      <c r="F359" s="1183"/>
      <c r="G359" s="1183"/>
      <c r="H359" s="1183"/>
      <c r="I359" s="1183"/>
      <c r="J359" s="1183"/>
      <c r="K359" s="1183"/>
      <c r="L359" s="1183"/>
      <c r="M359" s="1183"/>
      <c r="N359" s="1183"/>
      <c r="O359" s="1183"/>
    </row>
    <row r="360" spans="1:15">
      <c r="A360" s="1183"/>
      <c r="B360" s="1183"/>
      <c r="C360" s="1183"/>
      <c r="D360" s="1183"/>
      <c r="E360" s="1183"/>
      <c r="F360" s="1183"/>
      <c r="G360" s="1183"/>
      <c r="H360" s="1183"/>
      <c r="I360" s="1183"/>
      <c r="J360" s="1183"/>
      <c r="K360" s="1183"/>
      <c r="L360" s="1183"/>
      <c r="M360" s="1183"/>
      <c r="N360" s="1183"/>
      <c r="O360" s="1183"/>
    </row>
    <row r="361" spans="1:15">
      <c r="A361" s="1183"/>
      <c r="B361" s="1183"/>
      <c r="C361" s="1183"/>
      <c r="D361" s="1183"/>
      <c r="E361" s="1183"/>
      <c r="F361" s="1183"/>
      <c r="G361" s="1183"/>
      <c r="H361" s="1183"/>
      <c r="I361" s="1183"/>
      <c r="J361" s="1183"/>
      <c r="K361" s="1183"/>
      <c r="L361" s="1183"/>
      <c r="M361" s="1183"/>
      <c r="N361" s="1183"/>
      <c r="O361" s="1183"/>
    </row>
    <row r="362" spans="1:15">
      <c r="A362" s="1183"/>
      <c r="B362" s="1183"/>
      <c r="C362" s="1183"/>
      <c r="D362" s="1183"/>
      <c r="E362" s="1183"/>
      <c r="F362" s="1183"/>
      <c r="G362" s="1183"/>
      <c r="H362" s="1183"/>
      <c r="I362" s="1183"/>
      <c r="J362" s="1183"/>
      <c r="K362" s="1183"/>
      <c r="L362" s="1183"/>
      <c r="M362" s="1183"/>
      <c r="N362" s="1183"/>
      <c r="O362" s="1183"/>
    </row>
    <row r="363" spans="1:15">
      <c r="A363" s="1183"/>
      <c r="B363" s="1183"/>
      <c r="C363" s="1183"/>
      <c r="D363" s="1183"/>
      <c r="E363" s="1183"/>
      <c r="F363" s="1183"/>
      <c r="G363" s="1183"/>
      <c r="H363" s="1183"/>
      <c r="I363" s="1183"/>
      <c r="J363" s="1183"/>
      <c r="K363" s="1183"/>
      <c r="L363" s="1183"/>
      <c r="M363" s="1183"/>
      <c r="N363" s="1183"/>
      <c r="O363" s="1183"/>
    </row>
    <row r="364" spans="1:15">
      <c r="A364" s="1183"/>
      <c r="B364" s="1183"/>
      <c r="C364" s="1183"/>
      <c r="D364" s="1183"/>
      <c r="E364" s="1183"/>
      <c r="F364" s="1183"/>
      <c r="G364" s="1183"/>
      <c r="H364" s="1183"/>
      <c r="I364" s="1183"/>
      <c r="J364" s="1183"/>
      <c r="K364" s="1183"/>
      <c r="L364" s="1183"/>
      <c r="M364" s="1183"/>
      <c r="N364" s="1183"/>
      <c r="O364" s="1183"/>
    </row>
    <row r="365" spans="1:15">
      <c r="A365" s="1183"/>
      <c r="B365" s="1183"/>
      <c r="C365" s="1183"/>
      <c r="D365" s="1183"/>
      <c r="E365" s="1183"/>
      <c r="F365" s="1183"/>
      <c r="G365" s="1183"/>
      <c r="H365" s="1183"/>
      <c r="I365" s="1183"/>
      <c r="J365" s="1183"/>
      <c r="K365" s="1183"/>
      <c r="L365" s="1183"/>
      <c r="M365" s="1183"/>
      <c r="N365" s="1183"/>
      <c r="O365" s="1183"/>
    </row>
    <row r="366" spans="1:15">
      <c r="A366" s="1183"/>
      <c r="B366" s="1183"/>
      <c r="C366" s="1183"/>
      <c r="D366" s="1183"/>
      <c r="E366" s="1183"/>
      <c r="F366" s="1183"/>
      <c r="G366" s="1183"/>
      <c r="H366" s="1183"/>
      <c r="I366" s="1183"/>
      <c r="J366" s="1183"/>
      <c r="K366" s="1183"/>
      <c r="L366" s="1183"/>
      <c r="M366" s="1183"/>
      <c r="N366" s="1183"/>
      <c r="O366" s="1183"/>
    </row>
    <row r="367" spans="1:15">
      <c r="A367" s="1183"/>
      <c r="B367" s="1183"/>
      <c r="C367" s="1183"/>
      <c r="D367" s="1183"/>
      <c r="E367" s="1183"/>
      <c r="F367" s="1183"/>
      <c r="G367" s="1183"/>
      <c r="H367" s="1183"/>
      <c r="I367" s="1183"/>
      <c r="J367" s="1183"/>
      <c r="K367" s="1183"/>
      <c r="L367" s="1183"/>
      <c r="M367" s="1183"/>
      <c r="N367" s="1183"/>
      <c r="O367" s="1183"/>
    </row>
    <row r="368" spans="1:15">
      <c r="A368" s="1183"/>
      <c r="B368" s="1183"/>
      <c r="C368" s="1183"/>
      <c r="D368" s="1183"/>
      <c r="E368" s="1183"/>
      <c r="F368" s="1183"/>
      <c r="G368" s="1183"/>
      <c r="H368" s="1183"/>
      <c r="I368" s="1183"/>
      <c r="J368" s="1183"/>
      <c r="K368" s="1183"/>
      <c r="L368" s="1183"/>
      <c r="M368" s="1183"/>
      <c r="N368" s="1183"/>
      <c r="O368" s="1183"/>
    </row>
    <row r="369" spans="1:15">
      <c r="A369" s="1183"/>
      <c r="B369" s="1183"/>
      <c r="C369" s="1183"/>
      <c r="D369" s="1183"/>
      <c r="E369" s="1183"/>
      <c r="F369" s="1183"/>
      <c r="G369" s="1183"/>
      <c r="H369" s="1183"/>
      <c r="I369" s="1183"/>
      <c r="J369" s="1183"/>
      <c r="K369" s="1183"/>
      <c r="L369" s="1183"/>
      <c r="M369" s="1183"/>
      <c r="N369" s="1183"/>
      <c r="O369" s="1183"/>
    </row>
    <row r="370" spans="1:15">
      <c r="A370" s="1183"/>
      <c r="B370" s="1183"/>
      <c r="C370" s="1183"/>
      <c r="D370" s="1183"/>
      <c r="E370" s="1183"/>
      <c r="F370" s="1183"/>
      <c r="G370" s="1183"/>
      <c r="H370" s="1183"/>
      <c r="I370" s="1183"/>
      <c r="J370" s="1183"/>
      <c r="K370" s="1183"/>
      <c r="L370" s="1183"/>
      <c r="M370" s="1183"/>
      <c r="N370" s="1183"/>
      <c r="O370" s="1183"/>
    </row>
    <row r="371" spans="1:15">
      <c r="A371" s="1183"/>
      <c r="B371" s="1183"/>
      <c r="C371" s="1183"/>
      <c r="D371" s="1183"/>
      <c r="E371" s="1183"/>
      <c r="F371" s="1183"/>
      <c r="G371" s="1183"/>
      <c r="H371" s="1183"/>
      <c r="I371" s="1183"/>
      <c r="J371" s="1183"/>
      <c r="K371" s="1183"/>
      <c r="L371" s="1183"/>
      <c r="M371" s="1183"/>
      <c r="N371" s="1183"/>
      <c r="O371" s="1183"/>
    </row>
    <row r="372" spans="1:15">
      <c r="A372" s="1183"/>
      <c r="B372" s="1183"/>
      <c r="C372" s="1183"/>
      <c r="D372" s="1183"/>
      <c r="E372" s="1183"/>
      <c r="F372" s="1183"/>
      <c r="G372" s="1183"/>
      <c r="H372" s="1183"/>
      <c r="I372" s="1183"/>
      <c r="J372" s="1183"/>
      <c r="K372" s="1183"/>
      <c r="L372" s="1183"/>
      <c r="M372" s="1183"/>
      <c r="N372" s="1183"/>
      <c r="O372" s="1183"/>
    </row>
    <row r="373" spans="1:15">
      <c r="A373" s="1183"/>
      <c r="B373" s="1183"/>
      <c r="C373" s="1183"/>
      <c r="D373" s="1183"/>
      <c r="E373" s="1183"/>
      <c r="F373" s="1183"/>
      <c r="G373" s="1183"/>
      <c r="H373" s="1183"/>
      <c r="I373" s="1183"/>
      <c r="J373" s="1183"/>
      <c r="K373" s="1183"/>
      <c r="L373" s="1183"/>
      <c r="M373" s="1183"/>
      <c r="N373" s="1183"/>
      <c r="O373" s="1183"/>
    </row>
    <row r="374" spans="1:15">
      <c r="A374" s="1183"/>
      <c r="B374" s="1183"/>
      <c r="C374" s="1183"/>
      <c r="D374" s="1183"/>
      <c r="E374" s="1183"/>
      <c r="F374" s="1183"/>
      <c r="G374" s="1183"/>
      <c r="H374" s="1183"/>
      <c r="I374" s="1183"/>
      <c r="J374" s="1183"/>
      <c r="K374" s="1183"/>
      <c r="L374" s="1183"/>
      <c r="M374" s="1183"/>
      <c r="N374" s="1183"/>
      <c r="O374" s="1183"/>
    </row>
    <row r="375" spans="1:15">
      <c r="A375" s="1183"/>
      <c r="B375" s="1183"/>
      <c r="C375" s="1183"/>
      <c r="D375" s="1183"/>
      <c r="E375" s="1183"/>
      <c r="F375" s="1183"/>
      <c r="G375" s="1183"/>
      <c r="H375" s="1183"/>
      <c r="I375" s="1183"/>
      <c r="J375" s="1183"/>
      <c r="K375" s="1183"/>
      <c r="L375" s="1183"/>
      <c r="M375" s="1183"/>
      <c r="N375" s="1183"/>
      <c r="O375" s="1183"/>
    </row>
    <row r="376" spans="1:15">
      <c r="A376" s="1183"/>
      <c r="B376" s="1183"/>
      <c r="C376" s="1183"/>
      <c r="D376" s="1183"/>
      <c r="E376" s="1183"/>
      <c r="F376" s="1183"/>
      <c r="G376" s="1183"/>
      <c r="H376" s="1183"/>
      <c r="I376" s="1183"/>
      <c r="J376" s="1183"/>
      <c r="K376" s="1183"/>
      <c r="L376" s="1183"/>
      <c r="M376" s="1183"/>
      <c r="N376" s="1183"/>
      <c r="O376" s="1183"/>
    </row>
    <row r="377" spans="1:15">
      <c r="A377" s="1183"/>
      <c r="B377" s="1183"/>
      <c r="C377" s="1183"/>
      <c r="D377" s="1183"/>
      <c r="E377" s="1183"/>
      <c r="F377" s="1183"/>
      <c r="G377" s="1183"/>
      <c r="H377" s="1183"/>
      <c r="I377" s="1183"/>
      <c r="J377" s="1183"/>
      <c r="K377" s="1183"/>
      <c r="L377" s="1183"/>
      <c r="M377" s="1183"/>
      <c r="N377" s="1183"/>
      <c r="O377" s="1183"/>
    </row>
    <row r="378" spans="1:15">
      <c r="A378" s="1183"/>
      <c r="B378" s="1183"/>
      <c r="C378" s="1183"/>
      <c r="D378" s="1183"/>
      <c r="E378" s="1183"/>
      <c r="F378" s="1183"/>
      <c r="G378" s="1183"/>
      <c r="H378" s="1183"/>
      <c r="I378" s="1183"/>
      <c r="J378" s="1183"/>
      <c r="K378" s="1183"/>
      <c r="L378" s="1183"/>
      <c r="M378" s="1183"/>
      <c r="N378" s="1183"/>
      <c r="O378" s="1183"/>
    </row>
    <row r="379" spans="1:15">
      <c r="A379" s="1183"/>
      <c r="B379" s="1183"/>
      <c r="C379" s="1183"/>
      <c r="D379" s="1183"/>
      <c r="E379" s="1183"/>
      <c r="F379" s="1183"/>
      <c r="G379" s="1183"/>
      <c r="H379" s="1183"/>
      <c r="I379" s="1183"/>
      <c r="J379" s="1183"/>
      <c r="K379" s="1183"/>
      <c r="L379" s="1183"/>
      <c r="M379" s="1183"/>
      <c r="N379" s="1183"/>
      <c r="O379" s="1183"/>
    </row>
    <row r="380" spans="1:15">
      <c r="A380" s="1183"/>
      <c r="B380" s="1183"/>
      <c r="C380" s="1183"/>
      <c r="D380" s="1183"/>
      <c r="E380" s="1183"/>
      <c r="F380" s="1183"/>
      <c r="G380" s="1183"/>
      <c r="H380" s="1183"/>
      <c r="I380" s="1183"/>
      <c r="J380" s="1183"/>
      <c r="K380" s="1183"/>
      <c r="L380" s="1183"/>
      <c r="M380" s="1183"/>
      <c r="N380" s="1183"/>
      <c r="O380" s="1183"/>
    </row>
    <row r="381" spans="1:15">
      <c r="A381" s="1183"/>
      <c r="B381" s="1183"/>
      <c r="C381" s="1183"/>
      <c r="D381" s="1183"/>
      <c r="E381" s="1183"/>
      <c r="F381" s="1183"/>
      <c r="G381" s="1183"/>
      <c r="H381" s="1183"/>
      <c r="I381" s="1183"/>
      <c r="J381" s="1183"/>
      <c r="K381" s="1183"/>
      <c r="L381" s="1183"/>
      <c r="M381" s="1183"/>
      <c r="N381" s="1183"/>
      <c r="O381" s="1183"/>
    </row>
    <row r="382" spans="1:15">
      <c r="A382" s="1183"/>
      <c r="B382" s="1183"/>
      <c r="C382" s="1183"/>
      <c r="D382" s="1183"/>
      <c r="E382" s="1183"/>
      <c r="F382" s="1183"/>
      <c r="G382" s="1183"/>
      <c r="H382" s="1183"/>
      <c r="I382" s="1183"/>
      <c r="J382" s="1183"/>
      <c r="K382" s="1183"/>
      <c r="L382" s="1183"/>
      <c r="M382" s="1183"/>
      <c r="N382" s="1183"/>
      <c r="O382" s="1183"/>
    </row>
    <row r="383" spans="1:15">
      <c r="A383" s="1183"/>
      <c r="B383" s="1183"/>
      <c r="C383" s="1183"/>
      <c r="D383" s="1183"/>
      <c r="E383" s="1183"/>
      <c r="F383" s="1183"/>
      <c r="G383" s="1183"/>
      <c r="H383" s="1183"/>
      <c r="I383" s="1183"/>
      <c r="J383" s="1183"/>
      <c r="K383" s="1183"/>
      <c r="L383" s="1183"/>
      <c r="M383" s="1183"/>
      <c r="N383" s="1183"/>
      <c r="O383" s="1183"/>
    </row>
    <row r="384" spans="1:15">
      <c r="A384" s="1183"/>
      <c r="B384" s="1183"/>
      <c r="C384" s="1183"/>
      <c r="D384" s="1183"/>
      <c r="E384" s="1183"/>
      <c r="F384" s="1183"/>
      <c r="G384" s="1183"/>
      <c r="H384" s="1183"/>
      <c r="I384" s="1183"/>
      <c r="J384" s="1183"/>
      <c r="K384" s="1183"/>
      <c r="L384" s="1183"/>
      <c r="M384" s="1183"/>
      <c r="N384" s="1183"/>
      <c r="O384" s="1183"/>
    </row>
    <row r="385" spans="1:15">
      <c r="A385" s="1183"/>
      <c r="B385" s="1183"/>
      <c r="C385" s="1183"/>
      <c r="D385" s="1183"/>
      <c r="E385" s="1183"/>
      <c r="F385" s="1183"/>
      <c r="G385" s="1183"/>
      <c r="H385" s="1183"/>
      <c r="I385" s="1183"/>
      <c r="J385" s="1183"/>
      <c r="K385" s="1183"/>
      <c r="L385" s="1183"/>
      <c r="M385" s="1183"/>
      <c r="N385" s="1183"/>
      <c r="O385" s="1183"/>
    </row>
    <row r="386" spans="1:15">
      <c r="A386" s="1183"/>
      <c r="B386" s="1183"/>
      <c r="C386" s="1183"/>
      <c r="D386" s="1183"/>
      <c r="E386" s="1183"/>
      <c r="F386" s="1183"/>
      <c r="G386" s="1183"/>
      <c r="H386" s="1183"/>
      <c r="I386" s="1183"/>
      <c r="J386" s="1183"/>
      <c r="K386" s="1183"/>
      <c r="L386" s="1183"/>
      <c r="M386" s="1183"/>
      <c r="N386" s="1183"/>
      <c r="O386" s="1183"/>
    </row>
    <row r="387" spans="1:15">
      <c r="A387" s="1183"/>
      <c r="B387" s="1183"/>
      <c r="C387" s="1183"/>
      <c r="D387" s="1183"/>
      <c r="E387" s="1183"/>
      <c r="F387" s="1183"/>
      <c r="G387" s="1183"/>
      <c r="H387" s="1183"/>
      <c r="I387" s="1183"/>
      <c r="J387" s="1183"/>
      <c r="K387" s="1183"/>
      <c r="L387" s="1183"/>
      <c r="M387" s="1183"/>
      <c r="N387" s="1183"/>
      <c r="O387" s="1183"/>
    </row>
    <row r="388" spans="1:15">
      <c r="A388" s="1183"/>
      <c r="B388" s="1183"/>
      <c r="C388" s="1183"/>
      <c r="D388" s="1183"/>
      <c r="E388" s="1183"/>
      <c r="F388" s="1183"/>
      <c r="G388" s="1183"/>
      <c r="H388" s="1183"/>
      <c r="I388" s="1183"/>
      <c r="J388" s="1183"/>
      <c r="K388" s="1183"/>
      <c r="L388" s="1183"/>
      <c r="M388" s="1183"/>
      <c r="N388" s="1183"/>
      <c r="O388" s="1183"/>
    </row>
  </sheetData>
  <pageMargins left="0.5" right="0.5" top="0.5" bottom="0.5" header="0.5" footer="0.5"/>
  <pageSetup scale="57" orientation="portrait" r:id="rId1"/>
  <headerFooter alignWithMargins="0"/>
  <rowBreaks count="4" manualBreakCount="4">
    <brk id="47" max="65535" man="1"/>
    <brk id="82" max="65535" man="1"/>
    <brk id="112" max="65535" man="1"/>
    <brk id="154" max="65535"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D199"/>
  <sheetViews>
    <sheetView defaultGridColor="0" topLeftCell="A125" colorId="22" zoomScale="87" workbookViewId="0">
      <selection activeCell="D136" sqref="D136"/>
    </sheetView>
  </sheetViews>
  <sheetFormatPr defaultColWidth="11.44140625" defaultRowHeight="15"/>
  <cols>
    <col min="1" max="1" width="4.77734375" customWidth="1"/>
    <col min="2" max="2" width="37.77734375" customWidth="1"/>
    <col min="3" max="3" width="25.77734375" customWidth="1"/>
    <col min="4" max="4" width="11.77734375" style="1228" customWidth="1"/>
  </cols>
  <sheetData>
    <row r="1" spans="1:4">
      <c r="A1" s="96" t="s">
        <v>677</v>
      </c>
      <c r="B1" s="448" t="str">
        <f>'Read Me First'!D50</f>
        <v>Town of Massena Electric Department</v>
      </c>
      <c r="C1" s="448"/>
      <c r="D1" s="1222" t="s">
        <v>832</v>
      </c>
    </row>
    <row r="2" spans="1:4">
      <c r="A2" s="96"/>
      <c r="B2" s="448" t="s">
        <v>833</v>
      </c>
      <c r="C2" s="448"/>
      <c r="D2" s="1222"/>
    </row>
    <row r="3" spans="1:4">
      <c r="A3" s="96"/>
      <c r="B3" s="448" t="s">
        <v>1299</v>
      </c>
      <c r="C3" s="448"/>
      <c r="D3" s="1222"/>
    </row>
    <row r="4" spans="1:4">
      <c r="A4" s="96"/>
      <c r="B4" s="447"/>
      <c r="C4" s="447"/>
      <c r="D4" s="1223"/>
    </row>
    <row r="5" spans="1:4">
      <c r="A5" s="96"/>
      <c r="B5" s="447"/>
      <c r="C5" s="447"/>
      <c r="D5" s="1223"/>
    </row>
    <row r="6" spans="1:4">
      <c r="A6" s="96"/>
      <c r="B6" s="447"/>
      <c r="C6" s="447"/>
      <c r="D6" s="1223"/>
    </row>
    <row r="7" spans="1:4">
      <c r="A7" s="96"/>
      <c r="B7" s="447"/>
      <c r="C7" s="447"/>
      <c r="D7" s="1224" t="s">
        <v>1301</v>
      </c>
    </row>
    <row r="8" spans="1:4">
      <c r="A8" s="96"/>
      <c r="B8" s="447"/>
      <c r="C8" s="1213" t="s">
        <v>1304</v>
      </c>
      <c r="D8" s="1225" t="s">
        <v>1722</v>
      </c>
    </row>
    <row r="9" spans="1:4">
      <c r="A9" s="96"/>
      <c r="B9" s="1214" t="s">
        <v>1306</v>
      </c>
      <c r="C9" s="447"/>
      <c r="D9" s="1223"/>
    </row>
    <row r="10" spans="1:4">
      <c r="A10" s="105">
        <v>1</v>
      </c>
      <c r="B10" s="447" t="s">
        <v>538</v>
      </c>
      <c r="C10" s="447" t="s">
        <v>834</v>
      </c>
      <c r="D10" s="1188">
        <f>'300'!D23</f>
        <v>8267930</v>
      </c>
    </row>
    <row r="11" spans="1:4">
      <c r="A11" s="105">
        <f>A10+1</f>
        <v>2</v>
      </c>
      <c r="B11" s="447" t="s">
        <v>539</v>
      </c>
      <c r="C11" s="447" t="s">
        <v>835</v>
      </c>
      <c r="D11" s="1188">
        <f>'300'!D24</f>
        <v>1006433</v>
      </c>
    </row>
    <row r="12" spans="1:4">
      <c r="A12" s="105">
        <v>3</v>
      </c>
      <c r="B12" s="447" t="s">
        <v>540</v>
      </c>
      <c r="C12" s="447" t="s">
        <v>836</v>
      </c>
      <c r="D12" s="1188">
        <f>'300'!D25</f>
        <v>3921522</v>
      </c>
    </row>
    <row r="13" spans="1:4">
      <c r="A13" s="105">
        <v>4</v>
      </c>
      <c r="B13" s="447" t="s">
        <v>837</v>
      </c>
      <c r="C13" s="447" t="s">
        <v>838</v>
      </c>
      <c r="D13" s="1188">
        <f>'300'!D26</f>
        <v>20533</v>
      </c>
    </row>
    <row r="14" spans="1:4">
      <c r="A14" s="105">
        <v>5</v>
      </c>
      <c r="B14" s="447" t="s">
        <v>542</v>
      </c>
      <c r="C14" s="447" t="s">
        <v>839</v>
      </c>
      <c r="D14" s="1188">
        <f>'300'!D27</f>
        <v>165642</v>
      </c>
    </row>
    <row r="15" spans="1:4">
      <c r="A15" s="105">
        <v>6</v>
      </c>
      <c r="B15" s="447" t="s">
        <v>543</v>
      </c>
      <c r="C15" s="447" t="s">
        <v>840</v>
      </c>
      <c r="D15" s="1188">
        <f>'300'!D28</f>
        <v>393154</v>
      </c>
    </row>
    <row r="16" spans="1:4">
      <c r="A16" s="105">
        <v>7</v>
      </c>
      <c r="B16" s="447" t="s">
        <v>544</v>
      </c>
      <c r="C16" s="447" t="s">
        <v>841</v>
      </c>
      <c r="D16" s="1188">
        <f>'300'!D29</f>
        <v>0</v>
      </c>
    </row>
    <row r="17" spans="1:4">
      <c r="A17" s="105">
        <v>8</v>
      </c>
      <c r="B17" s="447" t="s">
        <v>546</v>
      </c>
      <c r="C17" s="447" t="s">
        <v>842</v>
      </c>
      <c r="D17" s="1188">
        <f>'300'!D31</f>
        <v>0</v>
      </c>
    </row>
    <row r="18" spans="1:4">
      <c r="A18" s="105">
        <v>9</v>
      </c>
      <c r="B18" s="447" t="s">
        <v>547</v>
      </c>
      <c r="C18" s="447" t="s">
        <v>843</v>
      </c>
      <c r="D18" s="1188">
        <f>'300'!D32</f>
        <v>107150</v>
      </c>
    </row>
    <row r="19" spans="1:4">
      <c r="A19" s="105">
        <v>10</v>
      </c>
      <c r="B19" s="447" t="s">
        <v>844</v>
      </c>
      <c r="C19" s="447" t="s">
        <v>845</v>
      </c>
      <c r="D19" s="1188">
        <f>'300'!E33</f>
        <v>74256</v>
      </c>
    </row>
    <row r="20" spans="1:4">
      <c r="A20" s="105">
        <v>11</v>
      </c>
      <c r="B20" s="447" t="s">
        <v>846</v>
      </c>
      <c r="C20" s="447"/>
      <c r="D20" s="1190">
        <f>SUM(D10:D19)</f>
        <v>13956620</v>
      </c>
    </row>
    <row r="21" spans="1:4">
      <c r="A21" s="105">
        <v>12</v>
      </c>
      <c r="B21" s="447"/>
      <c r="C21" s="447"/>
      <c r="D21" s="1188"/>
    </row>
    <row r="22" spans="1:4">
      <c r="A22" s="105">
        <v>13</v>
      </c>
      <c r="B22" s="1214" t="s">
        <v>847</v>
      </c>
      <c r="C22" s="447"/>
      <c r="D22" s="1188"/>
    </row>
    <row r="23" spans="1:4">
      <c r="A23" s="105">
        <v>14</v>
      </c>
      <c r="B23" s="447" t="s">
        <v>1799</v>
      </c>
      <c r="C23" s="447" t="s">
        <v>848</v>
      </c>
      <c r="D23" s="1188">
        <f>'306307'!G15</f>
        <v>0</v>
      </c>
    </row>
    <row r="24" spans="1:4">
      <c r="A24" s="105">
        <v>15</v>
      </c>
      <c r="B24" s="447" t="s">
        <v>1818</v>
      </c>
      <c r="C24" s="447" t="s">
        <v>849</v>
      </c>
      <c r="D24" s="1188">
        <f>'306307'!G28</f>
        <v>0</v>
      </c>
    </row>
    <row r="25" spans="1:4">
      <c r="A25" s="105">
        <v>16</v>
      </c>
      <c r="B25" s="447" t="s">
        <v>1799</v>
      </c>
      <c r="C25" s="447" t="s">
        <v>850</v>
      </c>
      <c r="D25" s="1188">
        <f>'306307'!G38</f>
        <v>0</v>
      </c>
    </row>
    <row r="26" spans="1:4">
      <c r="A26" s="105">
        <v>17</v>
      </c>
      <c r="B26" s="447" t="s">
        <v>1314</v>
      </c>
      <c r="C26" s="447" t="s">
        <v>851</v>
      </c>
      <c r="D26" s="1188">
        <f>'305'!F39</f>
        <v>9116643</v>
      </c>
    </row>
    <row r="27" spans="1:4">
      <c r="A27" s="105">
        <v>18</v>
      </c>
      <c r="B27" s="1215" t="s">
        <v>852</v>
      </c>
      <c r="C27" s="447"/>
      <c r="D27" s="1190">
        <f>SUM(D23:D26)</f>
        <v>9116643</v>
      </c>
    </row>
    <row r="28" spans="1:4">
      <c r="A28" s="105">
        <v>19</v>
      </c>
      <c r="B28" s="1215"/>
      <c r="C28" s="447"/>
      <c r="D28" s="1188"/>
    </row>
    <row r="29" spans="1:4">
      <c r="A29" s="105">
        <v>20</v>
      </c>
      <c r="B29" s="1216" t="s">
        <v>853</v>
      </c>
      <c r="C29" s="447"/>
      <c r="D29" s="1188"/>
    </row>
    <row r="30" spans="1:4">
      <c r="A30" s="105">
        <v>21</v>
      </c>
      <c r="B30" s="447" t="s">
        <v>1847</v>
      </c>
      <c r="C30" s="447" t="s">
        <v>854</v>
      </c>
      <c r="D30" s="1188">
        <f>'306307'!G57</f>
        <v>9116643</v>
      </c>
    </row>
    <row r="31" spans="1:4">
      <c r="A31" s="105">
        <v>22</v>
      </c>
      <c r="B31" s="447" t="s">
        <v>1811</v>
      </c>
      <c r="C31" s="447" t="s">
        <v>855</v>
      </c>
      <c r="D31" s="1188">
        <f>'306307'!G21</f>
        <v>0</v>
      </c>
    </row>
    <row r="32" spans="1:4">
      <c r="A32" s="105">
        <v>23</v>
      </c>
      <c r="B32" s="447" t="s">
        <v>1811</v>
      </c>
      <c r="C32" s="447" t="s">
        <v>856</v>
      </c>
      <c r="D32" s="1188">
        <f>'306307'!G31</f>
        <v>0</v>
      </c>
    </row>
    <row r="33" spans="1:4">
      <c r="A33" s="105">
        <v>24</v>
      </c>
      <c r="B33" s="447" t="s">
        <v>1811</v>
      </c>
      <c r="C33" s="447" t="s">
        <v>857</v>
      </c>
      <c r="D33" s="1188">
        <f>'306307'!G43</f>
        <v>0</v>
      </c>
    </row>
    <row r="34" spans="1:4">
      <c r="A34" s="105">
        <v>25</v>
      </c>
      <c r="B34" s="1215" t="s">
        <v>847</v>
      </c>
      <c r="C34" s="447" t="s">
        <v>985</v>
      </c>
      <c r="D34" s="1188">
        <f>D27</f>
        <v>9116643</v>
      </c>
    </row>
    <row r="35" spans="1:4" ht="15.75">
      <c r="A35" s="105">
        <v>26</v>
      </c>
      <c r="B35" s="848" t="s">
        <v>858</v>
      </c>
      <c r="C35" s="447"/>
      <c r="D35" s="1188"/>
    </row>
    <row r="36" spans="1:4">
      <c r="A36" s="105">
        <v>27</v>
      </c>
      <c r="B36" s="447" t="s">
        <v>859</v>
      </c>
      <c r="C36" s="447"/>
      <c r="D36" s="1188"/>
    </row>
    <row r="37" spans="1:4">
      <c r="A37" s="105">
        <v>28</v>
      </c>
      <c r="B37" s="447" t="s">
        <v>1368</v>
      </c>
      <c r="C37" s="447"/>
      <c r="D37" s="1188"/>
    </row>
    <row r="38" spans="1:4">
      <c r="A38" s="105">
        <v>29</v>
      </c>
      <c r="B38" s="447" t="s">
        <v>860</v>
      </c>
      <c r="C38" s="447"/>
      <c r="D38" s="1188"/>
    </row>
    <row r="39" spans="1:4">
      <c r="A39" s="105">
        <v>30</v>
      </c>
      <c r="B39" s="447" t="s">
        <v>1335</v>
      </c>
      <c r="C39" s="447" t="s">
        <v>861</v>
      </c>
      <c r="D39" s="1188">
        <f>'306307'!G32+'306307'!G22+'306307'!G45</f>
        <v>0</v>
      </c>
    </row>
    <row r="40" spans="1:4">
      <c r="A40" s="105">
        <v>31</v>
      </c>
      <c r="B40" s="1215"/>
      <c r="C40" s="447"/>
      <c r="D40" s="1188"/>
    </row>
    <row r="41" spans="1:4">
      <c r="A41" s="105">
        <v>32</v>
      </c>
      <c r="B41" s="1215" t="s">
        <v>862</v>
      </c>
      <c r="C41" s="447" t="s">
        <v>986</v>
      </c>
      <c r="D41" s="1190">
        <f>D30-SUM(D31:D40)</f>
        <v>0</v>
      </c>
    </row>
    <row r="42" spans="1:4">
      <c r="A42" s="105">
        <v>33</v>
      </c>
      <c r="B42" s="1215"/>
      <c r="C42" s="447"/>
      <c r="D42" s="1188"/>
    </row>
    <row r="43" spans="1:4">
      <c r="A43" s="105">
        <v>34</v>
      </c>
      <c r="B43" s="1216" t="s">
        <v>863</v>
      </c>
      <c r="C43" s="447"/>
      <c r="D43" s="1188"/>
    </row>
    <row r="44" spans="1:4">
      <c r="A44" s="105">
        <v>35</v>
      </c>
      <c r="B44" s="1215" t="s">
        <v>1862</v>
      </c>
      <c r="C44" s="447" t="s">
        <v>864</v>
      </c>
      <c r="D44" s="1188">
        <f>'306307'!G67</f>
        <v>134800</v>
      </c>
    </row>
    <row r="45" spans="1:4">
      <c r="A45" s="105">
        <v>36</v>
      </c>
      <c r="B45" s="1215" t="s">
        <v>1859</v>
      </c>
      <c r="C45" s="447" t="s">
        <v>865</v>
      </c>
      <c r="D45" s="1188">
        <f>'306307'!G64</f>
        <v>105417</v>
      </c>
    </row>
    <row r="46" spans="1:4" ht="15.75">
      <c r="A46" s="105">
        <v>37</v>
      </c>
      <c r="B46" s="848" t="s">
        <v>858</v>
      </c>
      <c r="C46" s="447"/>
      <c r="D46" s="1188"/>
    </row>
    <row r="47" spans="1:4">
      <c r="A47" s="105">
        <v>38</v>
      </c>
      <c r="B47" s="447" t="s">
        <v>859</v>
      </c>
      <c r="C47" s="447"/>
      <c r="D47" s="1188"/>
    </row>
    <row r="48" spans="1:4">
      <c r="A48" s="105">
        <v>39</v>
      </c>
      <c r="B48" s="447" t="s">
        <v>1368</v>
      </c>
      <c r="C48" s="447"/>
      <c r="D48" s="1188"/>
    </row>
    <row r="49" spans="1:4">
      <c r="A49" s="105">
        <v>40</v>
      </c>
      <c r="B49" s="447" t="s">
        <v>860</v>
      </c>
      <c r="C49" s="447"/>
      <c r="D49" s="1188"/>
    </row>
    <row r="50" spans="1:4">
      <c r="A50" s="105">
        <v>41</v>
      </c>
      <c r="B50" s="447" t="s">
        <v>1335</v>
      </c>
      <c r="C50" s="447" t="s">
        <v>866</v>
      </c>
      <c r="D50" s="1188">
        <f>'306307'!G65</f>
        <v>9636</v>
      </c>
    </row>
    <row r="51" spans="1:4">
      <c r="A51" s="105">
        <v>42</v>
      </c>
      <c r="B51" s="447"/>
      <c r="C51" s="447"/>
      <c r="D51" s="1188"/>
    </row>
    <row r="52" spans="1:4">
      <c r="A52" s="105">
        <v>43</v>
      </c>
      <c r="B52" s="1215" t="s">
        <v>867</v>
      </c>
      <c r="C52" s="447"/>
      <c r="D52" s="1190">
        <f>D44-SUM(D45:D51)</f>
        <v>19747</v>
      </c>
    </row>
    <row r="53" spans="1:4">
      <c r="A53" s="105">
        <v>44</v>
      </c>
      <c r="B53" s="1215"/>
      <c r="C53" s="447"/>
      <c r="D53" s="1188"/>
    </row>
    <row r="54" spans="1:4">
      <c r="A54" s="105">
        <v>45</v>
      </c>
      <c r="B54" s="1216" t="s">
        <v>1320</v>
      </c>
      <c r="C54" s="447"/>
      <c r="D54" s="1188"/>
    </row>
    <row r="55" spans="1:4">
      <c r="A55" s="105">
        <v>46</v>
      </c>
      <c r="B55" s="1215" t="s">
        <v>868</v>
      </c>
      <c r="C55" s="447" t="s">
        <v>869</v>
      </c>
      <c r="D55" s="1188">
        <f>'306307'!G73</f>
        <v>360524</v>
      </c>
    </row>
    <row r="56" spans="1:4">
      <c r="A56" s="105">
        <v>47</v>
      </c>
      <c r="B56" s="1215" t="s">
        <v>870</v>
      </c>
      <c r="C56" s="447" t="s">
        <v>871</v>
      </c>
      <c r="D56" s="1188">
        <f>'306307'!G71</f>
        <v>182809</v>
      </c>
    </row>
    <row r="57" spans="1:4" ht="15.75">
      <c r="A57" s="105">
        <v>48</v>
      </c>
      <c r="B57" s="848" t="s">
        <v>858</v>
      </c>
      <c r="C57" s="447"/>
      <c r="D57" s="1188"/>
    </row>
    <row r="58" spans="1:4">
      <c r="A58" s="105">
        <v>49</v>
      </c>
      <c r="B58" s="447" t="s">
        <v>859</v>
      </c>
      <c r="C58" s="447"/>
      <c r="D58" s="1188"/>
    </row>
    <row r="59" spans="1:4">
      <c r="A59" s="105">
        <v>50</v>
      </c>
      <c r="B59" s="447" t="s">
        <v>1368</v>
      </c>
      <c r="C59" s="447"/>
      <c r="D59" s="1188"/>
    </row>
    <row r="60" spans="1:4">
      <c r="A60" s="105">
        <v>51</v>
      </c>
      <c r="B60" s="447" t="s">
        <v>860</v>
      </c>
      <c r="C60" s="447"/>
      <c r="D60" s="1188"/>
    </row>
    <row r="61" spans="1:4">
      <c r="A61" s="105">
        <v>52</v>
      </c>
      <c r="B61" s="447"/>
      <c r="C61" s="447"/>
      <c r="D61" s="1188"/>
    </row>
    <row r="62" spans="1:4">
      <c r="A62" s="105">
        <v>53</v>
      </c>
      <c r="B62" s="447"/>
      <c r="C62" s="447"/>
      <c r="D62" s="1188"/>
    </row>
    <row r="63" spans="1:4">
      <c r="A63" s="105">
        <v>54</v>
      </c>
      <c r="B63" s="447" t="s">
        <v>872</v>
      </c>
      <c r="C63" s="447"/>
      <c r="D63" s="1190">
        <f>D55-SUM(D56:D62)</f>
        <v>177715</v>
      </c>
    </row>
    <row r="64" spans="1:4">
      <c r="A64" s="96"/>
      <c r="B64" s="447"/>
      <c r="C64" s="447"/>
      <c r="D64" s="1223" t="s">
        <v>873</v>
      </c>
    </row>
    <row r="65" spans="1:4">
      <c r="A65" s="96" t="s">
        <v>873</v>
      </c>
      <c r="B65" s="448" t="str">
        <f>B1</f>
        <v>Town of Massena Electric Department</v>
      </c>
      <c r="C65" s="448"/>
      <c r="D65" s="1222"/>
    </row>
    <row r="66" spans="1:4">
      <c r="A66" s="96"/>
      <c r="B66" s="448" t="s">
        <v>833</v>
      </c>
      <c r="C66" s="448"/>
      <c r="D66" s="1222"/>
    </row>
    <row r="67" spans="1:4">
      <c r="A67" s="96"/>
      <c r="B67" s="448" t="s">
        <v>1299</v>
      </c>
      <c r="C67" s="448"/>
      <c r="D67" s="1222"/>
    </row>
    <row r="68" spans="1:4">
      <c r="A68" s="96"/>
      <c r="B68" s="448"/>
      <c r="C68" s="448"/>
      <c r="D68" s="1222"/>
    </row>
    <row r="69" spans="1:4">
      <c r="A69" s="96"/>
      <c r="B69" s="448"/>
      <c r="C69" s="448"/>
      <c r="D69" s="1222"/>
    </row>
    <row r="70" spans="1:4">
      <c r="A70" s="96"/>
      <c r="B70" s="447"/>
      <c r="C70" s="447"/>
      <c r="D70" s="1223"/>
    </row>
    <row r="71" spans="1:4">
      <c r="A71" s="96"/>
      <c r="B71" s="447"/>
      <c r="C71" s="447"/>
      <c r="D71" s="1224" t="s">
        <v>1301</v>
      </c>
    </row>
    <row r="72" spans="1:4">
      <c r="A72" s="96"/>
      <c r="B72" s="447"/>
      <c r="C72" s="1213" t="s">
        <v>1304</v>
      </c>
      <c r="D72" s="1225" t="s">
        <v>1722</v>
      </c>
    </row>
    <row r="73" spans="1:4">
      <c r="A73" s="105">
        <v>55</v>
      </c>
      <c r="B73" s="1214" t="s">
        <v>1322</v>
      </c>
      <c r="C73" s="447"/>
      <c r="D73" s="1223"/>
    </row>
    <row r="74" spans="1:4">
      <c r="A74" s="105">
        <v>56</v>
      </c>
      <c r="B74" s="447" t="s">
        <v>1908</v>
      </c>
      <c r="C74" s="447" t="s">
        <v>874</v>
      </c>
      <c r="D74" s="1188">
        <f>'306307'!G110</f>
        <v>1388696</v>
      </c>
    </row>
    <row r="75" spans="1:4">
      <c r="A75" s="105">
        <v>57</v>
      </c>
      <c r="B75" s="447" t="s">
        <v>1905</v>
      </c>
      <c r="C75" s="447" t="s">
        <v>875</v>
      </c>
      <c r="D75" s="1188">
        <f>'306307'!G107</f>
        <v>429621</v>
      </c>
    </row>
    <row r="76" spans="1:4" ht="15.75">
      <c r="A76" s="105">
        <v>58</v>
      </c>
      <c r="B76" s="848" t="s">
        <v>858</v>
      </c>
      <c r="C76" s="447"/>
      <c r="D76" s="1188"/>
    </row>
    <row r="77" spans="1:4">
      <c r="A77" s="105">
        <v>59</v>
      </c>
      <c r="B77" s="447" t="s">
        <v>859</v>
      </c>
      <c r="C77" s="447"/>
      <c r="D77" s="1188"/>
    </row>
    <row r="78" spans="1:4">
      <c r="A78" s="105">
        <v>60</v>
      </c>
      <c r="B78" s="447" t="s">
        <v>1368</v>
      </c>
      <c r="C78" s="447"/>
      <c r="D78" s="1188"/>
    </row>
    <row r="79" spans="1:4">
      <c r="A79" s="105">
        <v>61</v>
      </c>
      <c r="B79" s="447" t="s">
        <v>860</v>
      </c>
      <c r="C79" s="447"/>
      <c r="D79" s="1188"/>
    </row>
    <row r="80" spans="1:4">
      <c r="A80" s="105">
        <v>62</v>
      </c>
      <c r="B80" s="447" t="s">
        <v>1335</v>
      </c>
      <c r="C80" s="447" t="s">
        <v>876</v>
      </c>
      <c r="D80" s="1188">
        <f>'306307'!G108</f>
        <v>0</v>
      </c>
    </row>
    <row r="81" spans="1:4">
      <c r="A81" s="105">
        <v>63</v>
      </c>
      <c r="B81" s="447"/>
      <c r="C81" s="447"/>
      <c r="D81" s="1188"/>
    </row>
    <row r="82" spans="1:4">
      <c r="A82" s="105">
        <v>64</v>
      </c>
      <c r="B82" s="447" t="s">
        <v>877</v>
      </c>
      <c r="C82" s="447"/>
      <c r="D82" s="1190">
        <f>D74-SUM(D75:D81)</f>
        <v>959075</v>
      </c>
    </row>
    <row r="83" spans="1:4">
      <c r="A83" s="105">
        <v>65</v>
      </c>
      <c r="B83" s="447"/>
      <c r="C83" s="447"/>
      <c r="D83" s="1188"/>
    </row>
    <row r="84" spans="1:4">
      <c r="A84" s="105">
        <v>66</v>
      </c>
      <c r="B84" s="1214" t="s">
        <v>1324</v>
      </c>
      <c r="C84" s="447"/>
      <c r="D84" s="1188"/>
    </row>
    <row r="85" spans="1:4">
      <c r="A85" s="105">
        <v>67</v>
      </c>
      <c r="B85" s="447" t="s">
        <v>878</v>
      </c>
      <c r="C85" s="447" t="s">
        <v>879</v>
      </c>
      <c r="D85" s="1188">
        <f>'306307'!G119</f>
        <v>125304</v>
      </c>
    </row>
    <row r="86" spans="1:4">
      <c r="A86" s="105">
        <v>68</v>
      </c>
      <c r="B86" s="447" t="s">
        <v>880</v>
      </c>
      <c r="C86" s="447" t="s">
        <v>881</v>
      </c>
      <c r="D86" s="1188">
        <f>'306307'!G116</f>
        <v>24618</v>
      </c>
    </row>
    <row r="87" spans="1:4" ht="15.75">
      <c r="A87" s="105">
        <v>69</v>
      </c>
      <c r="B87" s="848" t="s">
        <v>858</v>
      </c>
      <c r="C87" s="447"/>
      <c r="D87" s="1188"/>
    </row>
    <row r="88" spans="1:4">
      <c r="A88" s="105">
        <v>70</v>
      </c>
      <c r="B88" s="447" t="s">
        <v>859</v>
      </c>
      <c r="C88" s="447"/>
      <c r="D88" s="1188"/>
    </row>
    <row r="89" spans="1:4">
      <c r="A89" s="105">
        <v>71</v>
      </c>
      <c r="B89" s="447" t="s">
        <v>1368</v>
      </c>
      <c r="C89" s="447"/>
      <c r="D89" s="1188"/>
    </row>
    <row r="90" spans="1:4">
      <c r="A90" s="105">
        <v>72</v>
      </c>
      <c r="B90" s="447" t="s">
        <v>860</v>
      </c>
      <c r="C90" s="447"/>
      <c r="D90" s="1188"/>
    </row>
    <row r="91" spans="1:4">
      <c r="A91" s="105">
        <v>73</v>
      </c>
      <c r="B91" s="447" t="s">
        <v>1335</v>
      </c>
      <c r="C91" s="447" t="s">
        <v>882</v>
      </c>
      <c r="D91" s="1188">
        <f>'306307'!G117</f>
        <v>0</v>
      </c>
    </row>
    <row r="92" spans="1:4">
      <c r="A92" s="105">
        <v>74</v>
      </c>
      <c r="B92" s="1215"/>
      <c r="C92" s="447"/>
      <c r="D92" s="1188"/>
    </row>
    <row r="93" spans="1:4">
      <c r="A93" s="105">
        <v>75</v>
      </c>
      <c r="B93" s="447" t="s">
        <v>883</v>
      </c>
      <c r="C93" s="447"/>
      <c r="D93" s="1190">
        <f>D85-SUM(D86:D92)</f>
        <v>100686</v>
      </c>
    </row>
    <row r="94" spans="1:4">
      <c r="A94" s="105">
        <v>76</v>
      </c>
      <c r="B94" s="1215"/>
      <c r="C94" s="447"/>
      <c r="D94" s="1188"/>
    </row>
    <row r="95" spans="1:4">
      <c r="A95" s="105">
        <v>77</v>
      </c>
      <c r="B95" s="1216" t="s">
        <v>884</v>
      </c>
      <c r="C95" s="447"/>
      <c r="D95" s="1188"/>
    </row>
    <row r="96" spans="1:4">
      <c r="A96" s="105">
        <v>78</v>
      </c>
      <c r="B96" s="1215" t="s">
        <v>885</v>
      </c>
      <c r="C96" s="447" t="s">
        <v>886</v>
      </c>
      <c r="D96" s="1188">
        <f>'306307'!G125</f>
        <v>310161</v>
      </c>
    </row>
    <row r="97" spans="1:4" ht="15.75">
      <c r="A97" s="105">
        <v>79</v>
      </c>
      <c r="B97" s="848" t="s">
        <v>858</v>
      </c>
      <c r="C97" s="447"/>
      <c r="D97" s="1188"/>
    </row>
    <row r="98" spans="1:4">
      <c r="A98" s="105">
        <v>80</v>
      </c>
      <c r="B98" s="447" t="s">
        <v>859</v>
      </c>
      <c r="C98" s="447"/>
      <c r="D98" s="1188"/>
    </row>
    <row r="99" spans="1:4">
      <c r="A99" s="105">
        <v>81</v>
      </c>
      <c r="B99" s="447" t="s">
        <v>1368</v>
      </c>
      <c r="C99" s="447"/>
      <c r="D99" s="1188"/>
    </row>
    <row r="100" spans="1:4">
      <c r="A100" s="105">
        <v>82</v>
      </c>
      <c r="B100" s="447" t="s">
        <v>860</v>
      </c>
      <c r="C100" s="447"/>
      <c r="D100" s="1188"/>
    </row>
    <row r="101" spans="1:4">
      <c r="A101" s="105">
        <v>83</v>
      </c>
      <c r="B101" s="447" t="s">
        <v>1335</v>
      </c>
      <c r="C101" s="447" t="s">
        <v>887</v>
      </c>
      <c r="D101" s="1188">
        <f>'306307'!G123</f>
        <v>0</v>
      </c>
    </row>
    <row r="102" spans="1:4">
      <c r="A102" s="105">
        <v>84</v>
      </c>
      <c r="B102" s="1215"/>
      <c r="C102" s="447"/>
      <c r="D102" s="1188"/>
    </row>
    <row r="103" spans="1:4">
      <c r="A103" s="105">
        <v>85</v>
      </c>
      <c r="B103" s="1215" t="s">
        <v>884</v>
      </c>
      <c r="C103" s="447"/>
      <c r="D103" s="1226">
        <f>D96-SUM(D97:D102)</f>
        <v>310161</v>
      </c>
    </row>
    <row r="104" spans="1:4">
      <c r="A104" s="96"/>
      <c r="B104" s="1215"/>
      <c r="C104" s="447"/>
      <c r="D104" s="1223" t="s">
        <v>888</v>
      </c>
    </row>
    <row r="105" spans="1:4">
      <c r="A105" s="96"/>
      <c r="B105" s="448" t="str">
        <f>B1</f>
        <v>Town of Massena Electric Department</v>
      </c>
      <c r="C105" s="448"/>
      <c r="D105" s="1222"/>
    </row>
    <row r="106" spans="1:4">
      <c r="A106" s="96"/>
      <c r="B106" s="448" t="s">
        <v>833</v>
      </c>
      <c r="C106" s="448"/>
      <c r="D106" s="1222"/>
    </row>
    <row r="107" spans="1:4">
      <c r="A107" s="96"/>
      <c r="B107" s="448" t="s">
        <v>1299</v>
      </c>
      <c r="C107" s="448"/>
      <c r="D107" s="1222"/>
    </row>
    <row r="108" spans="1:4">
      <c r="A108" s="96"/>
      <c r="B108" s="1215"/>
      <c r="C108" s="447"/>
      <c r="D108" s="1223"/>
    </row>
    <row r="109" spans="1:4">
      <c r="A109" s="96"/>
      <c r="B109" s="1215"/>
      <c r="C109" s="447"/>
      <c r="D109" s="1223"/>
    </row>
    <row r="110" spans="1:4">
      <c r="A110" s="96"/>
      <c r="B110" s="1215"/>
      <c r="C110" s="447"/>
      <c r="D110" s="1223"/>
    </row>
    <row r="111" spans="1:4">
      <c r="A111" s="96"/>
      <c r="B111" s="1215"/>
      <c r="C111" s="447"/>
      <c r="D111" s="1224" t="s">
        <v>1301</v>
      </c>
    </row>
    <row r="112" spans="1:4">
      <c r="A112" s="96"/>
      <c r="B112" s="1215"/>
      <c r="C112" s="1213" t="s">
        <v>1304</v>
      </c>
      <c r="D112" s="1225" t="s">
        <v>1722</v>
      </c>
    </row>
    <row r="113" spans="1:4">
      <c r="A113" s="105">
        <v>86</v>
      </c>
      <c r="B113" s="1216" t="s">
        <v>1328</v>
      </c>
      <c r="C113" s="447"/>
      <c r="D113" s="1223"/>
    </row>
    <row r="114" spans="1:4">
      <c r="A114" s="105">
        <v>87</v>
      </c>
      <c r="B114" s="1215" t="s">
        <v>889</v>
      </c>
      <c r="C114" s="447" t="s">
        <v>890</v>
      </c>
      <c r="D114" s="1188">
        <f>'306307'!G131</f>
        <v>0</v>
      </c>
    </row>
    <row r="115" spans="1:4" ht="15.75">
      <c r="A115" s="105">
        <v>88</v>
      </c>
      <c r="B115" s="1217" t="s">
        <v>858</v>
      </c>
      <c r="C115" s="447"/>
      <c r="D115" s="1188"/>
    </row>
    <row r="116" spans="1:4">
      <c r="A116" s="105">
        <v>89</v>
      </c>
      <c r="B116" s="1215" t="s">
        <v>859</v>
      </c>
      <c r="C116" s="447"/>
      <c r="D116" s="1188"/>
    </row>
    <row r="117" spans="1:4">
      <c r="A117" s="105">
        <v>90</v>
      </c>
      <c r="B117" s="1215" t="s">
        <v>1368</v>
      </c>
      <c r="C117" s="447"/>
      <c r="D117" s="1188"/>
    </row>
    <row r="118" spans="1:4">
      <c r="A118" s="105">
        <v>91</v>
      </c>
      <c r="B118" s="1215" t="s">
        <v>860</v>
      </c>
      <c r="C118" s="447"/>
      <c r="D118" s="1188"/>
    </row>
    <row r="119" spans="1:4">
      <c r="A119" s="105">
        <v>92</v>
      </c>
      <c r="B119" s="1215" t="s">
        <v>1335</v>
      </c>
      <c r="C119" s="447" t="s">
        <v>891</v>
      </c>
      <c r="D119" s="1188">
        <f>'306307'!G129</f>
        <v>0</v>
      </c>
    </row>
    <row r="120" spans="1:4">
      <c r="A120" s="105">
        <v>93</v>
      </c>
      <c r="B120" s="1215"/>
      <c r="C120" s="447"/>
      <c r="D120" s="1188"/>
    </row>
    <row r="121" spans="1:4">
      <c r="A121" s="105">
        <v>94</v>
      </c>
      <c r="B121" s="1215" t="s">
        <v>1328</v>
      </c>
      <c r="C121" s="447"/>
      <c r="D121" s="1190">
        <f>D114-SUM(D116:D120)</f>
        <v>0</v>
      </c>
    </row>
    <row r="122" spans="1:4">
      <c r="A122" s="105">
        <v>95</v>
      </c>
      <c r="B122" s="1215"/>
      <c r="C122" s="447"/>
      <c r="D122" s="1188"/>
    </row>
    <row r="123" spans="1:4">
      <c r="A123" s="105">
        <v>96</v>
      </c>
      <c r="B123" s="1216" t="s">
        <v>1330</v>
      </c>
      <c r="C123" s="447"/>
      <c r="D123" s="1188"/>
    </row>
    <row r="124" spans="1:4">
      <c r="A124" s="105">
        <v>97</v>
      </c>
      <c r="B124" s="1215" t="s">
        <v>892</v>
      </c>
      <c r="C124" s="447" t="s">
        <v>893</v>
      </c>
      <c r="D124" s="1188">
        <f>'306307'!G151</f>
        <v>1992694</v>
      </c>
    </row>
    <row r="125" spans="1:4">
      <c r="A125" s="105">
        <v>98</v>
      </c>
      <c r="B125" s="1215" t="s">
        <v>1949</v>
      </c>
      <c r="C125" s="447" t="s">
        <v>894</v>
      </c>
      <c r="D125" s="1188">
        <f>'306307'!G141</f>
        <v>182177</v>
      </c>
    </row>
    <row r="126" spans="1:4">
      <c r="A126" s="105">
        <v>99</v>
      </c>
      <c r="B126" s="1215" t="s">
        <v>1951</v>
      </c>
      <c r="C126" s="447" t="s">
        <v>895</v>
      </c>
      <c r="D126" s="1188">
        <f>'306307'!G143</f>
        <v>0</v>
      </c>
    </row>
    <row r="127" spans="1:4">
      <c r="A127" s="105">
        <v>100</v>
      </c>
      <c r="B127" s="1215" t="s">
        <v>1953</v>
      </c>
      <c r="C127" s="447" t="s">
        <v>896</v>
      </c>
      <c r="D127" s="1188">
        <f>'306307'!G145</f>
        <v>0</v>
      </c>
    </row>
    <row r="128" spans="1:4" ht="15.75">
      <c r="A128" s="105">
        <v>101</v>
      </c>
      <c r="B128" s="1217" t="s">
        <v>858</v>
      </c>
      <c r="C128" s="447"/>
      <c r="D128" s="1188"/>
    </row>
    <row r="129" spans="1:4">
      <c r="A129" s="105">
        <v>102</v>
      </c>
      <c r="B129" s="1215" t="s">
        <v>859</v>
      </c>
      <c r="C129" s="447"/>
      <c r="D129" s="1188"/>
    </row>
    <row r="130" spans="1:4">
      <c r="A130" s="105">
        <v>103</v>
      </c>
      <c r="B130" s="1215" t="s">
        <v>1368</v>
      </c>
      <c r="C130" s="447"/>
      <c r="D130" s="1188"/>
    </row>
    <row r="131" spans="1:4">
      <c r="A131" s="105">
        <v>104</v>
      </c>
      <c r="B131" s="1215" t="s">
        <v>860</v>
      </c>
      <c r="C131" s="447"/>
      <c r="D131" s="1188"/>
    </row>
    <row r="132" spans="1:4">
      <c r="A132" s="105">
        <v>105</v>
      </c>
      <c r="B132" s="1215" t="s">
        <v>1335</v>
      </c>
      <c r="C132" s="447" t="s">
        <v>897</v>
      </c>
      <c r="D132" s="1188">
        <f>'306307'!G139</f>
        <v>0</v>
      </c>
    </row>
    <row r="133" spans="1:4">
      <c r="A133" s="105">
        <v>106</v>
      </c>
      <c r="B133" s="1215" t="s">
        <v>898</v>
      </c>
      <c r="C133" s="447" t="s">
        <v>899</v>
      </c>
      <c r="D133" s="1188" t="s">
        <v>677</v>
      </c>
    </row>
    <row r="134" spans="1:4">
      <c r="A134" s="105">
        <v>107</v>
      </c>
      <c r="B134" s="1215" t="s">
        <v>900</v>
      </c>
      <c r="C134" s="447" t="s">
        <v>901</v>
      </c>
      <c r="D134" s="1188" t="s">
        <v>677</v>
      </c>
    </row>
    <row r="135" spans="1:4">
      <c r="A135" s="105">
        <v>108</v>
      </c>
      <c r="B135" s="1215" t="s">
        <v>902</v>
      </c>
      <c r="C135" s="447" t="s">
        <v>901</v>
      </c>
      <c r="D135" s="1188"/>
    </row>
    <row r="136" spans="1:4">
      <c r="A136" s="105">
        <v>109</v>
      </c>
      <c r="B136" s="1215" t="s">
        <v>903</v>
      </c>
      <c r="C136" s="447" t="s">
        <v>904</v>
      </c>
      <c r="D136" s="1188">
        <f>'306307'!G137</f>
        <v>181150</v>
      </c>
    </row>
    <row r="137" spans="1:4">
      <c r="A137" s="105">
        <v>110</v>
      </c>
      <c r="B137" s="1215"/>
      <c r="C137" s="447"/>
      <c r="D137" s="1188"/>
    </row>
    <row r="138" spans="1:4">
      <c r="A138" s="105">
        <v>111</v>
      </c>
      <c r="B138" s="1215" t="s">
        <v>1330</v>
      </c>
      <c r="C138" s="447"/>
      <c r="D138" s="1190">
        <f>D124-SUM(D125:D137)</f>
        <v>1629367</v>
      </c>
    </row>
    <row r="139" spans="1:4">
      <c r="A139" s="96"/>
      <c r="B139" s="1215"/>
      <c r="C139" s="447"/>
      <c r="D139" s="1223" t="s">
        <v>905</v>
      </c>
    </row>
    <row r="140" spans="1:4">
      <c r="A140" s="96"/>
      <c r="B140" s="448" t="str">
        <f>B1</f>
        <v>Town of Massena Electric Department</v>
      </c>
      <c r="C140" s="448"/>
      <c r="D140" s="1222"/>
    </row>
    <row r="141" spans="1:4">
      <c r="A141" s="96"/>
      <c r="B141" s="448" t="s">
        <v>906</v>
      </c>
      <c r="C141" s="448"/>
      <c r="D141" s="1222"/>
    </row>
    <row r="142" spans="1:4">
      <c r="A142" s="96"/>
      <c r="B142" s="448" t="s">
        <v>1299</v>
      </c>
      <c r="C142" s="448"/>
      <c r="D142" s="1222"/>
    </row>
    <row r="143" spans="1:4">
      <c r="A143" s="96"/>
      <c r="B143" s="448"/>
      <c r="C143" s="448"/>
      <c r="D143" s="1222"/>
    </row>
    <row r="144" spans="1:4">
      <c r="A144" s="96"/>
      <c r="B144" s="448"/>
      <c r="C144" s="448"/>
      <c r="D144" s="1222"/>
    </row>
    <row r="145" spans="1:4">
      <c r="A145" s="96"/>
      <c r="B145" s="448"/>
      <c r="C145" s="448"/>
      <c r="D145" s="1222"/>
    </row>
    <row r="146" spans="1:4">
      <c r="A146" s="96"/>
      <c r="B146" s="1215"/>
      <c r="C146" s="447"/>
      <c r="D146" s="1224" t="s">
        <v>1301</v>
      </c>
    </row>
    <row r="147" spans="1:4">
      <c r="A147" s="96"/>
      <c r="B147" s="1215"/>
      <c r="C147" s="1213" t="s">
        <v>1304</v>
      </c>
      <c r="D147" s="1225" t="s">
        <v>1722</v>
      </c>
    </row>
    <row r="148" spans="1:4">
      <c r="A148" s="105">
        <v>112</v>
      </c>
      <c r="B148" s="1216" t="s">
        <v>907</v>
      </c>
      <c r="C148" s="447"/>
      <c r="D148" s="1223"/>
    </row>
    <row r="149" spans="1:4">
      <c r="A149" s="105">
        <v>113</v>
      </c>
      <c r="B149" s="1215" t="s">
        <v>853</v>
      </c>
      <c r="C149" s="447" t="s">
        <v>380</v>
      </c>
      <c r="D149" s="1188">
        <f>SUM(D31:D33)</f>
        <v>0</v>
      </c>
    </row>
    <row r="150" spans="1:4">
      <c r="A150" s="105">
        <v>114</v>
      </c>
      <c r="B150" s="1215" t="s">
        <v>863</v>
      </c>
      <c r="C150" s="447" t="s">
        <v>381</v>
      </c>
      <c r="D150" s="1188">
        <f>D45</f>
        <v>105417</v>
      </c>
    </row>
    <row r="151" spans="1:4">
      <c r="A151" s="105">
        <v>115</v>
      </c>
      <c r="B151" s="1215" t="s">
        <v>870</v>
      </c>
      <c r="C151" s="447" t="s">
        <v>382</v>
      </c>
      <c r="D151" s="1188">
        <f>D56</f>
        <v>182809</v>
      </c>
    </row>
    <row r="152" spans="1:4">
      <c r="A152" s="105">
        <v>116</v>
      </c>
      <c r="B152" s="1215" t="s">
        <v>1322</v>
      </c>
      <c r="C152" s="447" t="s">
        <v>383</v>
      </c>
      <c r="D152" s="1188">
        <f>D75</f>
        <v>429621</v>
      </c>
    </row>
    <row r="153" spans="1:4">
      <c r="A153" s="105">
        <v>117</v>
      </c>
      <c r="B153" s="1215" t="s">
        <v>1324</v>
      </c>
      <c r="C153" s="447" t="s">
        <v>384</v>
      </c>
      <c r="D153" s="1188">
        <f>D86</f>
        <v>24618</v>
      </c>
    </row>
    <row r="154" spans="1:4">
      <c r="A154" s="105">
        <v>118</v>
      </c>
      <c r="B154" s="1215" t="s">
        <v>1330</v>
      </c>
      <c r="C154" s="447" t="s">
        <v>385</v>
      </c>
      <c r="D154" s="1188">
        <f>SUM(D125:D127)</f>
        <v>182177</v>
      </c>
    </row>
    <row r="155" spans="1:4">
      <c r="A155" s="105">
        <v>119</v>
      </c>
      <c r="B155" s="1215" t="s">
        <v>386</v>
      </c>
      <c r="C155" s="447" t="s">
        <v>387</v>
      </c>
      <c r="D155" s="1190">
        <f>SUM(D149:D154)</f>
        <v>924642</v>
      </c>
    </row>
    <row r="156" spans="1:4">
      <c r="A156" s="105">
        <v>120</v>
      </c>
      <c r="B156" s="1215"/>
      <c r="C156" s="447"/>
      <c r="D156" s="1188"/>
    </row>
    <row r="157" spans="1:4">
      <c r="A157" s="105">
        <v>121</v>
      </c>
      <c r="B157" s="1216" t="s">
        <v>859</v>
      </c>
      <c r="C157" s="447"/>
      <c r="D157" s="1188"/>
    </row>
    <row r="158" spans="1:4">
      <c r="A158" s="105">
        <v>122</v>
      </c>
      <c r="B158" s="1215" t="s">
        <v>1316</v>
      </c>
      <c r="C158" s="447" t="s">
        <v>388</v>
      </c>
      <c r="D158" s="1188">
        <f>D36</f>
        <v>0</v>
      </c>
    </row>
    <row r="159" spans="1:4">
      <c r="A159" s="105">
        <v>123</v>
      </c>
      <c r="B159" s="1215" t="s">
        <v>1318</v>
      </c>
      <c r="C159" s="447" t="s">
        <v>389</v>
      </c>
      <c r="D159" s="1188">
        <f>D47</f>
        <v>0</v>
      </c>
    </row>
    <row r="160" spans="1:4">
      <c r="A160" s="105">
        <v>124</v>
      </c>
      <c r="B160" s="1215" t="s">
        <v>1320</v>
      </c>
      <c r="C160" s="447" t="s">
        <v>390</v>
      </c>
      <c r="D160" s="1188">
        <f>D58</f>
        <v>0</v>
      </c>
    </row>
    <row r="161" spans="1:4">
      <c r="A161" s="105">
        <v>125</v>
      </c>
      <c r="B161" s="1215" t="s">
        <v>1322</v>
      </c>
      <c r="C161" s="447" t="s">
        <v>391</v>
      </c>
      <c r="D161" s="1188">
        <f>D77</f>
        <v>0</v>
      </c>
    </row>
    <row r="162" spans="1:4">
      <c r="A162" s="105">
        <v>126</v>
      </c>
      <c r="B162" s="1215" t="s">
        <v>1324</v>
      </c>
      <c r="C162" s="447" t="s">
        <v>392</v>
      </c>
      <c r="D162" s="1188">
        <f>D88</f>
        <v>0</v>
      </c>
    </row>
    <row r="163" spans="1:4">
      <c r="A163" s="105">
        <v>127</v>
      </c>
      <c r="B163" s="1215" t="s">
        <v>1326</v>
      </c>
      <c r="C163" s="447" t="s">
        <v>393</v>
      </c>
      <c r="D163" s="1188">
        <f>D98</f>
        <v>0</v>
      </c>
    </row>
    <row r="164" spans="1:4">
      <c r="A164" s="105">
        <v>128</v>
      </c>
      <c r="B164" s="1215" t="s">
        <v>1328</v>
      </c>
      <c r="C164" s="447" t="s">
        <v>394</v>
      </c>
      <c r="D164" s="1188">
        <f>D116</f>
        <v>0</v>
      </c>
    </row>
    <row r="165" spans="1:4">
      <c r="A165" s="105">
        <v>129</v>
      </c>
      <c r="B165" s="1215" t="s">
        <v>1330</v>
      </c>
      <c r="C165" s="447" t="s">
        <v>395</v>
      </c>
      <c r="D165" s="1188">
        <f>D129</f>
        <v>0</v>
      </c>
    </row>
    <row r="166" spans="1:4">
      <c r="A166" s="105">
        <v>130</v>
      </c>
      <c r="B166" s="1215" t="s">
        <v>396</v>
      </c>
      <c r="C166" s="447"/>
      <c r="D166" s="1190">
        <f>SUM(D158:D165)</f>
        <v>0</v>
      </c>
    </row>
    <row r="167" spans="1:4">
      <c r="A167" s="105">
        <v>131</v>
      </c>
      <c r="B167" s="1215"/>
      <c r="C167" s="447"/>
      <c r="D167" s="1188"/>
    </row>
    <row r="168" spans="1:4">
      <c r="A168" s="105">
        <v>132</v>
      </c>
      <c r="B168" s="1216" t="s">
        <v>1368</v>
      </c>
      <c r="C168" s="447"/>
      <c r="D168" s="1188"/>
    </row>
    <row r="169" spans="1:4">
      <c r="A169" s="105">
        <v>133</v>
      </c>
      <c r="B169" s="1215" t="s">
        <v>1316</v>
      </c>
      <c r="C169" s="447" t="s">
        <v>397</v>
      </c>
      <c r="D169" s="1188">
        <f>D37</f>
        <v>0</v>
      </c>
    </row>
    <row r="170" spans="1:4">
      <c r="A170" s="105">
        <v>134</v>
      </c>
      <c r="B170" s="1215" t="s">
        <v>1318</v>
      </c>
      <c r="C170" s="447" t="s">
        <v>398</v>
      </c>
      <c r="D170" s="1188">
        <f>D48</f>
        <v>0</v>
      </c>
    </row>
    <row r="171" spans="1:4">
      <c r="A171" s="105">
        <v>135</v>
      </c>
      <c r="B171" s="1215" t="s">
        <v>1320</v>
      </c>
      <c r="C171" s="447" t="s">
        <v>399</v>
      </c>
      <c r="D171" s="1188">
        <f>D59</f>
        <v>0</v>
      </c>
    </row>
    <row r="172" spans="1:4">
      <c r="A172" s="105">
        <v>136</v>
      </c>
      <c r="B172" s="1215" t="s">
        <v>1322</v>
      </c>
      <c r="C172" s="447" t="s">
        <v>400</v>
      </c>
      <c r="D172" s="1188">
        <f>D78</f>
        <v>0</v>
      </c>
    </row>
    <row r="173" spans="1:4">
      <c r="A173" s="105">
        <v>137</v>
      </c>
      <c r="B173" s="1215" t="s">
        <v>1324</v>
      </c>
      <c r="C173" s="447" t="s">
        <v>401</v>
      </c>
      <c r="D173" s="1188">
        <f>D89</f>
        <v>0</v>
      </c>
    </row>
    <row r="174" spans="1:4">
      <c r="A174" s="105">
        <v>138</v>
      </c>
      <c r="B174" s="1215" t="s">
        <v>1326</v>
      </c>
      <c r="C174" s="447" t="s">
        <v>402</v>
      </c>
      <c r="D174" s="1188">
        <f>D99</f>
        <v>0</v>
      </c>
    </row>
    <row r="175" spans="1:4">
      <c r="A175" s="105">
        <v>139</v>
      </c>
      <c r="B175" s="1215" t="s">
        <v>1328</v>
      </c>
      <c r="C175" s="447" t="s">
        <v>403</v>
      </c>
      <c r="D175" s="1188">
        <f>D117</f>
        <v>0</v>
      </c>
    </row>
    <row r="176" spans="1:4">
      <c r="A176" s="105">
        <v>140</v>
      </c>
      <c r="B176" s="1215" t="s">
        <v>1330</v>
      </c>
      <c r="C176" s="447" t="s">
        <v>404</v>
      </c>
      <c r="D176" s="1188">
        <f>D130</f>
        <v>0</v>
      </c>
    </row>
    <row r="177" spans="1:4">
      <c r="A177" s="105">
        <v>141</v>
      </c>
      <c r="B177" s="1215" t="s">
        <v>405</v>
      </c>
      <c r="C177" s="447"/>
      <c r="D177" s="1190">
        <f>SUM(D169:D176)</f>
        <v>0</v>
      </c>
    </row>
    <row r="178" spans="1:4">
      <c r="A178" s="105">
        <v>142</v>
      </c>
      <c r="B178" s="1215"/>
      <c r="C178" s="447"/>
      <c r="D178" s="1188"/>
    </row>
    <row r="179" spans="1:4">
      <c r="A179" s="105">
        <v>143</v>
      </c>
      <c r="B179" s="1216" t="s">
        <v>860</v>
      </c>
      <c r="C179" s="447"/>
      <c r="D179" s="1188"/>
    </row>
    <row r="180" spans="1:4">
      <c r="A180" s="105">
        <v>144</v>
      </c>
      <c r="B180" s="1215" t="s">
        <v>1316</v>
      </c>
      <c r="C180" s="447" t="s">
        <v>406</v>
      </c>
      <c r="D180" s="1188">
        <f>D38</f>
        <v>0</v>
      </c>
    </row>
    <row r="181" spans="1:4">
      <c r="A181" s="105">
        <v>145</v>
      </c>
      <c r="B181" s="1215" t="s">
        <v>1318</v>
      </c>
      <c r="C181" s="447" t="s">
        <v>407</v>
      </c>
      <c r="D181" s="1188">
        <f>D49</f>
        <v>0</v>
      </c>
    </row>
    <row r="182" spans="1:4">
      <c r="A182" s="105">
        <v>146</v>
      </c>
      <c r="B182" s="1215" t="s">
        <v>1320</v>
      </c>
      <c r="C182" s="447" t="s">
        <v>408</v>
      </c>
      <c r="D182" s="1188">
        <f>D60</f>
        <v>0</v>
      </c>
    </row>
    <row r="183" spans="1:4">
      <c r="A183" s="105">
        <v>147</v>
      </c>
      <c r="B183" s="1215" t="s">
        <v>1322</v>
      </c>
      <c r="C183" s="447" t="s">
        <v>409</v>
      </c>
      <c r="D183" s="1188">
        <f>D79</f>
        <v>0</v>
      </c>
    </row>
    <row r="184" spans="1:4">
      <c r="A184" s="105">
        <v>148</v>
      </c>
      <c r="B184" s="1215" t="s">
        <v>1324</v>
      </c>
      <c r="C184" s="447" t="s">
        <v>410</v>
      </c>
      <c r="D184" s="1188">
        <f>D90</f>
        <v>0</v>
      </c>
    </row>
    <row r="185" spans="1:4">
      <c r="A185" s="105">
        <v>149</v>
      </c>
      <c r="B185" s="1215" t="s">
        <v>1326</v>
      </c>
      <c r="C185" s="447" t="s">
        <v>411</v>
      </c>
      <c r="D185" s="1188">
        <f>D100</f>
        <v>0</v>
      </c>
    </row>
    <row r="186" spans="1:4">
      <c r="A186" s="105">
        <v>150</v>
      </c>
      <c r="B186" s="1215" t="s">
        <v>1328</v>
      </c>
      <c r="C186" s="447" t="s">
        <v>412</v>
      </c>
      <c r="D186" s="1188">
        <f>D118</f>
        <v>0</v>
      </c>
    </row>
    <row r="187" spans="1:4">
      <c r="A187" s="105">
        <v>151</v>
      </c>
      <c r="B187" s="1215" t="s">
        <v>1330</v>
      </c>
      <c r="C187" s="447" t="s">
        <v>413</v>
      </c>
      <c r="D187" s="1188">
        <f>D131</f>
        <v>0</v>
      </c>
    </row>
    <row r="188" spans="1:4">
      <c r="A188" s="105">
        <v>152</v>
      </c>
      <c r="B188" s="1215" t="s">
        <v>414</v>
      </c>
      <c r="C188" s="447"/>
      <c r="D188" s="1190">
        <f>SUM(D180:D187)</f>
        <v>0</v>
      </c>
    </row>
    <row r="189" spans="1:4">
      <c r="A189" s="105">
        <v>153</v>
      </c>
      <c r="B189" s="447"/>
      <c r="C189" s="447"/>
      <c r="D189" s="1188"/>
    </row>
    <row r="190" spans="1:4">
      <c r="A190" s="105">
        <v>154</v>
      </c>
      <c r="B190" s="1214" t="s">
        <v>415</v>
      </c>
      <c r="C190" s="447"/>
      <c r="D190" s="1188"/>
    </row>
    <row r="191" spans="1:4">
      <c r="A191" s="105">
        <v>155</v>
      </c>
      <c r="B191" s="447" t="s">
        <v>1813</v>
      </c>
      <c r="C191" s="96" t="s">
        <v>416</v>
      </c>
      <c r="D191" s="1188">
        <f>D39</f>
        <v>0</v>
      </c>
    </row>
    <row r="192" spans="1:4">
      <c r="A192" s="105">
        <v>156</v>
      </c>
      <c r="B192" s="447" t="s">
        <v>1861</v>
      </c>
      <c r="C192" s="96" t="s">
        <v>417</v>
      </c>
      <c r="D192" s="1188">
        <f>D50</f>
        <v>9636</v>
      </c>
    </row>
    <row r="193" spans="1:4">
      <c r="A193" s="105">
        <v>157</v>
      </c>
      <c r="B193" s="447" t="s">
        <v>1907</v>
      </c>
      <c r="C193" s="96" t="s">
        <v>418</v>
      </c>
      <c r="D193" s="1188">
        <f>D80</f>
        <v>0</v>
      </c>
    </row>
    <row r="194" spans="1:4">
      <c r="A194" s="105">
        <v>158</v>
      </c>
      <c r="B194" s="447" t="s">
        <v>419</v>
      </c>
      <c r="C194" s="96" t="s">
        <v>420</v>
      </c>
      <c r="D194" s="1188">
        <f>D91</f>
        <v>0</v>
      </c>
    </row>
    <row r="195" spans="1:4">
      <c r="A195" s="105">
        <v>159</v>
      </c>
      <c r="B195" s="96" t="s">
        <v>421</v>
      </c>
      <c r="C195" s="96" t="s">
        <v>422</v>
      </c>
      <c r="D195" s="1188">
        <f>D101</f>
        <v>0</v>
      </c>
    </row>
    <row r="196" spans="1:4">
      <c r="A196" s="105">
        <v>160</v>
      </c>
      <c r="B196" s="447" t="s">
        <v>423</v>
      </c>
      <c r="C196" s="96" t="s">
        <v>424</v>
      </c>
      <c r="D196" s="1188">
        <f>D119</f>
        <v>0</v>
      </c>
    </row>
    <row r="197" spans="1:4">
      <c r="A197" s="105">
        <v>161</v>
      </c>
      <c r="B197" s="447" t="s">
        <v>1945</v>
      </c>
      <c r="C197" s="96" t="s">
        <v>425</v>
      </c>
      <c r="D197" s="1188">
        <f>D132</f>
        <v>0</v>
      </c>
    </row>
    <row r="198" spans="1:4">
      <c r="A198" s="105">
        <v>162</v>
      </c>
      <c r="B198" s="447" t="s">
        <v>426</v>
      </c>
      <c r="C198" s="447" t="s">
        <v>427</v>
      </c>
      <c r="D198" s="1190">
        <f>SUM(D191:D197)</f>
        <v>9636</v>
      </c>
    </row>
    <row r="199" spans="1:4">
      <c r="A199" s="96"/>
      <c r="B199" s="96"/>
      <c r="C199" s="96"/>
      <c r="D199" s="1227"/>
    </row>
  </sheetData>
  <pageMargins left="0.5" right="0.5" top="0.5" bottom="0.5" header="0.5" footer="0.5"/>
  <pageSetup scale="57" orientation="portrait" r:id="rId1"/>
  <headerFooter alignWithMargins="0"/>
  <rowBreaks count="3" manualBreakCount="3">
    <brk id="63" max="65535" man="1"/>
    <brk id="103" max="65535" man="1"/>
    <brk id="138" max="655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D59"/>
  <sheetViews>
    <sheetView defaultGridColor="0" topLeftCell="A7" colorId="22" zoomScale="87" workbookViewId="0">
      <selection activeCell="F48" sqref="F48"/>
    </sheetView>
  </sheetViews>
  <sheetFormatPr defaultColWidth="11.44140625" defaultRowHeight="15"/>
  <cols>
    <col min="1" max="2" width="2.77734375" customWidth="1"/>
    <col min="3" max="3" width="73.77734375" customWidth="1"/>
    <col min="4" max="4" width="13.33203125" customWidth="1"/>
  </cols>
  <sheetData>
    <row r="1" spans="1:4" ht="15.75" thickBot="1">
      <c r="A1" s="67"/>
      <c r="B1" s="68" t="s">
        <v>677</v>
      </c>
      <c r="C1" s="67"/>
      <c r="D1" s="67"/>
    </row>
    <row r="2" spans="1:4">
      <c r="A2" s="69"/>
      <c r="B2" s="70"/>
      <c r="C2" s="70"/>
      <c r="D2" s="71"/>
    </row>
    <row r="3" spans="1:4">
      <c r="A3" s="72" t="s">
        <v>677</v>
      </c>
      <c r="B3" s="73" t="s">
        <v>677</v>
      </c>
      <c r="C3" s="73" t="s">
        <v>677</v>
      </c>
      <c r="D3" s="74"/>
    </row>
    <row r="4" spans="1:4" ht="23.25">
      <c r="A4" s="75" t="s">
        <v>706</v>
      </c>
      <c r="B4" s="76"/>
      <c r="C4" s="77"/>
      <c r="D4" s="78"/>
    </row>
    <row r="5" spans="1:4">
      <c r="A5" s="72"/>
      <c r="B5" s="73"/>
      <c r="C5" s="73"/>
      <c r="D5" s="74"/>
    </row>
    <row r="6" spans="1:4">
      <c r="A6" s="72"/>
      <c r="B6" s="73"/>
      <c r="C6" s="73"/>
      <c r="D6" s="74"/>
    </row>
    <row r="7" spans="1:4">
      <c r="A7" s="72"/>
      <c r="B7" s="73"/>
      <c r="C7" s="73"/>
      <c r="D7" s="74"/>
    </row>
    <row r="8" spans="1:4">
      <c r="A8" s="72"/>
      <c r="B8" s="73" t="s">
        <v>707</v>
      </c>
      <c r="C8" s="73" t="s">
        <v>708</v>
      </c>
      <c r="D8" s="74"/>
    </row>
    <row r="9" spans="1:4">
      <c r="A9" s="72"/>
      <c r="B9" s="73"/>
      <c r="C9" s="73" t="s">
        <v>709</v>
      </c>
      <c r="D9" s="74"/>
    </row>
    <row r="10" spans="1:4">
      <c r="A10" s="72"/>
      <c r="B10" s="73"/>
      <c r="C10" s="73" t="s">
        <v>710</v>
      </c>
      <c r="D10" s="74"/>
    </row>
    <row r="11" spans="1:4">
      <c r="A11" s="72"/>
      <c r="B11" s="73"/>
      <c r="C11" s="73" t="s">
        <v>711</v>
      </c>
      <c r="D11" s="74"/>
    </row>
    <row r="12" spans="1:4">
      <c r="A12" s="72"/>
      <c r="B12" s="73"/>
      <c r="C12" s="73"/>
      <c r="D12" s="74"/>
    </row>
    <row r="13" spans="1:4">
      <c r="A13" s="72"/>
      <c r="B13" s="76" t="s">
        <v>712</v>
      </c>
      <c r="C13" s="79" t="s">
        <v>713</v>
      </c>
      <c r="D13" s="74"/>
    </row>
    <row r="14" spans="1:4">
      <c r="A14" s="72"/>
      <c r="B14" s="76"/>
      <c r="C14" s="79" t="s">
        <v>714</v>
      </c>
      <c r="D14" s="74"/>
    </row>
    <row r="15" spans="1:4">
      <c r="A15" s="72"/>
      <c r="B15" s="76"/>
      <c r="C15" s="79" t="s">
        <v>715</v>
      </c>
      <c r="D15" s="74"/>
    </row>
    <row r="16" spans="1:4">
      <c r="A16" s="72"/>
      <c r="B16" s="76"/>
      <c r="C16" s="76"/>
      <c r="D16" s="74"/>
    </row>
    <row r="17" spans="1:4">
      <c r="A17" s="72"/>
      <c r="B17" s="76" t="s">
        <v>716</v>
      </c>
      <c r="C17" s="79" t="s">
        <v>717</v>
      </c>
      <c r="D17" s="74"/>
    </row>
    <row r="18" spans="1:4">
      <c r="A18" s="72"/>
      <c r="B18" s="76"/>
      <c r="C18" s="79" t="s">
        <v>718</v>
      </c>
      <c r="D18" s="74"/>
    </row>
    <row r="19" spans="1:4">
      <c r="A19" s="72"/>
      <c r="B19" s="76"/>
      <c r="C19" s="76"/>
      <c r="D19" s="74"/>
    </row>
    <row r="20" spans="1:4">
      <c r="A20" s="72"/>
      <c r="B20" s="76" t="s">
        <v>719</v>
      </c>
      <c r="C20" s="79" t="s">
        <v>720</v>
      </c>
      <c r="D20" s="74"/>
    </row>
    <row r="21" spans="1:4">
      <c r="A21" s="72"/>
      <c r="B21" s="76"/>
      <c r="C21" s="79" t="s">
        <v>721</v>
      </c>
      <c r="D21" s="74"/>
    </row>
    <row r="22" spans="1:4">
      <c r="A22" s="72"/>
      <c r="B22" s="76"/>
      <c r="C22" s="79" t="s">
        <v>722</v>
      </c>
      <c r="D22" s="74"/>
    </row>
    <row r="23" spans="1:4">
      <c r="A23" s="72"/>
      <c r="B23" s="76"/>
      <c r="C23" s="76"/>
      <c r="D23" s="74"/>
    </row>
    <row r="24" spans="1:4">
      <c r="A24" s="72"/>
      <c r="B24" s="80" t="s">
        <v>723</v>
      </c>
      <c r="C24" s="79" t="s">
        <v>724</v>
      </c>
      <c r="D24" s="74"/>
    </row>
    <row r="25" spans="1:4">
      <c r="A25" s="72"/>
      <c r="B25" s="76"/>
      <c r="C25" s="76"/>
      <c r="D25" s="74"/>
    </row>
    <row r="26" spans="1:4">
      <c r="A26" s="72"/>
      <c r="B26" s="80" t="s">
        <v>725</v>
      </c>
      <c r="C26" s="79" t="s">
        <v>726</v>
      </c>
      <c r="D26" s="74"/>
    </row>
    <row r="27" spans="1:4">
      <c r="A27" s="72"/>
      <c r="B27" s="76"/>
      <c r="C27" s="79" t="s">
        <v>727</v>
      </c>
      <c r="D27" s="74"/>
    </row>
    <row r="28" spans="1:4">
      <c r="A28" s="72"/>
      <c r="B28" s="76"/>
      <c r="C28" s="76"/>
      <c r="D28" s="74"/>
    </row>
    <row r="29" spans="1:4">
      <c r="A29" s="81"/>
      <c r="B29" s="80">
        <v>7</v>
      </c>
      <c r="C29" s="82" t="s">
        <v>728</v>
      </c>
      <c r="D29" s="74"/>
    </row>
    <row r="30" spans="1:4">
      <c r="A30" s="72"/>
      <c r="B30" s="76"/>
      <c r="C30" s="73"/>
      <c r="D30" s="74"/>
    </row>
    <row r="31" spans="1:4">
      <c r="A31" s="72"/>
      <c r="B31" s="83" t="s">
        <v>729</v>
      </c>
      <c r="C31" s="79"/>
      <c r="D31" s="74"/>
    </row>
    <row r="32" spans="1:4">
      <c r="A32" s="72"/>
      <c r="B32" s="76"/>
      <c r="C32" s="82" t="s">
        <v>730</v>
      </c>
      <c r="D32" s="74"/>
    </row>
    <row r="33" spans="1:4">
      <c r="A33" s="72"/>
      <c r="B33" s="76"/>
      <c r="C33" s="79" t="s">
        <v>731</v>
      </c>
      <c r="D33" s="74"/>
    </row>
    <row r="34" spans="1:4">
      <c r="A34" s="72"/>
      <c r="B34" s="76"/>
      <c r="C34" s="76"/>
      <c r="D34" s="74"/>
    </row>
    <row r="35" spans="1:4">
      <c r="A35" s="72"/>
      <c r="B35" s="67"/>
      <c r="C35" s="67"/>
      <c r="D35" s="74"/>
    </row>
    <row r="36" spans="1:4">
      <c r="A36" s="72"/>
      <c r="B36" s="67"/>
      <c r="C36" s="67"/>
      <c r="D36" s="74"/>
    </row>
    <row r="37" spans="1:4">
      <c r="A37" s="72"/>
      <c r="B37" s="67"/>
      <c r="C37" s="67"/>
      <c r="D37" s="74"/>
    </row>
    <row r="38" spans="1:4">
      <c r="A38" s="72"/>
      <c r="B38" s="67"/>
      <c r="C38" s="8" t="s">
        <v>677</v>
      </c>
      <c r="D38" s="74"/>
    </row>
    <row r="39" spans="1:4">
      <c r="A39" s="72"/>
      <c r="B39" s="67"/>
      <c r="C39" s="8" t="s">
        <v>677</v>
      </c>
      <c r="D39" s="74"/>
    </row>
    <row r="40" spans="1:4">
      <c r="A40" s="72"/>
      <c r="B40" s="67"/>
      <c r="C40" s="8" t="s">
        <v>677</v>
      </c>
      <c r="D40" s="74"/>
    </row>
    <row r="41" spans="1:4">
      <c r="A41" s="72"/>
      <c r="B41" s="67"/>
      <c r="C41" s="8" t="s">
        <v>677</v>
      </c>
      <c r="D41" s="74"/>
    </row>
    <row r="42" spans="1:4">
      <c r="A42" s="72"/>
      <c r="B42" s="67"/>
      <c r="C42" s="8" t="s">
        <v>677</v>
      </c>
      <c r="D42" s="74"/>
    </row>
    <row r="43" spans="1:4">
      <c r="A43" s="72"/>
      <c r="B43" s="8"/>
      <c r="C43" s="8" t="s">
        <v>677</v>
      </c>
      <c r="D43" s="74"/>
    </row>
    <row r="44" spans="1:4">
      <c r="A44" s="72"/>
      <c r="B44" s="8"/>
      <c r="C44" s="8" t="s">
        <v>677</v>
      </c>
      <c r="D44" s="74"/>
    </row>
    <row r="45" spans="1:4">
      <c r="A45" s="72"/>
      <c r="B45" s="8"/>
      <c r="C45" s="8" t="s">
        <v>677</v>
      </c>
      <c r="D45" s="74"/>
    </row>
    <row r="46" spans="1:4">
      <c r="A46" s="72"/>
      <c r="B46" s="67"/>
      <c r="C46" s="8" t="s">
        <v>677</v>
      </c>
      <c r="D46" s="74"/>
    </row>
    <row r="47" spans="1:4">
      <c r="A47" s="72"/>
      <c r="B47" s="67"/>
      <c r="C47" s="67"/>
      <c r="D47" s="74"/>
    </row>
    <row r="48" spans="1:4">
      <c r="A48" s="72"/>
      <c r="B48" s="67"/>
      <c r="C48" s="67"/>
      <c r="D48" s="74"/>
    </row>
    <row r="49" spans="1:4">
      <c r="A49" s="72"/>
      <c r="B49" s="67"/>
      <c r="C49" s="67"/>
      <c r="D49" s="74"/>
    </row>
    <row r="50" spans="1:4">
      <c r="A50" s="72"/>
      <c r="B50" s="67"/>
      <c r="C50" s="67"/>
      <c r="D50" s="74"/>
    </row>
    <row r="51" spans="1:4">
      <c r="A51" s="72"/>
      <c r="B51" s="67"/>
      <c r="C51" s="67"/>
      <c r="D51" s="74"/>
    </row>
    <row r="52" spans="1:4">
      <c r="A52" s="72"/>
      <c r="B52" s="67"/>
      <c r="C52" s="67"/>
      <c r="D52" s="74"/>
    </row>
    <row r="53" spans="1:4">
      <c r="A53" s="72"/>
      <c r="B53" s="67"/>
      <c r="C53" s="67"/>
      <c r="D53" s="74"/>
    </row>
    <row r="54" spans="1:4">
      <c r="A54" s="72"/>
      <c r="B54" s="67"/>
      <c r="C54" s="67"/>
      <c r="D54" s="74"/>
    </row>
    <row r="55" spans="1:4">
      <c r="A55" s="72"/>
      <c r="B55" s="67"/>
      <c r="C55" s="67"/>
      <c r="D55" s="74"/>
    </row>
    <row r="56" spans="1:4">
      <c r="A56" s="72"/>
      <c r="B56" s="67"/>
      <c r="C56" s="67"/>
      <c r="D56" s="74"/>
    </row>
    <row r="57" spans="1:4">
      <c r="A57" s="72"/>
      <c r="B57" s="68"/>
      <c r="C57" s="68"/>
      <c r="D57" s="74"/>
    </row>
    <row r="58" spans="1:4" ht="15.75" thickBot="1">
      <c r="A58" s="84"/>
      <c r="B58" s="85"/>
      <c r="C58" s="85"/>
      <c r="D58" s="86"/>
    </row>
    <row r="59" spans="1:4">
      <c r="A59" s="68"/>
      <c r="B59" s="68"/>
      <c r="C59" s="68"/>
      <c r="D59" s="87" t="s">
        <v>732</v>
      </c>
    </row>
  </sheetData>
  <printOptions horizontalCentered="1" verticalCentered="1"/>
  <pageMargins left="0.5" right="0.5" top="0.5" bottom="0.5" header="0.5" footer="0.5"/>
  <pageSetup scale="75"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49"/>
  <sheetViews>
    <sheetView defaultGridColor="0" topLeftCell="A9" colorId="22" zoomScale="87" workbookViewId="0">
      <selection activeCell="C53" sqref="C53"/>
    </sheetView>
  </sheetViews>
  <sheetFormatPr defaultColWidth="11.44140625" defaultRowHeight="15"/>
  <cols>
    <col min="1" max="1" width="4.77734375" customWidth="1"/>
    <col min="2" max="2" width="37.77734375" customWidth="1"/>
    <col min="3" max="3" width="25.77734375" customWidth="1"/>
    <col min="4" max="4" width="11.77734375" customWidth="1"/>
    <col min="5" max="5" width="2.77734375" customWidth="1"/>
    <col min="6" max="6" width="11.77734375" customWidth="1"/>
    <col min="7" max="7" width="2.77734375" customWidth="1"/>
    <col min="8" max="8" width="11.77734375" customWidth="1"/>
  </cols>
  <sheetData>
    <row r="1" spans="1:12">
      <c r="A1" s="1183"/>
      <c r="B1" s="1183"/>
      <c r="C1" s="1183"/>
      <c r="D1" s="1183"/>
      <c r="E1" s="1183"/>
      <c r="F1" s="1183"/>
      <c r="G1" s="1183"/>
      <c r="H1" s="1183" t="s">
        <v>428</v>
      </c>
      <c r="I1" s="1183"/>
      <c r="J1" s="1183"/>
      <c r="K1" s="1183"/>
      <c r="L1" s="1183"/>
    </row>
    <row r="2" spans="1:12">
      <c r="A2" s="1183"/>
      <c r="B2" s="1184" t="str">
        <f>'Read Me First'!D50</f>
        <v>Town of Massena Electric Department</v>
      </c>
      <c r="C2" s="1184"/>
      <c r="D2" s="1184"/>
      <c r="E2" s="1184"/>
      <c r="F2" s="1184"/>
      <c r="G2" s="1184"/>
      <c r="H2" s="1184"/>
      <c r="I2" s="1189"/>
      <c r="J2" s="1183"/>
      <c r="K2" s="1183"/>
      <c r="L2" s="1183"/>
    </row>
    <row r="3" spans="1:12">
      <c r="A3" s="1183"/>
      <c r="B3" s="1184" t="s">
        <v>429</v>
      </c>
      <c r="C3" s="1184"/>
      <c r="D3" s="1184"/>
      <c r="E3" s="1184"/>
      <c r="F3" s="1184"/>
      <c r="G3" s="1184"/>
      <c r="H3" s="1184"/>
      <c r="I3" s="1189"/>
      <c r="J3" s="1183"/>
      <c r="K3" s="1183"/>
      <c r="L3" s="1183"/>
    </row>
    <row r="4" spans="1:12">
      <c r="A4" s="1183"/>
      <c r="B4" s="1184" t="s">
        <v>1299</v>
      </c>
      <c r="C4" s="1184"/>
      <c r="D4" s="1184"/>
      <c r="E4" s="1184"/>
      <c r="F4" s="1184"/>
      <c r="G4" s="1184"/>
      <c r="H4" s="1184"/>
      <c r="I4" s="1189"/>
      <c r="J4" s="1183"/>
      <c r="K4" s="1183"/>
      <c r="L4" s="1183"/>
    </row>
    <row r="5" spans="1:12">
      <c r="A5" s="1183"/>
      <c r="B5" s="1183"/>
      <c r="C5" s="1183"/>
      <c r="D5" s="1183"/>
      <c r="E5" s="1183"/>
      <c r="F5" s="1183"/>
      <c r="G5" s="1183"/>
      <c r="H5" s="1183"/>
      <c r="I5" s="1183"/>
      <c r="J5" s="1183"/>
      <c r="K5" s="1183"/>
      <c r="L5" s="1183"/>
    </row>
    <row r="6" spans="1:12">
      <c r="A6" s="1183"/>
      <c r="B6" s="1183"/>
      <c r="C6" s="1183"/>
      <c r="D6" s="1183"/>
      <c r="E6" s="1183"/>
      <c r="F6" s="1183"/>
      <c r="G6" s="1183"/>
      <c r="H6" s="1183"/>
      <c r="I6" s="1183"/>
      <c r="J6" s="1183"/>
      <c r="K6" s="1183"/>
      <c r="L6" s="1183"/>
    </row>
    <row r="7" spans="1:12">
      <c r="A7" s="1183"/>
      <c r="B7" s="1183"/>
      <c r="C7" s="1183"/>
      <c r="D7" s="1183"/>
      <c r="E7" s="1183"/>
      <c r="F7" s="1183"/>
      <c r="G7" s="1183"/>
      <c r="H7" s="1183"/>
      <c r="I7" s="1183"/>
      <c r="J7" s="1183"/>
      <c r="K7" s="1183"/>
      <c r="L7" s="1183"/>
    </row>
    <row r="8" spans="1:12">
      <c r="A8" s="1183"/>
      <c r="B8" s="1183"/>
      <c r="C8" s="1183"/>
      <c r="D8" s="1185" t="s">
        <v>742</v>
      </c>
      <c r="E8" s="1183"/>
      <c r="F8" s="1185" t="s">
        <v>743</v>
      </c>
      <c r="G8" s="1183"/>
      <c r="H8" s="1185" t="s">
        <v>744</v>
      </c>
      <c r="I8" s="1183"/>
      <c r="J8" s="1183"/>
      <c r="K8" s="1183"/>
      <c r="L8" s="1183"/>
    </row>
    <row r="9" spans="1:12">
      <c r="A9" s="1183"/>
      <c r="B9" s="1183"/>
      <c r="C9" s="1183"/>
      <c r="D9" s="1185" t="s">
        <v>1631</v>
      </c>
      <c r="E9" s="1185"/>
      <c r="F9" s="1185" t="s">
        <v>1631</v>
      </c>
      <c r="G9" s="1185"/>
      <c r="H9" s="1185" t="s">
        <v>430</v>
      </c>
      <c r="I9" s="1183"/>
      <c r="J9" s="1183"/>
      <c r="K9" s="1183"/>
      <c r="L9" s="1183"/>
    </row>
    <row r="10" spans="1:12">
      <c r="A10" s="1183"/>
      <c r="B10" s="1183"/>
      <c r="C10" s="1192" t="s">
        <v>1304</v>
      </c>
      <c r="D10" s="1186" t="s">
        <v>431</v>
      </c>
      <c r="E10" s="1186"/>
      <c r="F10" s="1186" t="s">
        <v>1636</v>
      </c>
      <c r="G10" s="1186"/>
      <c r="H10" s="1186" t="s">
        <v>254</v>
      </c>
      <c r="I10" s="1183"/>
      <c r="J10" s="1183"/>
      <c r="K10" s="1183"/>
      <c r="L10" s="1183"/>
    </row>
    <row r="11" spans="1:12">
      <c r="A11" s="1185">
        <v>1</v>
      </c>
      <c r="B11" s="1192" t="s">
        <v>1357</v>
      </c>
      <c r="C11" s="1183"/>
      <c r="D11" s="1188"/>
      <c r="E11" s="1188"/>
      <c r="F11" s="1188"/>
      <c r="G11" s="1188"/>
      <c r="H11" s="1188"/>
      <c r="I11" s="1183"/>
      <c r="J11" s="1183"/>
      <c r="K11" s="1183"/>
      <c r="L11" s="1183"/>
    </row>
    <row r="12" spans="1:12">
      <c r="A12" s="1185">
        <v>2</v>
      </c>
      <c r="B12" s="1183" t="s">
        <v>771</v>
      </c>
      <c r="C12" s="1183" t="s">
        <v>432</v>
      </c>
      <c r="D12" s="1188">
        <f>'104105'!D9</f>
        <v>34345337</v>
      </c>
      <c r="E12" s="1188"/>
      <c r="F12" s="1188">
        <f>'104105'!E9</f>
        <v>34824306</v>
      </c>
      <c r="G12" s="1188"/>
      <c r="H12" s="1188">
        <f>ROUND((D12+F12)/2,0)</f>
        <v>34584822</v>
      </c>
      <c r="I12" s="1183"/>
      <c r="J12" s="1183"/>
      <c r="K12" s="1183"/>
      <c r="L12" s="1183"/>
    </row>
    <row r="13" spans="1:12">
      <c r="A13" s="1185">
        <v>3</v>
      </c>
      <c r="B13" s="1183" t="s">
        <v>433</v>
      </c>
      <c r="C13" s="1183" t="s">
        <v>434</v>
      </c>
      <c r="D13" s="1188">
        <f>'104105'!D10</f>
        <v>0</v>
      </c>
      <c r="E13" s="1188"/>
      <c r="F13" s="1188">
        <f>'104105'!E10</f>
        <v>0</v>
      </c>
      <c r="G13" s="1188"/>
      <c r="H13" s="1188">
        <f>ROUND((D13+F13)/2,0)</f>
        <v>0</v>
      </c>
      <c r="I13" s="1183"/>
      <c r="J13" s="1183"/>
      <c r="K13" s="1183"/>
      <c r="L13" s="1183"/>
    </row>
    <row r="14" spans="1:12">
      <c r="A14" s="1185">
        <v>4</v>
      </c>
      <c r="B14" s="1183" t="s">
        <v>206</v>
      </c>
      <c r="C14" s="1183" t="s">
        <v>435</v>
      </c>
      <c r="D14" s="1188">
        <f>'104105'!D11</f>
        <v>0</v>
      </c>
      <c r="E14" s="1188"/>
      <c r="F14" s="1188">
        <f>'104105'!E11</f>
        <v>0</v>
      </c>
      <c r="G14" s="1188"/>
      <c r="H14" s="1188">
        <f>ROUND((D14+F14)/2,0)</f>
        <v>0</v>
      </c>
      <c r="I14" s="1183"/>
      <c r="J14" s="1183"/>
      <c r="K14" s="1183"/>
      <c r="L14" s="1183"/>
    </row>
    <row r="15" spans="1:12" ht="15.75" thickBot="1">
      <c r="A15" s="1185">
        <v>5</v>
      </c>
      <c r="B15" s="1183" t="s">
        <v>436</v>
      </c>
      <c r="C15" s="1183"/>
      <c r="D15" s="1219">
        <f>SUM(D12:D14)</f>
        <v>34345337</v>
      </c>
      <c r="E15" s="1188"/>
      <c r="F15" s="1219">
        <f>SUM(F12:F14)</f>
        <v>34824306</v>
      </c>
      <c r="G15" s="1188"/>
      <c r="H15" s="1219">
        <f>SUM(H12:H14)</f>
        <v>34584822</v>
      </c>
      <c r="I15" s="1183"/>
      <c r="J15" s="1183"/>
      <c r="K15" s="1183"/>
      <c r="L15" s="1183"/>
    </row>
    <row r="16" spans="1:12" ht="15.75" thickTop="1">
      <c r="A16" s="1185">
        <v>6</v>
      </c>
      <c r="B16" s="1183"/>
      <c r="C16" s="1183"/>
      <c r="D16" s="1188"/>
      <c r="E16" s="1188"/>
      <c r="F16" s="1188"/>
      <c r="G16" s="1188"/>
      <c r="H16" s="1188"/>
      <c r="I16" s="1183"/>
      <c r="J16" s="1183"/>
      <c r="K16" s="1183"/>
      <c r="L16" s="1183"/>
    </row>
    <row r="17" spans="1:12">
      <c r="A17" s="1185">
        <v>7</v>
      </c>
      <c r="B17" s="1183"/>
      <c r="C17" s="1183"/>
      <c r="D17" s="1188"/>
      <c r="E17" s="1188"/>
      <c r="F17" s="1188"/>
      <c r="G17" s="1188"/>
      <c r="H17" s="1188"/>
      <c r="I17" s="1183"/>
      <c r="J17" s="1183"/>
      <c r="K17" s="1183"/>
      <c r="L17" s="1183"/>
    </row>
    <row r="18" spans="1:12" ht="15.75" thickBot="1">
      <c r="A18" s="1185">
        <v>8</v>
      </c>
      <c r="B18" s="1183" t="s">
        <v>776</v>
      </c>
      <c r="C18" s="1183" t="s">
        <v>437</v>
      </c>
      <c r="D18" s="1209">
        <f>'104105'!D12</f>
        <v>42777</v>
      </c>
      <c r="E18" s="1188"/>
      <c r="F18" s="1209">
        <f>'104105'!E12</f>
        <v>12827</v>
      </c>
      <c r="G18" s="1188"/>
      <c r="H18" s="1209">
        <f>ROUND((D18+F18)/2,0)</f>
        <v>27802</v>
      </c>
      <c r="I18" s="1183"/>
      <c r="J18" s="1183"/>
      <c r="K18" s="1183"/>
      <c r="L18" s="1183"/>
    </row>
    <row r="19" spans="1:12" ht="15.75" thickTop="1">
      <c r="A19" s="1185">
        <v>9</v>
      </c>
      <c r="B19" s="1183"/>
      <c r="C19" s="1183"/>
      <c r="D19" s="1188"/>
      <c r="E19" s="1188"/>
      <c r="F19" s="1188"/>
      <c r="G19" s="1188"/>
      <c r="H19" s="1188"/>
      <c r="I19" s="1183"/>
      <c r="J19" s="1183"/>
      <c r="K19" s="1183"/>
      <c r="L19" s="1183"/>
    </row>
    <row r="20" spans="1:12">
      <c r="A20" s="1185">
        <v>10</v>
      </c>
      <c r="B20" s="1183"/>
      <c r="C20" s="1183"/>
      <c r="D20" s="1188"/>
      <c r="E20" s="1188"/>
      <c r="F20" s="1188"/>
      <c r="G20" s="1188"/>
      <c r="H20" s="1188"/>
      <c r="I20" s="1183"/>
      <c r="J20" s="1183"/>
      <c r="K20" s="1183"/>
      <c r="L20" s="1183"/>
    </row>
    <row r="21" spans="1:12">
      <c r="A21" s="1185">
        <v>11</v>
      </c>
      <c r="B21" s="1192" t="s">
        <v>1362</v>
      </c>
      <c r="C21" s="1183"/>
      <c r="D21" s="1188"/>
      <c r="E21" s="1188"/>
      <c r="F21" s="1188"/>
      <c r="G21" s="1188"/>
      <c r="H21" s="1188"/>
      <c r="I21" s="1183"/>
      <c r="J21" s="1183"/>
      <c r="K21" s="1183"/>
      <c r="L21" s="1183"/>
    </row>
    <row r="22" spans="1:12">
      <c r="A22" s="1185">
        <v>12</v>
      </c>
      <c r="B22" s="1183" t="s">
        <v>438</v>
      </c>
      <c r="C22" s="1183" t="s">
        <v>439</v>
      </c>
      <c r="D22" s="1188">
        <f>'104105'!J26</f>
        <v>12096048</v>
      </c>
      <c r="E22" s="1188"/>
      <c r="F22" s="1188">
        <f>'104105'!K26</f>
        <v>12987752</v>
      </c>
      <c r="G22" s="1188"/>
      <c r="H22" s="1188">
        <f>ROUND((D22+F22)/2,0)</f>
        <v>12541900</v>
      </c>
      <c r="I22" s="1183"/>
      <c r="J22" s="1183"/>
      <c r="K22" s="1183"/>
      <c r="L22" s="1183"/>
    </row>
    <row r="23" spans="1:12">
      <c r="A23" s="1185">
        <v>13</v>
      </c>
      <c r="B23" s="1183" t="s">
        <v>440</v>
      </c>
      <c r="C23" s="1183" t="s">
        <v>441</v>
      </c>
      <c r="D23" s="1188">
        <f>'104105'!J27</f>
        <v>6611782</v>
      </c>
      <c r="E23" s="1188"/>
      <c r="F23" s="1188">
        <f>'104105'!K27</f>
        <v>6611782</v>
      </c>
      <c r="G23" s="1188"/>
      <c r="H23" s="1188">
        <f>ROUND((D23+F23)/2,0)</f>
        <v>6611782</v>
      </c>
      <c r="I23" s="1183"/>
      <c r="J23" s="1183"/>
      <c r="K23" s="1183"/>
      <c r="L23" s="1183"/>
    </row>
    <row r="24" spans="1:12" ht="15.75" thickBot="1">
      <c r="A24" s="1185">
        <v>14</v>
      </c>
      <c r="B24" s="1183" t="s">
        <v>442</v>
      </c>
      <c r="C24" s="1183"/>
      <c r="D24" s="1219">
        <f>SUM(D22:D23)</f>
        <v>18707830</v>
      </c>
      <c r="E24" s="1188"/>
      <c r="F24" s="1219">
        <f>SUM(F22:F23)</f>
        <v>19599534</v>
      </c>
      <c r="G24" s="1188"/>
      <c r="H24" s="1219">
        <f>SUM(H22:H23)</f>
        <v>19153682</v>
      </c>
      <c r="I24" s="1183"/>
      <c r="J24" s="1183"/>
      <c r="K24" s="1183"/>
      <c r="L24" s="1183"/>
    </row>
    <row r="25" spans="1:12" ht="15.75" thickTop="1">
      <c r="A25" s="1185">
        <v>15</v>
      </c>
      <c r="B25" s="1183"/>
      <c r="C25" s="1183"/>
      <c r="D25" s="1188"/>
      <c r="E25" s="1188"/>
      <c r="F25" s="1188"/>
      <c r="G25" s="1188"/>
      <c r="H25" s="1188"/>
      <c r="I25" s="1183"/>
      <c r="J25" s="1183"/>
      <c r="K25" s="1183"/>
      <c r="L25" s="1183"/>
    </row>
    <row r="26" spans="1:12">
      <c r="A26" s="1185">
        <v>16</v>
      </c>
      <c r="B26" s="1183"/>
      <c r="C26" s="1183"/>
      <c r="D26" s="1188"/>
      <c r="E26" s="1188"/>
      <c r="F26" s="1188"/>
      <c r="G26" s="1188"/>
      <c r="H26" s="1188"/>
      <c r="I26" s="1183"/>
      <c r="J26" s="1183"/>
      <c r="K26" s="1183"/>
      <c r="L26" s="1183"/>
    </row>
    <row r="27" spans="1:12" ht="15.75" thickBot="1">
      <c r="A27" s="1185">
        <v>17</v>
      </c>
      <c r="B27" s="1183" t="s">
        <v>1364</v>
      </c>
      <c r="C27" s="1183" t="s">
        <v>443</v>
      </c>
      <c r="D27" s="1209">
        <f>'104105'!J28</f>
        <v>1169305</v>
      </c>
      <c r="E27" s="1188"/>
      <c r="F27" s="1209">
        <f>'104105'!K28</f>
        <v>1187972</v>
      </c>
      <c r="G27" s="1188"/>
      <c r="H27" s="1209">
        <f>ROUND((D27+F27)/2,0)</f>
        <v>1178639</v>
      </c>
      <c r="I27" s="1183"/>
      <c r="J27" s="1183"/>
      <c r="K27" s="1183"/>
      <c r="L27" s="1183"/>
    </row>
    <row r="28" spans="1:12" ht="15.75" thickTop="1">
      <c r="A28" s="1185">
        <v>18</v>
      </c>
      <c r="B28" s="1183"/>
      <c r="C28" s="1183"/>
      <c r="D28" s="1188"/>
      <c r="E28" s="1188"/>
      <c r="F28" s="1188"/>
      <c r="G28" s="1188"/>
      <c r="H28" s="1188"/>
      <c r="I28" s="1183"/>
      <c r="J28" s="1183"/>
      <c r="K28" s="1183"/>
      <c r="L28" s="1183"/>
    </row>
    <row r="29" spans="1:12">
      <c r="A29" s="1185">
        <v>19</v>
      </c>
      <c r="B29" s="73"/>
      <c r="C29" s="1183"/>
      <c r="D29" s="1188"/>
      <c r="E29" s="1188"/>
      <c r="F29" s="1188"/>
      <c r="G29" s="1188"/>
      <c r="H29" s="1188"/>
      <c r="I29" s="1183"/>
      <c r="J29" s="1183"/>
      <c r="K29" s="1183"/>
      <c r="L29" s="1183"/>
    </row>
    <row r="30" spans="1:12" ht="15.75" thickBot="1">
      <c r="A30" s="1185">
        <v>21</v>
      </c>
      <c r="B30" s="1183" t="s">
        <v>1368</v>
      </c>
      <c r="C30" s="1183" t="s">
        <v>444</v>
      </c>
      <c r="D30" s="1209">
        <f>'104105'!D25</f>
        <v>916013</v>
      </c>
      <c r="E30" s="1188"/>
      <c r="F30" s="1209">
        <f>'104105'!E25</f>
        <v>815334</v>
      </c>
      <c r="G30" s="1188"/>
      <c r="H30" s="1209">
        <f>ROUND((D30+F30)/2,0)</f>
        <v>865674</v>
      </c>
      <c r="I30" s="1183"/>
      <c r="J30" s="1183"/>
      <c r="K30" s="1183"/>
      <c r="L30" s="1183"/>
    </row>
    <row r="31" spans="1:12" ht="15.75" thickTop="1">
      <c r="A31" s="1185">
        <v>22</v>
      </c>
      <c r="B31" s="1183"/>
      <c r="C31" s="1183"/>
      <c r="D31" s="1188"/>
      <c r="E31" s="1188"/>
      <c r="F31" s="1188"/>
      <c r="G31" s="1188"/>
      <c r="H31" s="1188"/>
      <c r="I31" s="1183"/>
      <c r="J31" s="1183"/>
      <c r="K31" s="1183"/>
      <c r="L31" s="1183"/>
    </row>
    <row r="32" spans="1:12">
      <c r="A32" s="1185">
        <v>23</v>
      </c>
      <c r="B32" s="1183"/>
      <c r="C32" s="1183"/>
      <c r="D32" s="1188"/>
      <c r="E32" s="1188"/>
      <c r="F32" s="1188"/>
      <c r="G32" s="1188"/>
      <c r="H32" s="1188"/>
      <c r="I32" s="1183"/>
      <c r="J32" s="1183"/>
      <c r="K32" s="1183"/>
      <c r="L32" s="1183"/>
    </row>
    <row r="33" spans="1:12" ht="15.75" thickBot="1">
      <c r="A33" s="1185">
        <v>24</v>
      </c>
      <c r="B33" s="1183" t="s">
        <v>1370</v>
      </c>
      <c r="C33" s="1183" t="s">
        <v>445</v>
      </c>
      <c r="D33" s="1209">
        <f>'104105'!D30</f>
        <v>342974</v>
      </c>
      <c r="E33" s="1188"/>
      <c r="F33" s="1209">
        <f>'104105'!E30</f>
        <v>321224</v>
      </c>
      <c r="G33" s="1188"/>
      <c r="H33" s="1209">
        <f>ROUND((D33+F33)/2,0)</f>
        <v>332099</v>
      </c>
      <c r="I33" s="1183"/>
      <c r="J33" s="1183"/>
      <c r="K33" s="1183"/>
      <c r="L33" s="1183"/>
    </row>
    <row r="34" spans="1:12" ht="15.75" thickTop="1">
      <c r="A34" s="1183"/>
      <c r="B34" s="1183"/>
      <c r="C34" s="1183"/>
      <c r="D34" s="1188"/>
      <c r="E34" s="1188"/>
      <c r="F34" s="1188"/>
      <c r="G34" s="1188"/>
      <c r="H34" s="1188"/>
      <c r="I34" s="1183"/>
      <c r="J34" s="1183"/>
      <c r="K34" s="1183"/>
      <c r="L34" s="1183"/>
    </row>
    <row r="35" spans="1:12">
      <c r="A35" s="1183"/>
      <c r="B35" s="1183"/>
      <c r="C35" s="1183"/>
      <c r="D35" s="1188"/>
      <c r="E35" s="1188"/>
      <c r="F35" s="1188"/>
      <c r="G35" s="1188"/>
      <c r="H35" s="1188"/>
      <c r="I35" s="1183"/>
      <c r="J35" s="1183"/>
      <c r="K35" s="1183"/>
      <c r="L35" s="1183"/>
    </row>
    <row r="36" spans="1:12">
      <c r="A36" s="1183"/>
      <c r="B36" s="73"/>
      <c r="C36" s="73"/>
      <c r="D36" s="445"/>
      <c r="E36" s="445"/>
      <c r="F36" s="445"/>
      <c r="G36" s="445"/>
      <c r="H36" s="445"/>
      <c r="I36" s="1183"/>
      <c r="J36" s="1183"/>
      <c r="K36" s="1183"/>
      <c r="L36" s="1183"/>
    </row>
    <row r="37" spans="1:12">
      <c r="A37" s="1183"/>
      <c r="B37" s="73"/>
      <c r="C37" s="73"/>
      <c r="D37" s="73"/>
      <c r="E37" s="73"/>
      <c r="F37" s="73"/>
      <c r="G37" s="73"/>
      <c r="H37" s="73"/>
      <c r="I37" s="1183"/>
      <c r="J37" s="1183"/>
      <c r="K37" s="1183"/>
      <c r="L37" s="1183"/>
    </row>
    <row r="38" spans="1:12">
      <c r="A38" s="1183"/>
      <c r="B38" s="73"/>
      <c r="C38" s="73"/>
      <c r="D38" s="73"/>
      <c r="E38" s="73"/>
      <c r="F38" s="73"/>
      <c r="G38" s="73"/>
      <c r="H38" s="73"/>
      <c r="I38" s="1183"/>
      <c r="J38" s="1183"/>
      <c r="K38" s="1183"/>
      <c r="L38" s="1183"/>
    </row>
    <row r="39" spans="1:12">
      <c r="A39" s="1183"/>
      <c r="B39" s="73"/>
      <c r="C39" s="73"/>
      <c r="D39" s="73"/>
      <c r="E39" s="73"/>
      <c r="F39" s="73"/>
      <c r="G39" s="73"/>
      <c r="H39" s="73"/>
      <c r="I39" s="1183"/>
      <c r="J39" s="1183"/>
      <c r="K39" s="1183"/>
      <c r="L39" s="1183"/>
    </row>
    <row r="40" spans="1:12">
      <c r="A40" s="1183"/>
      <c r="B40" s="8"/>
      <c r="C40" s="73"/>
      <c r="D40" s="73"/>
      <c r="E40" s="73"/>
      <c r="F40" s="73"/>
      <c r="G40" s="73"/>
      <c r="H40" s="73"/>
      <c r="I40" s="1183"/>
      <c r="J40" s="1183"/>
      <c r="K40" s="1183"/>
      <c r="L40" s="1183"/>
    </row>
    <row r="41" spans="1:12">
      <c r="A41" s="1183"/>
      <c r="B41" s="8"/>
      <c r="C41" s="73"/>
      <c r="D41" s="73"/>
      <c r="E41" s="73"/>
      <c r="F41" s="73"/>
      <c r="G41" s="73"/>
      <c r="H41" s="73"/>
      <c r="I41" s="1183"/>
      <c r="J41" s="1183"/>
      <c r="K41" s="1183"/>
      <c r="L41" s="1183"/>
    </row>
    <row r="42" spans="1:12">
      <c r="A42" s="1183"/>
      <c r="B42" s="8"/>
      <c r="C42" s="73"/>
      <c r="D42" s="73"/>
      <c r="E42" s="73"/>
      <c r="F42" s="73"/>
      <c r="G42" s="73"/>
      <c r="H42" s="73"/>
      <c r="I42" s="1183"/>
      <c r="J42" s="1183"/>
      <c r="K42" s="1183"/>
      <c r="L42" s="1183"/>
    </row>
    <row r="43" spans="1:12">
      <c r="A43" s="1183"/>
      <c r="B43" s="8"/>
      <c r="C43" s="73"/>
      <c r="D43" s="73"/>
      <c r="E43" s="73"/>
      <c r="F43" s="73"/>
      <c r="G43" s="73"/>
      <c r="H43" s="73"/>
      <c r="I43" s="1183"/>
      <c r="J43" s="1183"/>
      <c r="K43" s="1183"/>
      <c r="L43" s="1183"/>
    </row>
    <row r="44" spans="1:12">
      <c r="A44" s="1183"/>
      <c r="B44" s="8"/>
      <c r="C44" s="73"/>
      <c r="D44" s="73"/>
      <c r="E44" s="73"/>
      <c r="F44" s="73"/>
      <c r="G44" s="73"/>
      <c r="H44" s="73"/>
      <c r="I44" s="1183"/>
      <c r="J44" s="1183"/>
      <c r="K44" s="1183"/>
      <c r="L44" s="1183"/>
    </row>
    <row r="45" spans="1:12">
      <c r="A45" s="1183"/>
      <c r="B45" s="8"/>
      <c r="C45" s="73"/>
      <c r="D45" s="73"/>
      <c r="E45" s="73"/>
      <c r="F45" s="73"/>
      <c r="G45" s="73"/>
      <c r="H45" s="73"/>
      <c r="I45" s="1183"/>
      <c r="J45" s="1183"/>
      <c r="K45" s="1183"/>
      <c r="L45" s="1183"/>
    </row>
    <row r="46" spans="1:12">
      <c r="A46" s="1183"/>
      <c r="B46" s="8"/>
      <c r="C46" s="73"/>
      <c r="D46" s="73"/>
      <c r="E46" s="73"/>
      <c r="F46" s="73"/>
      <c r="G46" s="73"/>
      <c r="H46" s="73"/>
      <c r="I46" s="1183"/>
      <c r="J46" s="1183"/>
      <c r="K46" s="1183"/>
      <c r="L46" s="1183"/>
    </row>
    <row r="47" spans="1:12">
      <c r="A47" s="1183"/>
      <c r="B47" s="8"/>
      <c r="C47" s="73"/>
      <c r="D47" s="73"/>
      <c r="E47" s="73"/>
      <c r="F47" s="73"/>
      <c r="G47" s="73"/>
      <c r="H47" s="73"/>
      <c r="I47" s="1183"/>
      <c r="J47" s="1183"/>
      <c r="K47" s="1183"/>
      <c r="L47" s="1183"/>
    </row>
    <row r="48" spans="1:12">
      <c r="A48" s="1183"/>
      <c r="B48" s="8"/>
      <c r="C48" s="73"/>
      <c r="D48" s="73"/>
      <c r="E48" s="73"/>
      <c r="F48" s="73"/>
      <c r="G48" s="73"/>
      <c r="H48" s="73"/>
      <c r="I48" s="1183"/>
      <c r="J48" s="1183"/>
      <c r="K48" s="1183"/>
      <c r="L48" s="1183"/>
    </row>
    <row r="49" spans="1:12">
      <c r="A49" s="1183"/>
      <c r="B49" s="1183"/>
      <c r="C49" s="1183"/>
      <c r="D49" s="1183"/>
      <c r="E49" s="1183"/>
      <c r="F49" s="1183"/>
      <c r="G49" s="1183"/>
      <c r="H49" s="1183"/>
      <c r="I49" s="1183"/>
      <c r="J49" s="1183"/>
      <c r="K49" s="1183"/>
      <c r="L49" s="1183"/>
    </row>
  </sheetData>
  <pageMargins left="0.5" right="0.5" top="0.5" bottom="0.5" header="0.5" footer="0.5"/>
  <pageSetup scale="57"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50"/>
  <sheetViews>
    <sheetView defaultGridColor="0" colorId="22" zoomScale="87" workbookViewId="0">
      <selection activeCell="C53" sqref="C53"/>
    </sheetView>
  </sheetViews>
  <sheetFormatPr defaultColWidth="11.44140625" defaultRowHeight="15"/>
  <cols>
    <col min="1" max="1" width="4.77734375" customWidth="1"/>
    <col min="2" max="2" width="37.77734375" customWidth="1"/>
    <col min="3" max="3" width="25.77734375" customWidth="1"/>
    <col min="4" max="4" width="11.77734375" customWidth="1"/>
    <col min="5" max="5" width="2.77734375" customWidth="1"/>
    <col min="6" max="6" width="11.77734375" customWidth="1"/>
    <col min="7" max="7" width="2.77734375" customWidth="1"/>
    <col min="8" max="8" width="11.77734375" customWidth="1"/>
    <col min="9" max="9" width="2.77734375" customWidth="1"/>
    <col min="10" max="10" width="11.77734375" customWidth="1"/>
    <col min="11" max="11" width="2.77734375" customWidth="1"/>
    <col min="12" max="12" width="11.77734375" customWidth="1"/>
  </cols>
  <sheetData>
    <row r="1" spans="1:12">
      <c r="A1" s="1183"/>
      <c r="B1" s="1183"/>
      <c r="C1" s="1183"/>
      <c r="D1" s="1183"/>
      <c r="E1" s="1183"/>
      <c r="F1" s="1183"/>
      <c r="G1" s="1183"/>
      <c r="H1" s="1183"/>
      <c r="I1" s="1183"/>
      <c r="J1" s="1183" t="s">
        <v>446</v>
      </c>
      <c r="K1" s="1183"/>
      <c r="L1" s="1183"/>
    </row>
    <row r="2" spans="1:12">
      <c r="A2" s="1183"/>
      <c r="B2" s="1184" t="str">
        <f>'Read Me First'!D50</f>
        <v>Town of Massena Electric Department</v>
      </c>
      <c r="C2" s="1184"/>
      <c r="D2" s="1184"/>
      <c r="E2" s="1184"/>
      <c r="F2" s="1184"/>
      <c r="G2" s="1184"/>
      <c r="H2" s="1184"/>
      <c r="I2" s="1183"/>
      <c r="J2" s="1183"/>
      <c r="K2" s="1183"/>
      <c r="L2" s="1183"/>
    </row>
    <row r="3" spans="1:12">
      <c r="A3" s="1183"/>
      <c r="B3" s="1184" t="s">
        <v>447</v>
      </c>
      <c r="C3" s="1184"/>
      <c r="D3" s="1184"/>
      <c r="E3" s="1184"/>
      <c r="F3" s="1184"/>
      <c r="G3" s="1184"/>
      <c r="H3" s="1184"/>
      <c r="I3" s="1183"/>
      <c r="J3" s="1183"/>
      <c r="K3" s="1183"/>
      <c r="L3" s="1183"/>
    </row>
    <row r="4" spans="1:12">
      <c r="A4" s="1183"/>
      <c r="B4" s="1184" t="s">
        <v>1299</v>
      </c>
      <c r="C4" s="1184"/>
      <c r="D4" s="1184"/>
      <c r="E4" s="1184"/>
      <c r="F4" s="1184"/>
      <c r="G4" s="1184"/>
      <c r="H4" s="1184"/>
      <c r="I4" s="1183"/>
      <c r="J4" s="1183"/>
      <c r="K4" s="1183"/>
      <c r="L4" s="1183"/>
    </row>
    <row r="5" spans="1:12">
      <c r="A5" s="1183"/>
      <c r="B5" s="1183"/>
      <c r="C5" s="1183"/>
      <c r="D5" s="1183"/>
      <c r="E5" s="1183"/>
      <c r="F5" s="1183"/>
      <c r="G5" s="1183"/>
      <c r="H5" s="1183"/>
      <c r="I5" s="1183"/>
      <c r="J5" s="1183"/>
      <c r="K5" s="1183"/>
      <c r="L5" s="1183"/>
    </row>
    <row r="6" spans="1:12">
      <c r="A6" s="1183"/>
      <c r="B6" s="1183"/>
      <c r="C6" s="1183"/>
      <c r="D6" s="1185" t="s">
        <v>742</v>
      </c>
      <c r="E6" s="1183"/>
      <c r="F6" s="1185" t="s">
        <v>743</v>
      </c>
      <c r="G6" s="1183"/>
      <c r="H6" s="1185" t="s">
        <v>744</v>
      </c>
      <c r="I6" s="1183"/>
      <c r="J6" s="1185" t="s">
        <v>745</v>
      </c>
      <c r="K6" s="1183"/>
      <c r="L6" s="1185" t="s">
        <v>746</v>
      </c>
    </row>
    <row r="7" spans="1:12">
      <c r="A7" s="1183"/>
      <c r="B7" s="1183"/>
      <c r="C7" s="1183"/>
      <c r="D7" s="1185" t="s">
        <v>1631</v>
      </c>
      <c r="E7" s="1185"/>
      <c r="F7" s="1185" t="s">
        <v>1631</v>
      </c>
      <c r="G7" s="1185"/>
      <c r="H7" s="1185" t="s">
        <v>430</v>
      </c>
      <c r="I7" s="1183"/>
      <c r="J7" s="1183"/>
      <c r="K7" s="1183"/>
      <c r="L7" s="1185" t="s">
        <v>1024</v>
      </c>
    </row>
    <row r="8" spans="1:12" ht="15.75">
      <c r="A8" s="1183"/>
      <c r="B8" s="9" t="s">
        <v>448</v>
      </c>
      <c r="C8" s="1186" t="s">
        <v>1304</v>
      </c>
      <c r="D8" s="1186" t="s">
        <v>431</v>
      </c>
      <c r="E8" s="1186"/>
      <c r="F8" s="1186" t="s">
        <v>1636</v>
      </c>
      <c r="G8" s="1186"/>
      <c r="H8" s="1186" t="s">
        <v>254</v>
      </c>
      <c r="I8" s="1183"/>
      <c r="J8" s="1186" t="s">
        <v>253</v>
      </c>
      <c r="K8" s="1192"/>
      <c r="L8" s="1186" t="s">
        <v>1396</v>
      </c>
    </row>
    <row r="9" spans="1:12">
      <c r="A9" s="1185">
        <v>1</v>
      </c>
      <c r="B9" s="1192" t="s">
        <v>449</v>
      </c>
      <c r="C9" s="1183"/>
      <c r="D9" s="1183"/>
      <c r="E9" s="1183"/>
      <c r="F9" s="1183"/>
      <c r="G9" s="1183"/>
      <c r="H9" s="1183"/>
      <c r="I9" s="1183"/>
      <c r="J9" s="1183"/>
      <c r="K9" s="1183"/>
      <c r="L9" s="1183"/>
    </row>
    <row r="10" spans="1:12">
      <c r="A10" s="1185">
        <v>2</v>
      </c>
      <c r="B10" s="1183" t="s">
        <v>450</v>
      </c>
      <c r="C10" s="1183" t="s">
        <v>451</v>
      </c>
      <c r="D10" s="1188">
        <f>'104105'!J9</f>
        <v>0</v>
      </c>
      <c r="E10" s="1183"/>
      <c r="F10" s="1188">
        <f>'104105'!K9</f>
        <v>0</v>
      </c>
      <c r="G10" s="1183"/>
      <c r="H10" s="1188">
        <f t="shared" ref="H10:H18" si="0">(D10+F10)/2</f>
        <v>0</v>
      </c>
      <c r="I10" s="1183"/>
      <c r="J10" s="1191"/>
      <c r="K10" s="1183"/>
      <c r="L10" s="1218"/>
    </row>
    <row r="11" spans="1:12">
      <c r="A11" s="1185">
        <v>3</v>
      </c>
      <c r="B11" s="1183" t="s">
        <v>452</v>
      </c>
      <c r="C11" s="1183" t="s">
        <v>453</v>
      </c>
      <c r="D11" s="1188">
        <f>'104105'!J10</f>
        <v>0</v>
      </c>
      <c r="E11" s="1183"/>
      <c r="F11" s="1188">
        <f>'104105'!K10</f>
        <v>0</v>
      </c>
      <c r="G11" s="1183"/>
      <c r="H11" s="1188">
        <f t="shared" si="0"/>
        <v>0</v>
      </c>
      <c r="I11" s="1183"/>
      <c r="J11" s="1191"/>
      <c r="K11" s="1183"/>
      <c r="L11" s="1218"/>
    </row>
    <row r="12" spans="1:12">
      <c r="A12" s="1185">
        <v>4</v>
      </c>
      <c r="B12" s="1183" t="s">
        <v>454</v>
      </c>
      <c r="C12" s="1183" t="s">
        <v>455</v>
      </c>
      <c r="D12" s="1188">
        <f>'104105'!J11</f>
        <v>0</v>
      </c>
      <c r="E12" s="1183"/>
      <c r="F12" s="1188">
        <f>'104105'!K11</f>
        <v>0</v>
      </c>
      <c r="G12" s="1183"/>
      <c r="H12" s="1188">
        <f t="shared" si="0"/>
        <v>0</v>
      </c>
      <c r="I12" s="1183"/>
      <c r="J12" s="1191"/>
      <c r="K12" s="1183"/>
      <c r="L12" s="1218"/>
    </row>
    <row r="13" spans="1:12">
      <c r="A13" s="1185">
        <v>5</v>
      </c>
      <c r="B13" s="1183" t="s">
        <v>793</v>
      </c>
      <c r="C13" s="1183" t="s">
        <v>456</v>
      </c>
      <c r="D13" s="1188">
        <f>'104105'!J16</f>
        <v>16995</v>
      </c>
      <c r="E13" s="1183"/>
      <c r="F13" s="1188">
        <f>'104105'!K16</f>
        <v>0</v>
      </c>
      <c r="G13" s="1183"/>
      <c r="H13" s="1188">
        <f t="shared" si="0"/>
        <v>8497.5</v>
      </c>
      <c r="I13" s="1183"/>
      <c r="J13" s="1191"/>
      <c r="K13" s="1183"/>
      <c r="L13" s="1218"/>
    </row>
    <row r="14" spans="1:12">
      <c r="A14" s="1185">
        <v>6</v>
      </c>
      <c r="B14" s="1183" t="s">
        <v>457</v>
      </c>
      <c r="C14" s="1183" t="s">
        <v>458</v>
      </c>
      <c r="D14" s="1188">
        <f>'104105'!J19</f>
        <v>0</v>
      </c>
      <c r="E14" s="1183"/>
      <c r="F14" s="1188">
        <f>'104105'!K19</f>
        <v>0</v>
      </c>
      <c r="G14" s="1183"/>
      <c r="H14" s="1188">
        <f t="shared" si="0"/>
        <v>0</v>
      </c>
      <c r="I14" s="1183"/>
      <c r="J14" s="1191"/>
      <c r="K14" s="1183"/>
      <c r="L14" s="1218"/>
    </row>
    <row r="15" spans="1:12">
      <c r="A15" s="1185">
        <v>7</v>
      </c>
      <c r="B15" s="1183" t="s">
        <v>459</v>
      </c>
      <c r="C15" s="1183" t="s">
        <v>460</v>
      </c>
      <c r="D15" s="1188">
        <f>'104105'!J35</f>
        <v>0</v>
      </c>
      <c r="E15" s="1183"/>
      <c r="F15" s="1188">
        <f>'104105'!K35</f>
        <v>0</v>
      </c>
      <c r="G15" s="1183"/>
      <c r="H15" s="1188">
        <f t="shared" si="0"/>
        <v>0</v>
      </c>
      <c r="I15" s="1183"/>
      <c r="J15" s="1191"/>
      <c r="K15" s="1183"/>
      <c r="L15" s="1218"/>
    </row>
    <row r="16" spans="1:12">
      <c r="A16" s="1185">
        <v>8</v>
      </c>
      <c r="B16" s="1183" t="s">
        <v>461</v>
      </c>
      <c r="C16" s="1183" t="s">
        <v>462</v>
      </c>
      <c r="D16" s="1188">
        <f>'104105'!D35</f>
        <v>0</v>
      </c>
      <c r="E16" s="1183"/>
      <c r="F16" s="1188">
        <f>'104105'!E35</f>
        <v>0</v>
      </c>
      <c r="G16" s="1183"/>
      <c r="H16" s="1188">
        <f t="shared" si="0"/>
        <v>0</v>
      </c>
      <c r="I16" s="1183"/>
      <c r="J16" s="1191"/>
      <c r="K16" s="1183"/>
      <c r="L16" s="1218"/>
    </row>
    <row r="17" spans="1:12">
      <c r="A17" s="1185">
        <v>9</v>
      </c>
      <c r="B17" s="1183"/>
      <c r="C17" s="1183"/>
      <c r="D17" s="1188"/>
      <c r="E17" s="1183"/>
      <c r="F17" s="1188"/>
      <c r="G17" s="1183"/>
      <c r="H17" s="1188">
        <f t="shared" si="0"/>
        <v>0</v>
      </c>
      <c r="I17" s="1183"/>
      <c r="J17" s="1191"/>
      <c r="K17" s="1183"/>
      <c r="L17" s="1218"/>
    </row>
    <row r="18" spans="1:12">
      <c r="A18" s="1185">
        <v>10</v>
      </c>
      <c r="B18" s="1183"/>
      <c r="C18" s="1183"/>
      <c r="D18" s="1188"/>
      <c r="E18" s="1183"/>
      <c r="F18" s="1188"/>
      <c r="G18" s="1183"/>
      <c r="H18" s="1188">
        <f t="shared" si="0"/>
        <v>0</v>
      </c>
      <c r="I18" s="1183"/>
      <c r="J18" s="1191"/>
      <c r="K18" s="1183"/>
      <c r="L18" s="1218"/>
    </row>
    <row r="19" spans="1:12" ht="15.75" thickBot="1">
      <c r="A19" s="1185">
        <v>11</v>
      </c>
      <c r="B19" s="1183" t="s">
        <v>463</v>
      </c>
      <c r="C19" s="1183"/>
      <c r="D19" s="1219">
        <f>SUM(D10:D18)</f>
        <v>16995</v>
      </c>
      <c r="E19" s="1183"/>
      <c r="F19" s="1219">
        <f>SUM(F10:F18)</f>
        <v>0</v>
      </c>
      <c r="G19" s="1183"/>
      <c r="H19" s="1219">
        <f>SUM(H10:H18)</f>
        <v>8497.5</v>
      </c>
      <c r="I19" s="1183"/>
      <c r="J19" s="1220">
        <f>J46</f>
        <v>0</v>
      </c>
      <c r="K19" s="1183"/>
      <c r="L19" s="1221">
        <f>IF(ISERR(J19/H19)," ",J19/H19)</f>
        <v>0</v>
      </c>
    </row>
    <row r="20" spans="1:12" ht="15.75" thickTop="1">
      <c r="A20" s="1185">
        <v>12</v>
      </c>
      <c r="B20" s="1183"/>
      <c r="C20" s="1183"/>
      <c r="D20" s="1183"/>
      <c r="E20" s="1183"/>
      <c r="F20" s="1183"/>
      <c r="G20" s="1183"/>
      <c r="H20" s="1183"/>
      <c r="I20" s="1183"/>
      <c r="J20" s="1183"/>
      <c r="K20" s="1183"/>
      <c r="L20" s="1183"/>
    </row>
    <row r="21" spans="1:12">
      <c r="A21" s="1185">
        <v>13</v>
      </c>
      <c r="B21" s="1183"/>
      <c r="C21" s="1183"/>
      <c r="D21" s="1183"/>
      <c r="E21" s="1183"/>
      <c r="F21" s="1183"/>
      <c r="G21" s="1183"/>
      <c r="H21" s="1183"/>
      <c r="I21" s="1183"/>
      <c r="J21" s="1183"/>
      <c r="K21" s="1183"/>
      <c r="L21" s="1183"/>
    </row>
    <row r="22" spans="1:12" ht="15.75" thickBot="1">
      <c r="A22" s="1185">
        <v>14</v>
      </c>
      <c r="B22" s="1183" t="s">
        <v>1402</v>
      </c>
      <c r="C22" s="1183" t="s">
        <v>464</v>
      </c>
      <c r="D22" s="1209">
        <f>'104105'!J17</f>
        <v>68919</v>
      </c>
      <c r="E22" s="1183"/>
      <c r="F22" s="1209">
        <f>'104105'!K17</f>
        <v>124184</v>
      </c>
      <c r="G22" s="1183"/>
      <c r="H22" s="1209">
        <f>(D22+F22)/2</f>
        <v>96551.5</v>
      </c>
      <c r="I22" s="1183"/>
      <c r="J22" s="1220">
        <f>J49</f>
        <v>736</v>
      </c>
      <c r="K22" s="1183"/>
      <c r="L22" s="1221">
        <f>IF(ISERR(J22/H22)," ",J22/H22)</f>
        <v>7.6228748388165899E-3</v>
      </c>
    </row>
    <row r="23" spans="1:12" ht="15.75" thickTop="1">
      <c r="A23" s="1185">
        <v>15</v>
      </c>
      <c r="B23" s="1183"/>
      <c r="C23" s="1183"/>
      <c r="D23" s="1183"/>
      <c r="E23" s="1183"/>
      <c r="F23" s="1183"/>
      <c r="G23" s="1183"/>
      <c r="H23" s="1183"/>
      <c r="I23" s="1183"/>
      <c r="J23" s="1183"/>
      <c r="K23" s="1183"/>
      <c r="L23" s="1183"/>
    </row>
    <row r="24" spans="1:12">
      <c r="A24" s="1185">
        <v>16</v>
      </c>
      <c r="B24" s="1183"/>
      <c r="C24" s="1183"/>
      <c r="D24" s="1183"/>
      <c r="E24" s="1183"/>
      <c r="F24" s="1183"/>
      <c r="G24" s="1183"/>
      <c r="H24" s="1183"/>
      <c r="I24" s="1183"/>
      <c r="J24" s="1183"/>
      <c r="K24" s="1183"/>
      <c r="L24" s="1183"/>
    </row>
    <row r="25" spans="1:12">
      <c r="A25" s="1185">
        <v>17</v>
      </c>
      <c r="B25" s="1192" t="s">
        <v>465</v>
      </c>
      <c r="C25" s="1183"/>
      <c r="D25" s="1183"/>
      <c r="E25" s="1183"/>
      <c r="F25" s="1183"/>
      <c r="G25" s="1183"/>
      <c r="H25" s="1183"/>
      <c r="I25" s="1183"/>
      <c r="J25" s="1183"/>
      <c r="K25" s="1183"/>
      <c r="L25" s="1183"/>
    </row>
    <row r="26" spans="1:12">
      <c r="A26" s="1185">
        <v>18</v>
      </c>
      <c r="B26" s="1183" t="s">
        <v>466</v>
      </c>
      <c r="C26" s="1183" t="s">
        <v>467</v>
      </c>
      <c r="D26" s="1188">
        <f>'104105'!J39</f>
        <v>-597594</v>
      </c>
      <c r="E26" s="1183"/>
      <c r="F26" s="1188">
        <f>'104105'!K39</f>
        <v>-609346.69999999995</v>
      </c>
      <c r="G26" s="1183"/>
      <c r="H26" s="1188">
        <f>(D26+F26)/2</f>
        <v>-603470.35</v>
      </c>
      <c r="I26" s="1183"/>
      <c r="J26" s="1183"/>
      <c r="K26" s="1183"/>
      <c r="L26" s="1183"/>
    </row>
    <row r="27" spans="1:12">
      <c r="A27" s="1185">
        <v>19</v>
      </c>
      <c r="B27" s="1183" t="s">
        <v>465</v>
      </c>
      <c r="C27" s="1183" t="s">
        <v>468</v>
      </c>
      <c r="D27" s="1188">
        <f>'104105'!J40</f>
        <v>25820859</v>
      </c>
      <c r="E27" s="1183"/>
      <c r="F27" s="1188">
        <f>'104105'!K40</f>
        <v>25785465</v>
      </c>
      <c r="G27" s="1183"/>
      <c r="H27" s="1188">
        <f>(D27+F27)/2</f>
        <v>25803162</v>
      </c>
      <c r="I27" s="1183"/>
      <c r="J27" s="1183"/>
      <c r="K27" s="1183"/>
      <c r="L27" s="1183"/>
    </row>
    <row r="28" spans="1:12">
      <c r="A28" s="1185">
        <v>20</v>
      </c>
      <c r="B28" s="1183" t="s">
        <v>469</v>
      </c>
      <c r="C28" s="1183" t="s">
        <v>470</v>
      </c>
      <c r="D28" s="1188">
        <f>-('104105'!D44)</f>
        <v>0</v>
      </c>
      <c r="E28" s="1183"/>
      <c r="F28" s="1188">
        <f>-('104105'!E44)</f>
        <v>0</v>
      </c>
      <c r="G28" s="1183"/>
      <c r="H28" s="1188">
        <f>-((D28+F28)/2)</f>
        <v>0</v>
      </c>
      <c r="I28" s="1183"/>
      <c r="J28" s="1183"/>
      <c r="K28" s="1183"/>
      <c r="L28" s="1183"/>
    </row>
    <row r="29" spans="1:12">
      <c r="A29" s="1185">
        <v>21</v>
      </c>
      <c r="B29" s="1183"/>
      <c r="C29" s="1183"/>
      <c r="D29" s="1188"/>
      <c r="E29" s="1183"/>
      <c r="F29" s="1188"/>
      <c r="G29" s="1183"/>
      <c r="H29" s="1188">
        <f>(D29+F29)/2</f>
        <v>0</v>
      </c>
      <c r="I29" s="1183"/>
      <c r="J29" s="1183"/>
      <c r="K29" s="1183"/>
      <c r="L29" s="1183"/>
    </row>
    <row r="30" spans="1:12">
      <c r="A30" s="1185">
        <v>22</v>
      </c>
      <c r="B30" s="1183"/>
      <c r="C30" s="1183"/>
      <c r="D30" s="1188"/>
      <c r="E30" s="1183"/>
      <c r="F30" s="1188"/>
      <c r="G30" s="1183"/>
      <c r="H30" s="1188">
        <f>(D30+F30)/2</f>
        <v>0</v>
      </c>
      <c r="I30" s="1183"/>
      <c r="J30" s="1183"/>
      <c r="K30" s="1183"/>
      <c r="L30" s="1183"/>
    </row>
    <row r="31" spans="1:12" ht="15.75" thickBot="1">
      <c r="A31" s="1185">
        <v>23</v>
      </c>
      <c r="B31" s="1183" t="s">
        <v>471</v>
      </c>
      <c r="C31" s="1183"/>
      <c r="D31" s="1219">
        <f>SUM(D26:D30)</f>
        <v>25223265</v>
      </c>
      <c r="E31" s="1183"/>
      <c r="F31" s="1219">
        <f>SUM(F26:F30)</f>
        <v>25176118.300000001</v>
      </c>
      <c r="G31" s="1183"/>
      <c r="H31" s="1219">
        <f>SUM(H26:H30)</f>
        <v>25199691.649999999</v>
      </c>
      <c r="I31" s="1183"/>
      <c r="J31" s="49"/>
      <c r="K31" s="1183"/>
      <c r="L31" s="49"/>
    </row>
    <row r="32" spans="1:12" ht="15.75" thickTop="1">
      <c r="A32" s="1185">
        <v>24</v>
      </c>
      <c r="B32" s="1183"/>
      <c r="C32" s="1183"/>
      <c r="D32" s="1183"/>
      <c r="E32" s="1183"/>
      <c r="F32" s="1183"/>
      <c r="G32" s="1183"/>
      <c r="H32" s="1183"/>
      <c r="I32" s="1183"/>
      <c r="J32" s="1183"/>
      <c r="K32" s="1183"/>
      <c r="L32" s="1183"/>
    </row>
    <row r="33" spans="1:12">
      <c r="A33" s="1185">
        <v>25</v>
      </c>
      <c r="B33" s="1183"/>
      <c r="C33" s="1183"/>
      <c r="D33" s="1183"/>
      <c r="E33" s="1183"/>
      <c r="F33" s="1183"/>
      <c r="G33" s="1183"/>
      <c r="H33" s="1183"/>
      <c r="I33" s="1183"/>
      <c r="J33" s="1183"/>
      <c r="K33" s="1183"/>
      <c r="L33" s="1183"/>
    </row>
    <row r="34" spans="1:12" ht="15.75">
      <c r="A34" s="1185">
        <v>26</v>
      </c>
      <c r="B34" s="4" t="s">
        <v>472</v>
      </c>
      <c r="C34" s="1183"/>
      <c r="D34" s="1183"/>
      <c r="E34" s="1183"/>
      <c r="F34" s="1183"/>
      <c r="G34" s="1183"/>
      <c r="H34" s="1183"/>
      <c r="I34" s="1183"/>
      <c r="J34" s="1183"/>
      <c r="K34" s="1183"/>
      <c r="L34" s="1183"/>
    </row>
    <row r="35" spans="1:12">
      <c r="A35" s="1185">
        <v>27</v>
      </c>
      <c r="B35" s="1192" t="s">
        <v>473</v>
      </c>
      <c r="C35" s="1183"/>
      <c r="D35" s="1183"/>
      <c r="E35" s="1183"/>
      <c r="F35" s="1183"/>
      <c r="G35" s="1183"/>
      <c r="H35" s="1183"/>
      <c r="I35" s="1183"/>
      <c r="J35" s="1186"/>
      <c r="K35" s="1183"/>
      <c r="L35" s="1183"/>
    </row>
    <row r="36" spans="1:12">
      <c r="A36" s="1185">
        <v>28</v>
      </c>
      <c r="B36" s="1183" t="s">
        <v>450</v>
      </c>
      <c r="C36" s="1183" t="s">
        <v>474</v>
      </c>
      <c r="D36" s="49"/>
      <c r="E36" s="1183"/>
      <c r="F36" s="49"/>
      <c r="G36" s="1183"/>
      <c r="H36" s="49"/>
      <c r="I36" s="1183"/>
      <c r="J36" s="1188">
        <f>'251252'!M47</f>
        <v>0</v>
      </c>
      <c r="K36" s="1183"/>
      <c r="L36" s="1183"/>
    </row>
    <row r="37" spans="1:12">
      <c r="A37" s="1185">
        <v>29</v>
      </c>
      <c r="B37" s="1183" t="s">
        <v>452</v>
      </c>
      <c r="C37" s="1183" t="s">
        <v>475</v>
      </c>
      <c r="D37" s="49"/>
      <c r="E37" s="1183"/>
      <c r="F37" s="49"/>
      <c r="G37" s="1183"/>
      <c r="H37" s="49"/>
      <c r="I37" s="1183"/>
      <c r="J37" s="1188">
        <f>'251252'!M54</f>
        <v>0</v>
      </c>
      <c r="K37" s="1183"/>
      <c r="L37" s="1183"/>
    </row>
    <row r="38" spans="1:12">
      <c r="A38" s="1185">
        <v>30</v>
      </c>
      <c r="B38" s="1183" t="s">
        <v>454</v>
      </c>
      <c r="C38" s="1183" t="s">
        <v>476</v>
      </c>
      <c r="D38" s="49"/>
      <c r="E38" s="1183"/>
      <c r="F38" s="49"/>
      <c r="G38" s="1183"/>
      <c r="H38" s="49"/>
      <c r="I38" s="1183"/>
      <c r="J38" s="1188">
        <f>'251252'!M61</f>
        <v>0</v>
      </c>
      <c r="K38" s="1183"/>
      <c r="L38" s="1183"/>
    </row>
    <row r="39" spans="1:12">
      <c r="A39" s="1185">
        <v>31</v>
      </c>
      <c r="B39" s="1183" t="s">
        <v>793</v>
      </c>
      <c r="C39" s="1183" t="s">
        <v>477</v>
      </c>
      <c r="D39" s="49"/>
      <c r="E39" s="1183"/>
      <c r="F39" s="49"/>
      <c r="G39" s="1183"/>
      <c r="H39" s="49"/>
      <c r="I39" s="1183"/>
      <c r="J39" s="1188">
        <f>'250'!H39</f>
        <v>0</v>
      </c>
      <c r="K39" s="1183"/>
      <c r="L39" s="1183"/>
    </row>
    <row r="40" spans="1:12">
      <c r="A40" s="1185">
        <v>32</v>
      </c>
      <c r="B40" s="1183" t="s">
        <v>457</v>
      </c>
      <c r="C40" s="1183" t="s">
        <v>1382</v>
      </c>
      <c r="D40" s="49"/>
      <c r="E40" s="1183"/>
      <c r="F40" s="49"/>
      <c r="G40" s="1183"/>
      <c r="H40" s="49"/>
      <c r="I40" s="1183"/>
      <c r="J40" s="1188"/>
      <c r="K40" s="1183"/>
      <c r="L40" s="1183"/>
    </row>
    <row r="41" spans="1:12">
      <c r="A41" s="1185">
        <v>33</v>
      </c>
      <c r="B41" s="1183" t="s">
        <v>478</v>
      </c>
      <c r="C41" s="1183" t="s">
        <v>479</v>
      </c>
      <c r="D41" s="49"/>
      <c r="E41" s="1183"/>
      <c r="F41" s="49"/>
      <c r="G41" s="1183"/>
      <c r="H41" s="49"/>
      <c r="I41" s="1183"/>
      <c r="J41" s="1188">
        <f>'106'!E43</f>
        <v>0</v>
      </c>
      <c r="K41" s="1183"/>
      <c r="L41" s="1183"/>
    </row>
    <row r="42" spans="1:12">
      <c r="A42" s="1185">
        <v>34</v>
      </c>
      <c r="B42" s="1183" t="s">
        <v>588</v>
      </c>
      <c r="C42" s="1183" t="s">
        <v>480</v>
      </c>
      <c r="D42" s="49"/>
      <c r="E42" s="1183"/>
      <c r="F42" s="49"/>
      <c r="G42" s="1183"/>
      <c r="H42" s="49"/>
      <c r="I42" s="1183"/>
      <c r="J42" s="1188">
        <f>'106'!E42</f>
        <v>0</v>
      </c>
      <c r="K42" s="1183"/>
      <c r="L42" s="1183"/>
    </row>
    <row r="43" spans="1:12">
      <c r="A43" s="1185">
        <v>35</v>
      </c>
      <c r="B43" s="1183" t="s">
        <v>677</v>
      </c>
      <c r="C43" s="1183" t="s">
        <v>677</v>
      </c>
      <c r="D43" s="49"/>
      <c r="E43" s="1183"/>
      <c r="F43" s="49"/>
      <c r="G43" s="1183"/>
      <c r="H43" s="49"/>
      <c r="I43" s="1183"/>
      <c r="J43" s="1188" t="s">
        <v>677</v>
      </c>
      <c r="K43" s="1183"/>
      <c r="L43" s="1183"/>
    </row>
    <row r="44" spans="1:12">
      <c r="A44" s="1185">
        <v>36</v>
      </c>
      <c r="B44" s="1183"/>
      <c r="C44" s="1183"/>
      <c r="D44" s="49"/>
      <c r="E44" s="1183"/>
      <c r="F44" s="49"/>
      <c r="G44" s="1183"/>
      <c r="H44" s="49"/>
      <c r="I44" s="1183"/>
      <c r="J44" s="1188"/>
      <c r="K44" s="1183"/>
      <c r="L44" s="1183"/>
    </row>
    <row r="45" spans="1:12">
      <c r="A45" s="1185">
        <v>37</v>
      </c>
      <c r="B45" s="1183"/>
      <c r="C45" s="1183"/>
      <c r="D45" s="49"/>
      <c r="E45" s="1183"/>
      <c r="F45" s="49"/>
      <c r="G45" s="1183"/>
      <c r="H45" s="49"/>
      <c r="I45" s="1183"/>
      <c r="J45" s="1188"/>
      <c r="K45" s="1183"/>
      <c r="L45" s="1183"/>
    </row>
    <row r="46" spans="1:12" ht="15.75" thickBot="1">
      <c r="A46" s="1185">
        <v>38</v>
      </c>
      <c r="B46" s="1183" t="s">
        <v>481</v>
      </c>
      <c r="C46" s="1183"/>
      <c r="D46" s="1183"/>
      <c r="E46" s="1183"/>
      <c r="F46" s="1183"/>
      <c r="G46" s="1183"/>
      <c r="H46" s="1183"/>
      <c r="I46" s="1183"/>
      <c r="J46" s="1219">
        <f>SUM(J36:J45)</f>
        <v>0</v>
      </c>
      <c r="K46" s="1183"/>
      <c r="L46" s="1183"/>
    </row>
    <row r="47" spans="1:12" ht="15.75" thickTop="1">
      <c r="A47" s="1185">
        <v>39</v>
      </c>
      <c r="B47" s="1183"/>
      <c r="C47" s="1183"/>
      <c r="D47" s="1183"/>
      <c r="E47" s="1183"/>
      <c r="F47" s="1183"/>
      <c r="G47" s="1183"/>
      <c r="H47" s="1183"/>
      <c r="I47" s="1183"/>
      <c r="J47" s="1188"/>
      <c r="K47" s="1183"/>
      <c r="L47" s="1183"/>
    </row>
    <row r="48" spans="1:12">
      <c r="A48" s="1185">
        <v>40</v>
      </c>
      <c r="B48" s="1183"/>
      <c r="C48" s="1183"/>
      <c r="D48" s="1183"/>
      <c r="E48" s="1183"/>
      <c r="F48" s="1183"/>
      <c r="G48" s="1183"/>
      <c r="H48" s="1183"/>
      <c r="I48" s="1183"/>
      <c r="J48" s="1188"/>
      <c r="K48" s="1183"/>
      <c r="L48" s="1183"/>
    </row>
    <row r="49" spans="1:12" ht="15.75" thickBot="1">
      <c r="A49" s="1185">
        <v>41</v>
      </c>
      <c r="B49" s="1183" t="s">
        <v>482</v>
      </c>
      <c r="C49" s="1183" t="s">
        <v>483</v>
      </c>
      <c r="D49" s="1183"/>
      <c r="E49" s="1183"/>
      <c r="F49" s="1183"/>
      <c r="G49" s="1183"/>
      <c r="H49" s="1183"/>
      <c r="I49" s="1183"/>
      <c r="J49" s="1209">
        <f>'309'!H20</f>
        <v>736</v>
      </c>
      <c r="K49" s="1183"/>
      <c r="L49" s="1183"/>
    </row>
    <row r="50" spans="1:12" ht="15.75" thickTop="1">
      <c r="A50" s="1183"/>
      <c r="B50" s="1183"/>
      <c r="C50" s="1183"/>
      <c r="D50" s="1183"/>
      <c r="E50" s="1183"/>
      <c r="F50" s="1183"/>
      <c r="G50" s="1183"/>
      <c r="H50" s="1183"/>
      <c r="I50" s="1183"/>
      <c r="J50" s="1183"/>
      <c r="K50" s="1183"/>
      <c r="L50" s="1183"/>
    </row>
  </sheetData>
  <pageMargins left="0.5" right="0.5" top="0.5" bottom="0.5" header="0.5" footer="0.5"/>
  <pageSetup scale="5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H156"/>
  <sheetViews>
    <sheetView defaultGridColor="0" topLeftCell="A46" colorId="22" zoomScale="87" workbookViewId="0">
      <selection activeCell="F48" sqref="F48"/>
    </sheetView>
  </sheetViews>
  <sheetFormatPr defaultColWidth="11.44140625" defaultRowHeight="15"/>
  <cols>
    <col min="1" max="1" width="2.77734375" customWidth="1"/>
    <col min="2" max="2" width="34.77734375" customWidth="1"/>
    <col min="3" max="3" width="2.77734375" customWidth="1"/>
    <col min="4" max="4" width="5.21875" customWidth="1"/>
    <col min="5" max="5" width="11.77734375" customWidth="1"/>
    <col min="6" max="6" width="8.77734375" customWidth="1"/>
  </cols>
  <sheetData>
    <row r="1" spans="1:8" ht="15.75" thickBot="1">
      <c r="A1" t="s">
        <v>677</v>
      </c>
      <c r="B1" s="88" t="str">
        <f>'Read Me First'!D50</f>
        <v>Town of Massena Electric Department</v>
      </c>
      <c r="C1" s="88" t="s">
        <v>677</v>
      </c>
      <c r="D1" s="88" t="s">
        <v>677</v>
      </c>
      <c r="E1" s="88" t="s">
        <v>677</v>
      </c>
      <c r="F1" s="88" t="str">
        <f>'Read Me First'!C52</f>
        <v>Year Ending December 31, 2014</v>
      </c>
      <c r="G1" s="88"/>
      <c r="H1" s="88"/>
    </row>
    <row r="2" spans="1:8">
      <c r="A2" s="89"/>
      <c r="B2" s="90"/>
      <c r="C2" s="90"/>
      <c r="D2" s="90"/>
      <c r="E2" s="90"/>
      <c r="F2" s="90"/>
      <c r="G2" s="90"/>
      <c r="H2" s="91"/>
    </row>
    <row r="3" spans="1:8" ht="15.75">
      <c r="A3" s="92"/>
      <c r="B3" s="93" t="s">
        <v>733</v>
      </c>
      <c r="C3" s="93"/>
      <c r="D3" s="93"/>
      <c r="E3" s="93"/>
      <c r="F3" s="93"/>
      <c r="G3" s="93"/>
      <c r="H3" s="94"/>
    </row>
    <row r="4" spans="1:8">
      <c r="A4" s="95"/>
      <c r="B4" s="96"/>
      <c r="C4" s="96"/>
      <c r="D4" s="96"/>
      <c r="E4" s="96"/>
      <c r="F4" s="96"/>
      <c r="G4" s="96"/>
      <c r="H4" s="97"/>
    </row>
    <row r="5" spans="1:8">
      <c r="A5" s="98"/>
      <c r="B5" s="99"/>
      <c r="C5" s="100"/>
      <c r="D5" s="101"/>
      <c r="E5" s="102" t="s">
        <v>734</v>
      </c>
      <c r="F5" s="103" t="s">
        <v>735</v>
      </c>
      <c r="G5" s="103" t="s">
        <v>736</v>
      </c>
      <c r="H5" s="104"/>
    </row>
    <row r="6" spans="1:8">
      <c r="A6" s="95"/>
      <c r="B6" s="105" t="s">
        <v>737</v>
      </c>
      <c r="C6" s="96"/>
      <c r="D6" s="106"/>
      <c r="E6" s="105" t="s">
        <v>738</v>
      </c>
      <c r="F6" s="107" t="s">
        <v>739</v>
      </c>
      <c r="G6" s="107" t="s">
        <v>740</v>
      </c>
      <c r="H6" s="108" t="s">
        <v>741</v>
      </c>
    </row>
    <row r="7" spans="1:8">
      <c r="A7" s="109"/>
      <c r="B7" s="110" t="s">
        <v>742</v>
      </c>
      <c r="C7" s="111"/>
      <c r="D7" s="112"/>
      <c r="E7" s="110" t="s">
        <v>743</v>
      </c>
      <c r="F7" s="113" t="s">
        <v>744</v>
      </c>
      <c r="G7" s="113" t="s">
        <v>745</v>
      </c>
      <c r="H7" s="114" t="s">
        <v>746</v>
      </c>
    </row>
    <row r="8" spans="1:8" ht="15.75">
      <c r="A8" s="95"/>
      <c r="B8" s="93" t="s">
        <v>747</v>
      </c>
      <c r="C8" s="93"/>
      <c r="D8" s="115"/>
      <c r="E8" s="116"/>
      <c r="F8" s="116"/>
      <c r="G8" s="116"/>
      <c r="H8" s="97"/>
    </row>
    <row r="9" spans="1:8" ht="15.75">
      <c r="A9" s="117"/>
      <c r="B9" s="93" t="s">
        <v>748</v>
      </c>
      <c r="C9" s="93"/>
      <c r="D9" s="115"/>
      <c r="E9" s="116"/>
      <c r="F9" s="116"/>
      <c r="G9" s="116"/>
      <c r="H9" s="97"/>
    </row>
    <row r="10" spans="1:8" ht="15.75">
      <c r="A10" s="117"/>
      <c r="B10" s="96" t="s">
        <v>668</v>
      </c>
      <c r="C10" s="118"/>
      <c r="D10" s="119"/>
      <c r="E10" s="116" t="s">
        <v>749</v>
      </c>
      <c r="F10" s="116" t="s">
        <v>750</v>
      </c>
      <c r="G10" s="116" t="s">
        <v>751</v>
      </c>
      <c r="H10" s="97"/>
    </row>
    <row r="11" spans="1:8" ht="15.75">
      <c r="A11" s="117"/>
      <c r="B11" s="96" t="s">
        <v>752</v>
      </c>
      <c r="C11" s="118"/>
      <c r="D11" s="119"/>
      <c r="E11" s="116" t="s">
        <v>753</v>
      </c>
      <c r="F11" s="116">
        <v>1</v>
      </c>
      <c r="G11" s="116" t="s">
        <v>754</v>
      </c>
      <c r="H11" s="97"/>
    </row>
    <row r="12" spans="1:8" ht="15.75">
      <c r="A12" s="117"/>
      <c r="B12" s="96" t="s">
        <v>755</v>
      </c>
      <c r="C12" s="118"/>
      <c r="D12" s="119"/>
      <c r="E12" s="116" t="s">
        <v>756</v>
      </c>
      <c r="F12" s="116">
        <v>32</v>
      </c>
      <c r="G12" s="120" t="s">
        <v>757</v>
      </c>
      <c r="H12" s="97"/>
    </row>
    <row r="13" spans="1:8">
      <c r="A13" s="117"/>
      <c r="B13" s="96" t="s">
        <v>758</v>
      </c>
      <c r="C13" s="96"/>
      <c r="D13" s="106"/>
      <c r="E13" s="116" t="s">
        <v>759</v>
      </c>
      <c r="F13" s="116">
        <v>2</v>
      </c>
      <c r="G13" s="116" t="s">
        <v>760</v>
      </c>
      <c r="H13" s="97"/>
    </row>
    <row r="14" spans="1:8">
      <c r="A14" s="117"/>
      <c r="B14" s="96" t="s">
        <v>761</v>
      </c>
      <c r="C14" s="96"/>
      <c r="D14" s="106"/>
      <c r="E14" s="116" t="s">
        <v>762</v>
      </c>
      <c r="F14" s="116">
        <v>11</v>
      </c>
      <c r="G14" s="116" t="s">
        <v>763</v>
      </c>
      <c r="H14" s="97"/>
    </row>
    <row r="15" spans="1:8">
      <c r="A15" s="117"/>
      <c r="B15" s="121" t="s">
        <v>764</v>
      </c>
      <c r="C15" s="96"/>
      <c r="D15" s="106"/>
      <c r="E15" s="116" t="s">
        <v>762</v>
      </c>
      <c r="F15" s="116">
        <v>11</v>
      </c>
      <c r="G15" s="116" t="s">
        <v>765</v>
      </c>
      <c r="H15" s="97"/>
    </row>
    <row r="16" spans="1:8">
      <c r="A16" s="117"/>
      <c r="B16" s="96" t="s">
        <v>766</v>
      </c>
      <c r="C16" s="96"/>
      <c r="D16" s="106"/>
      <c r="E16" s="116" t="s">
        <v>767</v>
      </c>
      <c r="F16" s="116" t="s">
        <v>768</v>
      </c>
      <c r="G16" s="116" t="s">
        <v>768</v>
      </c>
      <c r="H16" s="97"/>
    </row>
    <row r="17" spans="1:8" ht="15.75">
      <c r="A17" s="117"/>
      <c r="B17" s="96"/>
      <c r="C17" s="118"/>
      <c r="D17" s="119"/>
      <c r="E17" s="116"/>
      <c r="F17" s="116"/>
      <c r="G17" s="116"/>
      <c r="H17" s="97"/>
    </row>
    <row r="18" spans="1:8" ht="15.75">
      <c r="A18" s="117"/>
      <c r="B18" s="93" t="s">
        <v>769</v>
      </c>
      <c r="C18" s="93"/>
      <c r="D18" s="115"/>
      <c r="E18" s="116"/>
      <c r="F18" s="116"/>
      <c r="G18" s="116"/>
      <c r="H18" s="97"/>
    </row>
    <row r="19" spans="1:8" ht="15.75">
      <c r="A19" s="117"/>
      <c r="B19" s="93" t="s">
        <v>770</v>
      </c>
      <c r="C19" s="93"/>
      <c r="D19" s="115"/>
      <c r="E19" s="116"/>
      <c r="F19" s="116"/>
      <c r="G19" s="116"/>
      <c r="H19" s="97"/>
    </row>
    <row r="20" spans="1:8">
      <c r="A20" s="117"/>
      <c r="B20" s="96" t="s">
        <v>771</v>
      </c>
      <c r="C20" s="96"/>
      <c r="D20" s="106"/>
      <c r="E20" s="116" t="s">
        <v>772</v>
      </c>
      <c r="F20" s="116">
        <v>3</v>
      </c>
      <c r="G20" s="116" t="s">
        <v>773</v>
      </c>
      <c r="H20" s="97"/>
    </row>
    <row r="21" spans="1:8">
      <c r="A21" s="117"/>
      <c r="B21" s="96" t="s">
        <v>774</v>
      </c>
      <c r="C21" s="96"/>
      <c r="D21" s="106"/>
      <c r="E21" s="116" t="s">
        <v>772</v>
      </c>
      <c r="F21" s="116">
        <v>4</v>
      </c>
      <c r="G21" s="116" t="s">
        <v>768</v>
      </c>
      <c r="H21" s="97"/>
    </row>
    <row r="22" spans="1:8">
      <c r="A22" s="117"/>
      <c r="B22" s="96" t="s">
        <v>775</v>
      </c>
      <c r="C22" s="96"/>
      <c r="D22" s="106"/>
      <c r="E22" s="116" t="s">
        <v>772</v>
      </c>
      <c r="F22" s="116">
        <v>9</v>
      </c>
      <c r="G22" s="116" t="s">
        <v>773</v>
      </c>
      <c r="H22" s="97"/>
    </row>
    <row r="23" spans="1:8">
      <c r="A23" s="117"/>
      <c r="B23" s="96" t="s">
        <v>776</v>
      </c>
      <c r="C23" s="96"/>
      <c r="D23" s="106"/>
      <c r="E23" s="107" t="s">
        <v>777</v>
      </c>
      <c r="F23" s="116">
        <v>4</v>
      </c>
      <c r="G23" s="116" t="s">
        <v>768</v>
      </c>
      <c r="H23" s="97"/>
    </row>
    <row r="24" spans="1:8">
      <c r="A24" s="117"/>
      <c r="B24" s="96" t="s">
        <v>778</v>
      </c>
      <c r="C24" s="96"/>
      <c r="D24" s="106"/>
      <c r="E24" s="107">
        <v>202</v>
      </c>
      <c r="F24" s="116">
        <v>4</v>
      </c>
      <c r="G24" s="116" t="s">
        <v>768</v>
      </c>
      <c r="H24" s="97"/>
    </row>
    <row r="25" spans="1:8">
      <c r="A25" s="117"/>
      <c r="B25" s="96" t="s">
        <v>779</v>
      </c>
      <c r="C25" s="96"/>
      <c r="D25" s="106"/>
      <c r="E25" s="116" t="s">
        <v>780</v>
      </c>
      <c r="F25" s="116">
        <v>5</v>
      </c>
      <c r="G25" s="116" t="s">
        <v>781</v>
      </c>
      <c r="H25" s="97"/>
    </row>
    <row r="26" spans="1:8">
      <c r="A26" s="117"/>
      <c r="B26" s="96" t="s">
        <v>782</v>
      </c>
      <c r="C26" s="96"/>
      <c r="D26" s="106"/>
      <c r="E26" s="116" t="s">
        <v>783</v>
      </c>
      <c r="F26" s="116">
        <v>5</v>
      </c>
      <c r="G26" s="116" t="s">
        <v>784</v>
      </c>
      <c r="H26" s="97"/>
    </row>
    <row r="27" spans="1:8">
      <c r="A27" s="117"/>
      <c r="B27" s="96" t="s">
        <v>785</v>
      </c>
      <c r="C27" s="96"/>
      <c r="D27" s="106"/>
      <c r="E27" s="116" t="s">
        <v>783</v>
      </c>
      <c r="F27" s="116">
        <v>6</v>
      </c>
      <c r="G27" s="116" t="s">
        <v>768</v>
      </c>
      <c r="H27" s="97"/>
    </row>
    <row r="28" spans="1:8">
      <c r="A28" s="117"/>
      <c r="B28" s="96" t="s">
        <v>786</v>
      </c>
      <c r="C28" s="96"/>
      <c r="D28" s="106"/>
      <c r="E28" s="107" t="s">
        <v>787</v>
      </c>
      <c r="F28" s="116">
        <v>8</v>
      </c>
      <c r="G28" s="116" t="s">
        <v>788</v>
      </c>
      <c r="H28" s="97"/>
    </row>
    <row r="29" spans="1:8">
      <c r="A29" s="117"/>
      <c r="B29" s="96" t="s">
        <v>789</v>
      </c>
      <c r="C29" s="96"/>
      <c r="D29" s="106"/>
      <c r="E29" s="107" t="s">
        <v>787</v>
      </c>
      <c r="F29" s="116">
        <v>6</v>
      </c>
      <c r="G29" s="116" t="s">
        <v>768</v>
      </c>
      <c r="H29" s="97"/>
    </row>
    <row r="30" spans="1:8">
      <c r="A30" s="117"/>
      <c r="B30" s="96" t="s">
        <v>790</v>
      </c>
      <c r="C30" s="96"/>
      <c r="D30" s="106"/>
      <c r="E30" s="116" t="s">
        <v>787</v>
      </c>
      <c r="F30" s="116">
        <v>6</v>
      </c>
      <c r="G30" s="116" t="s">
        <v>768</v>
      </c>
      <c r="H30" s="97"/>
    </row>
    <row r="31" spans="1:8">
      <c r="A31" s="117"/>
      <c r="B31" s="96"/>
      <c r="C31" s="96"/>
      <c r="D31" s="106"/>
      <c r="E31" s="116"/>
      <c r="F31" s="116"/>
      <c r="G31" s="116"/>
      <c r="H31" s="97"/>
    </row>
    <row r="32" spans="1:8" ht="15.75">
      <c r="A32" s="117"/>
      <c r="B32" s="93" t="s">
        <v>791</v>
      </c>
      <c r="C32" s="93"/>
      <c r="D32" s="115"/>
      <c r="E32" s="116"/>
      <c r="F32" s="116"/>
      <c r="G32" s="116"/>
      <c r="H32" s="97"/>
    </row>
    <row r="33" spans="1:8" ht="15.75">
      <c r="A33" s="117"/>
      <c r="B33" s="93" t="s">
        <v>792</v>
      </c>
      <c r="C33" s="93"/>
      <c r="D33" s="115"/>
      <c r="E33" s="116"/>
      <c r="F33" s="116"/>
      <c r="G33" s="116"/>
      <c r="H33" s="97"/>
    </row>
    <row r="34" spans="1:8">
      <c r="A34" s="117"/>
      <c r="B34" s="96" t="s">
        <v>793</v>
      </c>
      <c r="C34" s="96"/>
      <c r="D34" s="106"/>
      <c r="E34" s="116">
        <v>250</v>
      </c>
      <c r="F34" s="116">
        <v>6</v>
      </c>
      <c r="G34" s="116" t="s">
        <v>794</v>
      </c>
      <c r="H34" s="97"/>
    </row>
    <row r="35" spans="1:8">
      <c r="A35" s="117"/>
      <c r="B35" s="96" t="s">
        <v>795</v>
      </c>
      <c r="C35" s="96"/>
      <c r="D35" s="106"/>
      <c r="E35" s="107">
        <v>250</v>
      </c>
      <c r="F35" s="107">
        <v>8</v>
      </c>
      <c r="G35" s="107" t="s">
        <v>788</v>
      </c>
      <c r="H35" s="97"/>
    </row>
    <row r="36" spans="1:8">
      <c r="A36" s="117"/>
      <c r="B36" s="96" t="s">
        <v>796</v>
      </c>
      <c r="C36" s="96"/>
      <c r="D36" s="106"/>
      <c r="E36" s="107">
        <v>250</v>
      </c>
      <c r="F36" s="107">
        <v>10</v>
      </c>
      <c r="G36" s="116" t="s">
        <v>768</v>
      </c>
      <c r="H36" s="97"/>
    </row>
    <row r="37" spans="1:8">
      <c r="A37" s="117"/>
      <c r="B37" s="96" t="s">
        <v>797</v>
      </c>
      <c r="C37" s="96"/>
      <c r="D37" s="106"/>
      <c r="E37" s="116" t="s">
        <v>798</v>
      </c>
      <c r="F37" s="116">
        <v>7</v>
      </c>
      <c r="G37" s="116" t="s">
        <v>799</v>
      </c>
      <c r="H37" s="97"/>
    </row>
    <row r="38" spans="1:8">
      <c r="A38" s="117"/>
      <c r="B38" s="96" t="s">
        <v>800</v>
      </c>
      <c r="C38" s="96"/>
      <c r="D38" s="106"/>
      <c r="E38" s="116" t="s">
        <v>801</v>
      </c>
      <c r="F38" s="116">
        <v>10</v>
      </c>
      <c r="G38" s="116" t="s">
        <v>802</v>
      </c>
      <c r="H38" s="97"/>
    </row>
    <row r="39" spans="1:8">
      <c r="A39" s="117"/>
      <c r="B39" s="96" t="s">
        <v>803</v>
      </c>
      <c r="C39" s="96"/>
      <c r="D39" s="106"/>
      <c r="E39" s="116" t="s">
        <v>801</v>
      </c>
      <c r="F39" s="116">
        <v>10</v>
      </c>
      <c r="G39" s="116" t="s">
        <v>804</v>
      </c>
      <c r="H39" s="97"/>
    </row>
    <row r="40" spans="1:8">
      <c r="A40" s="117"/>
      <c r="B40" s="121"/>
      <c r="D40" s="106"/>
      <c r="E40" s="116"/>
      <c r="F40" s="116"/>
      <c r="G40" s="116"/>
      <c r="H40" s="97"/>
    </row>
    <row r="41" spans="1:8" ht="15.75">
      <c r="A41" s="117"/>
      <c r="B41" s="93" t="s">
        <v>805</v>
      </c>
      <c r="C41" s="93"/>
      <c r="D41" s="115"/>
      <c r="E41" s="116"/>
      <c r="F41" s="116"/>
      <c r="G41" s="116"/>
      <c r="H41" s="97"/>
    </row>
    <row r="42" spans="1:8">
      <c r="A42" s="117"/>
      <c r="B42" s="96" t="s">
        <v>806</v>
      </c>
      <c r="C42" s="96"/>
      <c r="D42" s="106"/>
      <c r="E42" s="116">
        <v>300</v>
      </c>
      <c r="F42" s="116">
        <v>12</v>
      </c>
      <c r="G42" s="116" t="s">
        <v>807</v>
      </c>
      <c r="H42" s="97"/>
    </row>
    <row r="43" spans="1:8">
      <c r="A43" s="117"/>
      <c r="B43" s="96" t="s">
        <v>808</v>
      </c>
      <c r="C43" s="96"/>
      <c r="D43" s="106"/>
      <c r="E43" s="116" t="s">
        <v>809</v>
      </c>
      <c r="F43" s="116" t="s">
        <v>810</v>
      </c>
      <c r="G43" s="116" t="s">
        <v>811</v>
      </c>
      <c r="H43" s="97"/>
    </row>
    <row r="44" spans="1:8">
      <c r="A44" s="117"/>
      <c r="B44" s="96" t="s">
        <v>812</v>
      </c>
      <c r="C44" s="96"/>
      <c r="D44" s="106"/>
      <c r="E44" s="116">
        <v>304</v>
      </c>
      <c r="F44" s="116">
        <v>27</v>
      </c>
      <c r="G44" s="116" t="s">
        <v>813</v>
      </c>
      <c r="H44" s="97"/>
    </row>
    <row r="45" spans="1:8">
      <c r="A45" s="117"/>
      <c r="B45" s="96" t="s">
        <v>814</v>
      </c>
      <c r="C45" s="96"/>
      <c r="D45" s="106"/>
      <c r="E45" s="116" t="s">
        <v>677</v>
      </c>
      <c r="F45" s="116"/>
      <c r="G45" s="116"/>
      <c r="H45" s="97"/>
    </row>
    <row r="46" spans="1:8">
      <c r="A46" s="117"/>
      <c r="B46" s="96" t="s">
        <v>815</v>
      </c>
      <c r="C46" s="96"/>
      <c r="D46" s="106"/>
      <c r="E46" s="116">
        <v>305</v>
      </c>
      <c r="F46" s="116">
        <v>26</v>
      </c>
      <c r="G46" s="116" t="s">
        <v>768</v>
      </c>
      <c r="H46" s="97"/>
    </row>
    <row r="47" spans="1:8">
      <c r="A47" s="117"/>
      <c r="B47" s="96" t="s">
        <v>816</v>
      </c>
      <c r="C47" s="96"/>
      <c r="D47" s="106"/>
      <c r="E47" s="116">
        <v>305</v>
      </c>
      <c r="F47" s="116">
        <v>26</v>
      </c>
      <c r="G47" s="116" t="s">
        <v>768</v>
      </c>
      <c r="H47" s="97"/>
    </row>
    <row r="48" spans="1:8">
      <c r="A48" s="117"/>
      <c r="B48" s="96" t="s">
        <v>817</v>
      </c>
      <c r="C48" s="96"/>
      <c r="D48" s="106"/>
      <c r="E48" s="116" t="s">
        <v>320</v>
      </c>
      <c r="F48" s="116" t="s">
        <v>321</v>
      </c>
      <c r="G48" s="116" t="s">
        <v>322</v>
      </c>
      <c r="H48" s="97"/>
    </row>
    <row r="49" spans="1:8">
      <c r="A49" s="117"/>
      <c r="B49" s="96" t="s">
        <v>323</v>
      </c>
      <c r="C49" s="96"/>
      <c r="D49" s="106"/>
      <c r="E49" s="107">
        <v>308</v>
      </c>
      <c r="F49" s="116">
        <v>9</v>
      </c>
      <c r="G49" s="116" t="s">
        <v>784</v>
      </c>
      <c r="H49" s="97"/>
    </row>
    <row r="50" spans="1:8">
      <c r="A50" s="117"/>
      <c r="B50" s="96" t="s">
        <v>324</v>
      </c>
      <c r="C50" s="96"/>
      <c r="D50" s="106"/>
      <c r="E50" s="116">
        <v>309</v>
      </c>
      <c r="F50" s="116">
        <v>18</v>
      </c>
      <c r="G50" s="116" t="s">
        <v>768</v>
      </c>
      <c r="H50" s="97"/>
    </row>
    <row r="51" spans="1:8" ht="15.75" thickBot="1">
      <c r="A51" s="122"/>
      <c r="B51" s="123" t="s">
        <v>325</v>
      </c>
      <c r="C51" s="123"/>
      <c r="D51" s="124"/>
      <c r="E51" s="125">
        <v>309</v>
      </c>
      <c r="F51" s="125">
        <v>18</v>
      </c>
      <c r="G51" s="125" t="s">
        <v>768</v>
      </c>
      <c r="H51" s="126"/>
    </row>
    <row r="52" spans="1:8">
      <c r="A52" s="127"/>
      <c r="B52" s="96"/>
      <c r="C52" s="96"/>
      <c r="D52" s="96"/>
      <c r="E52" s="127"/>
      <c r="F52" s="127"/>
      <c r="G52" s="127"/>
      <c r="H52" s="96"/>
    </row>
    <row r="53" spans="1:8" ht="15.75" thickBot="1">
      <c r="A53" s="127"/>
      <c r="B53" s="96"/>
      <c r="C53" s="96"/>
      <c r="D53" s="96"/>
      <c r="E53" s="127"/>
      <c r="F53" s="127"/>
      <c r="G53" s="127"/>
      <c r="H53" s="96"/>
    </row>
    <row r="54" spans="1:8">
      <c r="A54" s="89"/>
      <c r="B54" s="90"/>
      <c r="C54" s="90"/>
      <c r="D54" s="90"/>
      <c r="E54" s="90"/>
      <c r="F54" s="90"/>
      <c r="G54" s="90"/>
      <c r="H54" s="91"/>
    </row>
    <row r="55" spans="1:8" ht="15.75">
      <c r="A55" s="92"/>
      <c r="B55" s="93" t="s">
        <v>733</v>
      </c>
      <c r="C55" s="93"/>
      <c r="D55" s="93"/>
      <c r="E55" s="93"/>
      <c r="F55" s="93"/>
      <c r="G55" s="93"/>
      <c r="H55" s="94"/>
    </row>
    <row r="56" spans="1:8">
      <c r="A56" s="95"/>
      <c r="B56" s="96"/>
      <c r="C56" s="96"/>
      <c r="D56" s="96"/>
      <c r="E56" s="96"/>
      <c r="F56" s="96"/>
      <c r="G56" s="96"/>
      <c r="H56" s="97"/>
    </row>
    <row r="57" spans="1:8">
      <c r="A57" s="98"/>
      <c r="B57" s="99"/>
      <c r="C57" s="100"/>
      <c r="D57" s="101"/>
      <c r="E57" s="102" t="s">
        <v>734</v>
      </c>
      <c r="F57" s="103" t="s">
        <v>735</v>
      </c>
      <c r="G57" s="103" t="s">
        <v>735</v>
      </c>
      <c r="H57" s="104"/>
    </row>
    <row r="58" spans="1:8">
      <c r="A58" s="95"/>
      <c r="B58" s="105" t="s">
        <v>737</v>
      </c>
      <c r="C58" s="96"/>
      <c r="D58" s="106"/>
      <c r="E58" s="105" t="s">
        <v>738</v>
      </c>
      <c r="F58" s="107" t="s">
        <v>739</v>
      </c>
      <c r="G58" s="107" t="s">
        <v>326</v>
      </c>
      <c r="H58" s="108" t="s">
        <v>741</v>
      </c>
    </row>
    <row r="59" spans="1:8">
      <c r="A59" s="109"/>
      <c r="B59" s="110" t="s">
        <v>742</v>
      </c>
      <c r="C59" s="111"/>
      <c r="D59" s="112"/>
      <c r="E59" s="110" t="s">
        <v>743</v>
      </c>
      <c r="F59" s="113" t="s">
        <v>744</v>
      </c>
      <c r="G59" s="113" t="s">
        <v>745</v>
      </c>
      <c r="H59" s="114" t="s">
        <v>746</v>
      </c>
    </row>
    <row r="60" spans="1:8" ht="15.75">
      <c r="A60" s="117"/>
      <c r="B60" s="93" t="s">
        <v>327</v>
      </c>
      <c r="C60" s="93"/>
      <c r="D60" s="115"/>
      <c r="E60" s="107"/>
      <c r="F60" s="107"/>
      <c r="G60" s="107"/>
      <c r="H60" s="97"/>
    </row>
    <row r="61" spans="1:8">
      <c r="A61" s="128"/>
      <c r="B61" s="96" t="s">
        <v>328</v>
      </c>
      <c r="C61" s="96"/>
      <c r="D61" s="106"/>
      <c r="E61" s="116"/>
      <c r="F61" s="116"/>
      <c r="G61" s="116"/>
      <c r="H61" s="97"/>
    </row>
    <row r="62" spans="1:8">
      <c r="A62" s="128"/>
      <c r="B62" s="96" t="s">
        <v>329</v>
      </c>
      <c r="C62" s="96"/>
      <c r="D62" s="106"/>
      <c r="E62" s="116">
        <v>350</v>
      </c>
      <c r="F62" s="116" t="s">
        <v>768</v>
      </c>
      <c r="G62" s="116" t="s">
        <v>768</v>
      </c>
      <c r="H62" s="97"/>
    </row>
    <row r="63" spans="1:8">
      <c r="A63" s="128"/>
      <c r="B63" s="96" t="s">
        <v>330</v>
      </c>
      <c r="C63" s="96"/>
      <c r="D63" s="106"/>
      <c r="E63" s="116">
        <v>350</v>
      </c>
      <c r="F63" s="116">
        <v>20</v>
      </c>
      <c r="G63" s="116" t="s">
        <v>768</v>
      </c>
      <c r="H63" s="97"/>
    </row>
    <row r="64" spans="1:8">
      <c r="A64" s="117"/>
      <c r="B64" s="96"/>
      <c r="C64" s="96"/>
      <c r="D64" s="106"/>
      <c r="E64" s="116"/>
      <c r="F64" s="116"/>
      <c r="G64" s="116"/>
      <c r="H64" s="97"/>
    </row>
    <row r="65" spans="1:8" ht="15.75">
      <c r="A65" s="117"/>
      <c r="B65" s="93" t="s">
        <v>331</v>
      </c>
      <c r="C65" s="129"/>
      <c r="D65" s="130"/>
      <c r="E65" s="116"/>
      <c r="F65" s="116"/>
      <c r="G65" s="116"/>
      <c r="H65" s="97"/>
    </row>
    <row r="66" spans="1:8">
      <c r="A66" s="117"/>
      <c r="B66" s="96" t="s">
        <v>332</v>
      </c>
      <c r="C66" s="96"/>
      <c r="D66" s="106"/>
      <c r="E66" s="116">
        <v>400</v>
      </c>
      <c r="F66" s="116">
        <v>26</v>
      </c>
      <c r="G66" s="116" t="s">
        <v>333</v>
      </c>
      <c r="H66" s="97"/>
    </row>
    <row r="67" spans="1:8">
      <c r="A67" s="117"/>
      <c r="B67" s="96" t="s">
        <v>334</v>
      </c>
      <c r="C67" s="96"/>
      <c r="D67" s="106"/>
      <c r="E67" s="116">
        <v>400</v>
      </c>
      <c r="F67" s="116">
        <v>26</v>
      </c>
      <c r="G67" s="116" t="s">
        <v>333</v>
      </c>
      <c r="H67" s="97"/>
    </row>
    <row r="68" spans="1:8">
      <c r="A68" s="117"/>
      <c r="B68" s="96" t="s">
        <v>335</v>
      </c>
      <c r="C68" s="96"/>
      <c r="D68" s="106"/>
      <c r="E68" s="116" t="s">
        <v>336</v>
      </c>
      <c r="F68" s="116" t="s">
        <v>337</v>
      </c>
      <c r="G68" s="116" t="s">
        <v>333</v>
      </c>
      <c r="H68" s="97"/>
    </row>
    <row r="69" spans="1:8">
      <c r="A69" s="117"/>
      <c r="B69" s="96" t="s">
        <v>338</v>
      </c>
      <c r="C69" s="96"/>
      <c r="D69" s="106"/>
      <c r="E69" s="116">
        <v>403</v>
      </c>
      <c r="F69" s="116">
        <v>22</v>
      </c>
      <c r="G69" s="116" t="s">
        <v>768</v>
      </c>
      <c r="H69" s="97"/>
    </row>
    <row r="70" spans="1:8">
      <c r="A70" s="117"/>
      <c r="B70" s="96" t="s">
        <v>339</v>
      </c>
      <c r="C70" s="96"/>
      <c r="D70" s="106"/>
      <c r="E70" s="116">
        <v>403</v>
      </c>
      <c r="F70" s="116">
        <v>21</v>
      </c>
      <c r="G70" s="116" t="s">
        <v>340</v>
      </c>
      <c r="H70" s="97"/>
    </row>
    <row r="71" spans="1:8">
      <c r="A71" s="117"/>
      <c r="B71" s="96" t="s">
        <v>341</v>
      </c>
      <c r="C71" s="96"/>
      <c r="D71" s="106"/>
      <c r="E71" s="116">
        <v>404</v>
      </c>
      <c r="F71" s="116" t="s">
        <v>342</v>
      </c>
      <c r="G71" s="116" t="s">
        <v>768</v>
      </c>
      <c r="H71" s="97"/>
    </row>
    <row r="72" spans="1:8">
      <c r="A72" s="117"/>
      <c r="B72" s="96" t="s">
        <v>343</v>
      </c>
      <c r="C72" s="96"/>
      <c r="D72" s="106"/>
      <c r="E72" s="116">
        <v>405</v>
      </c>
      <c r="F72" s="116">
        <v>25</v>
      </c>
      <c r="G72" s="116" t="s">
        <v>344</v>
      </c>
      <c r="H72" s="97"/>
    </row>
    <row r="73" spans="1:8">
      <c r="A73" s="117"/>
      <c r="B73" s="131" t="s">
        <v>345</v>
      </c>
      <c r="C73" s="96"/>
      <c r="D73" s="106"/>
      <c r="E73" s="116">
        <v>405</v>
      </c>
      <c r="F73" s="116">
        <v>25</v>
      </c>
      <c r="G73" s="116" t="s">
        <v>768</v>
      </c>
      <c r="H73" s="97"/>
    </row>
    <row r="74" spans="1:8">
      <c r="A74" s="117"/>
      <c r="B74" s="96"/>
      <c r="C74" s="96"/>
      <c r="D74" s="106"/>
      <c r="E74" s="116"/>
      <c r="F74" s="116"/>
      <c r="G74" s="116"/>
      <c r="H74" s="97"/>
    </row>
    <row r="75" spans="1:8" ht="15.75">
      <c r="A75" s="117"/>
      <c r="B75" s="93" t="s">
        <v>346</v>
      </c>
      <c r="C75" s="129"/>
      <c r="D75" s="130"/>
      <c r="E75" s="116"/>
      <c r="F75" s="116"/>
      <c r="G75" s="116"/>
      <c r="H75" s="97"/>
    </row>
    <row r="76" spans="1:8" ht="15.75">
      <c r="A76" s="117"/>
      <c r="B76" s="118"/>
      <c r="C76" s="96"/>
      <c r="D76" s="106"/>
      <c r="E76" s="116"/>
      <c r="F76" s="116"/>
      <c r="G76" s="116"/>
      <c r="H76" s="97"/>
    </row>
    <row r="77" spans="1:8" ht="15.75">
      <c r="A77" s="117"/>
      <c r="B77" s="118"/>
      <c r="C77" s="96"/>
      <c r="D77" s="106"/>
      <c r="E77" s="116"/>
      <c r="F77" s="116"/>
      <c r="G77" s="116"/>
      <c r="H77" s="97"/>
    </row>
    <row r="78" spans="1:8" ht="15.75">
      <c r="A78" s="117"/>
      <c r="B78" s="118"/>
      <c r="C78" s="96"/>
      <c r="D78" s="106"/>
      <c r="E78" s="116"/>
      <c r="F78" s="116"/>
      <c r="G78" s="116"/>
      <c r="H78" s="97"/>
    </row>
    <row r="79" spans="1:8" ht="15.75">
      <c r="A79" s="117"/>
      <c r="B79" s="93" t="s">
        <v>347</v>
      </c>
      <c r="C79" s="129"/>
      <c r="D79" s="130"/>
      <c r="E79" s="116"/>
      <c r="F79" s="116"/>
      <c r="G79" s="116"/>
      <c r="H79" s="97"/>
    </row>
    <row r="80" spans="1:8" ht="15.75">
      <c r="A80" s="117"/>
      <c r="B80" s="118"/>
      <c r="C80" s="96"/>
      <c r="D80" s="106"/>
      <c r="E80" s="116"/>
      <c r="F80" s="116"/>
      <c r="G80" s="116"/>
      <c r="H80" s="97"/>
    </row>
    <row r="81" spans="1:8" ht="15.75">
      <c r="A81" s="117"/>
      <c r="B81" s="118"/>
      <c r="C81" s="96"/>
      <c r="D81" s="106"/>
      <c r="E81" s="116"/>
      <c r="F81" s="116"/>
      <c r="G81" s="116"/>
      <c r="H81" s="97"/>
    </row>
    <row r="82" spans="1:8" ht="15.75">
      <c r="A82" s="117"/>
      <c r="B82" s="118"/>
      <c r="C82" s="96"/>
      <c r="D82" s="106"/>
      <c r="E82" s="116"/>
      <c r="F82" s="116"/>
      <c r="G82" s="116"/>
      <c r="H82" s="97"/>
    </row>
    <row r="83" spans="1:8">
      <c r="A83" s="117"/>
      <c r="B83" s="121" t="s">
        <v>348</v>
      </c>
      <c r="C83" s="96"/>
      <c r="D83" s="106"/>
      <c r="E83" s="116"/>
      <c r="F83" s="116"/>
      <c r="G83" s="116"/>
      <c r="H83" s="97"/>
    </row>
    <row r="84" spans="1:8">
      <c r="A84" s="117"/>
      <c r="B84" s="121" t="s">
        <v>349</v>
      </c>
      <c r="C84" s="96"/>
      <c r="D84" s="106"/>
      <c r="E84" s="116"/>
      <c r="F84" s="116"/>
      <c r="G84" s="116"/>
      <c r="H84" s="97"/>
    </row>
    <row r="85" spans="1:8">
      <c r="A85" s="117"/>
      <c r="B85" s="121" t="s">
        <v>677</v>
      </c>
      <c r="C85" s="96"/>
      <c r="D85" s="106"/>
      <c r="E85" s="116"/>
      <c r="F85" s="116"/>
      <c r="G85" s="116"/>
      <c r="H85" s="97"/>
    </row>
    <row r="86" spans="1:8" ht="15.75">
      <c r="A86" s="117"/>
      <c r="B86" s="118"/>
      <c r="C86" s="96"/>
      <c r="D86" s="106"/>
      <c r="E86" s="116"/>
      <c r="F86" s="116"/>
      <c r="G86" s="116"/>
      <c r="H86" s="97"/>
    </row>
    <row r="87" spans="1:8" ht="15.75">
      <c r="A87" s="117"/>
      <c r="B87" s="118"/>
      <c r="C87" s="96"/>
      <c r="D87" s="106"/>
      <c r="E87" s="116"/>
      <c r="F87" s="116"/>
      <c r="G87" s="116"/>
      <c r="H87" s="97"/>
    </row>
    <row r="88" spans="1:8" ht="15.75">
      <c r="A88" s="117"/>
      <c r="B88" s="118"/>
      <c r="C88" s="96"/>
      <c r="D88" s="106"/>
      <c r="E88" s="116"/>
      <c r="F88" s="116"/>
      <c r="G88" s="116"/>
      <c r="H88" s="97"/>
    </row>
    <row r="89" spans="1:8" ht="15.75">
      <c r="A89" s="117"/>
      <c r="B89" s="118"/>
      <c r="C89" s="96"/>
      <c r="D89" s="106"/>
      <c r="E89" s="116"/>
      <c r="F89" s="116"/>
      <c r="G89" s="116"/>
      <c r="H89" s="97"/>
    </row>
    <row r="90" spans="1:8" ht="15.75">
      <c r="A90" s="117"/>
      <c r="B90" s="118"/>
      <c r="C90" s="96"/>
      <c r="D90" s="106"/>
      <c r="E90" s="116"/>
      <c r="F90" s="116"/>
      <c r="G90" s="116"/>
      <c r="H90" s="97"/>
    </row>
    <row r="91" spans="1:8" ht="15.75">
      <c r="A91" s="117"/>
      <c r="B91" s="118"/>
      <c r="C91" s="96"/>
      <c r="D91" s="106"/>
      <c r="E91" s="116"/>
      <c r="F91" s="116"/>
      <c r="G91" s="116"/>
      <c r="H91" s="97"/>
    </row>
    <row r="92" spans="1:8" ht="15.75">
      <c r="A92" s="117"/>
      <c r="B92" s="118"/>
      <c r="C92" s="96"/>
      <c r="D92" s="106"/>
      <c r="E92" s="116"/>
      <c r="F92" s="116"/>
      <c r="G92" s="116"/>
      <c r="H92" s="97"/>
    </row>
    <row r="93" spans="1:8" ht="15.75">
      <c r="A93" s="117"/>
      <c r="B93" s="118"/>
      <c r="C93" s="96"/>
      <c r="D93" s="106"/>
      <c r="E93" s="116"/>
      <c r="F93" s="116"/>
      <c r="G93" s="116"/>
      <c r="H93" s="97"/>
    </row>
    <row r="94" spans="1:8" ht="15.75">
      <c r="A94" s="117"/>
      <c r="B94" s="118"/>
      <c r="C94" s="96"/>
      <c r="D94" s="106"/>
      <c r="E94" s="116"/>
      <c r="F94" s="116"/>
      <c r="G94" s="116"/>
      <c r="H94" s="97"/>
    </row>
    <row r="95" spans="1:8" ht="15.75">
      <c r="A95" s="117"/>
      <c r="B95" s="118"/>
      <c r="C95" s="96"/>
      <c r="D95" s="106"/>
      <c r="E95" s="116"/>
      <c r="F95" s="116"/>
      <c r="G95" s="116"/>
      <c r="H95" s="97"/>
    </row>
    <row r="96" spans="1:8" ht="15.75">
      <c r="A96" s="117"/>
      <c r="B96" s="118"/>
      <c r="C96" s="96"/>
      <c r="D96" s="106"/>
      <c r="E96" s="116"/>
      <c r="F96" s="116"/>
      <c r="G96" s="116"/>
      <c r="H96" s="97"/>
    </row>
    <row r="97" spans="1:8" ht="15.75">
      <c r="A97" s="117"/>
      <c r="B97" s="118"/>
      <c r="C97" s="96"/>
      <c r="D97" s="106"/>
      <c r="E97" s="116"/>
      <c r="F97" s="116"/>
      <c r="G97" s="116"/>
      <c r="H97" s="97"/>
    </row>
    <row r="98" spans="1:8" ht="15.75">
      <c r="A98" s="117"/>
      <c r="B98" s="118"/>
      <c r="C98" s="96"/>
      <c r="D98" s="106"/>
      <c r="E98" s="116"/>
      <c r="F98" s="116"/>
      <c r="G98" s="116"/>
      <c r="H98" s="97"/>
    </row>
    <row r="99" spans="1:8" ht="15.75">
      <c r="A99" s="117"/>
      <c r="B99" s="118"/>
      <c r="C99" s="96"/>
      <c r="D99" s="106"/>
      <c r="E99" s="116"/>
      <c r="F99" s="116"/>
      <c r="G99" s="116"/>
      <c r="H99" s="97"/>
    </row>
    <row r="100" spans="1:8" ht="15.75">
      <c r="A100" s="117"/>
      <c r="B100" s="118"/>
      <c r="C100" s="96"/>
      <c r="D100" s="106"/>
      <c r="E100" s="116"/>
      <c r="F100" s="116"/>
      <c r="G100" s="116"/>
      <c r="H100" s="97"/>
    </row>
    <row r="101" spans="1:8" ht="15.75">
      <c r="A101" s="117"/>
      <c r="B101" s="118"/>
      <c r="C101" s="96"/>
      <c r="D101" s="106"/>
      <c r="E101" s="116"/>
      <c r="F101" s="116"/>
      <c r="G101" s="116"/>
      <c r="H101" s="97"/>
    </row>
    <row r="102" spans="1:8" ht="15.75">
      <c r="A102" s="117"/>
      <c r="B102" s="118"/>
      <c r="C102" s="96"/>
      <c r="D102" s="106"/>
      <c r="E102" s="116"/>
      <c r="F102" s="116"/>
      <c r="G102" s="116"/>
      <c r="H102" s="97"/>
    </row>
    <row r="103" spans="1:8">
      <c r="A103" s="117"/>
      <c r="B103" s="121" t="s">
        <v>350</v>
      </c>
      <c r="C103" s="96"/>
      <c r="D103" s="106"/>
      <c r="E103" s="116"/>
      <c r="F103" s="116"/>
      <c r="G103" s="116"/>
      <c r="H103" s="97"/>
    </row>
    <row r="104" spans="1:8">
      <c r="A104" s="117"/>
      <c r="B104" s="121" t="s">
        <v>351</v>
      </c>
      <c r="C104" s="96"/>
      <c r="D104" s="106"/>
      <c r="E104" s="116"/>
      <c r="F104" s="116"/>
      <c r="G104" s="116"/>
      <c r="H104" s="97"/>
    </row>
    <row r="105" spans="1:8" ht="15.75">
      <c r="A105" s="117"/>
      <c r="B105" s="118"/>
      <c r="C105" s="96"/>
      <c r="D105" s="106"/>
      <c r="E105" s="116"/>
      <c r="F105" s="116"/>
      <c r="G105" s="116"/>
      <c r="H105" s="97"/>
    </row>
    <row r="106" spans="1:8">
      <c r="A106" s="117"/>
      <c r="C106" s="129"/>
      <c r="D106" s="130"/>
      <c r="E106" s="116"/>
      <c r="F106" s="116"/>
      <c r="G106" s="116"/>
      <c r="H106" s="97"/>
    </row>
    <row r="107" spans="1:8" ht="15.75" thickBot="1">
      <c r="A107" s="122"/>
      <c r="B107" s="123"/>
      <c r="C107" s="123"/>
      <c r="D107" s="124"/>
      <c r="E107" s="132"/>
      <c r="F107" s="132"/>
      <c r="G107" s="132"/>
      <c r="H107" s="126"/>
    </row>
    <row r="108" spans="1:8">
      <c r="A108" s="96"/>
      <c r="B108" s="96"/>
      <c r="C108" s="96"/>
      <c r="D108" s="96"/>
      <c r="E108" s="96"/>
      <c r="F108" s="96"/>
      <c r="G108" s="96"/>
      <c r="H108" s="96"/>
    </row>
    <row r="109" spans="1:8">
      <c r="A109" s="96"/>
      <c r="B109" s="96"/>
      <c r="C109" s="96"/>
      <c r="D109" s="96"/>
      <c r="E109" s="96"/>
      <c r="F109" s="96"/>
      <c r="G109" s="96"/>
      <c r="H109" s="96"/>
    </row>
    <row r="110" spans="1:8">
      <c r="A110" s="96"/>
      <c r="B110" s="96"/>
      <c r="C110" s="96"/>
      <c r="D110" s="96"/>
      <c r="E110" s="96"/>
      <c r="F110" s="96"/>
      <c r="G110" s="96"/>
      <c r="H110" s="96"/>
    </row>
    <row r="111" spans="1:8">
      <c r="A111" s="96"/>
      <c r="B111" s="96"/>
      <c r="C111" s="96"/>
      <c r="D111" s="96"/>
      <c r="E111" s="96"/>
      <c r="F111" s="96"/>
      <c r="G111" s="96"/>
      <c r="H111" s="96"/>
    </row>
    <row r="112" spans="1:8">
      <c r="A112" s="96"/>
      <c r="B112" s="96"/>
      <c r="C112" s="96"/>
      <c r="D112" s="96"/>
      <c r="E112" s="96"/>
      <c r="F112" s="96"/>
      <c r="G112" s="96"/>
      <c r="H112" s="96"/>
    </row>
    <row r="113" spans="1:8">
      <c r="A113" s="96"/>
      <c r="B113" s="96"/>
      <c r="C113" s="96"/>
      <c r="D113" s="96"/>
      <c r="E113" s="96"/>
      <c r="F113" s="96"/>
      <c r="G113" s="96"/>
      <c r="H113" s="96"/>
    </row>
    <row r="114" spans="1:8">
      <c r="A114" s="96"/>
      <c r="B114" s="96"/>
      <c r="C114" s="96"/>
      <c r="D114" s="96"/>
      <c r="E114" s="129"/>
      <c r="F114" s="129"/>
      <c r="G114" s="129"/>
      <c r="H114" s="129"/>
    </row>
    <row r="115" spans="1:8">
      <c r="A115" s="96"/>
      <c r="B115" s="96"/>
      <c r="C115" s="96"/>
      <c r="D115" s="96"/>
      <c r="E115" s="96"/>
      <c r="F115" s="96"/>
      <c r="G115" s="96"/>
      <c r="H115" s="96"/>
    </row>
    <row r="116" spans="1:8">
      <c r="A116" s="96"/>
      <c r="B116" s="96"/>
      <c r="C116" s="96"/>
      <c r="D116" s="96"/>
      <c r="E116" s="96"/>
      <c r="F116" s="96"/>
      <c r="G116" s="96"/>
      <c r="H116" s="96"/>
    </row>
    <row r="117" spans="1:8">
      <c r="A117" s="96"/>
      <c r="B117" s="96"/>
      <c r="C117" s="96"/>
      <c r="D117" s="96"/>
      <c r="E117" s="96"/>
      <c r="F117" s="96"/>
      <c r="G117" s="96"/>
      <c r="H117" s="96"/>
    </row>
    <row r="118" spans="1:8">
      <c r="A118" s="96"/>
      <c r="B118" s="96"/>
      <c r="C118" s="96"/>
      <c r="D118" s="96"/>
      <c r="E118" s="96"/>
      <c r="F118" s="96"/>
      <c r="G118" s="96"/>
      <c r="H118" s="96"/>
    </row>
    <row r="119" spans="1:8">
      <c r="A119" s="96"/>
      <c r="B119" s="96"/>
      <c r="C119" s="96"/>
      <c r="D119" s="96"/>
      <c r="E119" s="96"/>
      <c r="F119" s="96"/>
      <c r="G119" s="96"/>
      <c r="H119" s="96"/>
    </row>
    <row r="120" spans="1:8">
      <c r="A120" s="96"/>
      <c r="B120" s="96"/>
      <c r="C120" s="96"/>
      <c r="D120" s="96"/>
      <c r="E120" s="96"/>
      <c r="F120" s="96"/>
      <c r="G120" s="96"/>
      <c r="H120" s="96"/>
    </row>
    <row r="121" spans="1:8">
      <c r="A121" s="96"/>
      <c r="B121" s="96"/>
      <c r="C121" s="96"/>
      <c r="D121" s="96"/>
      <c r="E121" s="96"/>
      <c r="F121" s="96"/>
      <c r="G121" s="96"/>
      <c r="H121" s="96"/>
    </row>
    <row r="122" spans="1:8">
      <c r="A122" s="96"/>
      <c r="B122" s="96"/>
      <c r="C122" s="96"/>
      <c r="D122" s="96"/>
      <c r="E122" s="96"/>
      <c r="F122" s="96"/>
      <c r="G122" s="96"/>
      <c r="H122" s="96"/>
    </row>
    <row r="123" spans="1:8">
      <c r="A123" s="96"/>
      <c r="B123" s="96"/>
      <c r="C123" s="96"/>
      <c r="D123" s="96"/>
      <c r="E123" s="96"/>
      <c r="F123" s="96"/>
      <c r="G123" s="96"/>
      <c r="H123" s="96"/>
    </row>
    <row r="124" spans="1:8">
      <c r="A124" s="96"/>
      <c r="B124" s="96"/>
      <c r="C124" s="96"/>
      <c r="D124" s="96"/>
      <c r="E124" s="96"/>
      <c r="F124" s="96"/>
      <c r="G124" s="96"/>
      <c r="H124" s="96"/>
    </row>
    <row r="125" spans="1:8">
      <c r="A125" s="96"/>
      <c r="B125" s="96"/>
      <c r="C125" s="96"/>
      <c r="D125" s="96"/>
      <c r="E125" s="96"/>
      <c r="F125" s="96"/>
      <c r="G125" s="96"/>
      <c r="H125" s="96"/>
    </row>
    <row r="126" spans="1:8">
      <c r="A126" s="96"/>
      <c r="B126" s="96"/>
      <c r="C126" s="96"/>
      <c r="D126" s="96"/>
      <c r="E126" s="96"/>
      <c r="F126" s="96"/>
      <c r="G126" s="96"/>
      <c r="H126" s="96"/>
    </row>
    <row r="127" spans="1:8">
      <c r="A127" s="96"/>
      <c r="B127" s="96"/>
      <c r="C127" s="96"/>
      <c r="D127" s="96"/>
      <c r="E127" s="96"/>
      <c r="F127" s="96"/>
      <c r="G127" s="96"/>
      <c r="H127" s="96"/>
    </row>
    <row r="128" spans="1:8">
      <c r="A128" s="96"/>
      <c r="B128" s="96"/>
      <c r="C128" s="96"/>
      <c r="D128" s="96"/>
      <c r="E128" s="96"/>
      <c r="F128" s="96"/>
      <c r="G128" s="96"/>
      <c r="H128" s="96"/>
    </row>
    <row r="129" spans="1:8">
      <c r="A129" s="96"/>
      <c r="B129" s="96"/>
      <c r="C129" s="96"/>
      <c r="D129" s="96"/>
      <c r="E129" s="96"/>
      <c r="F129" s="96"/>
      <c r="G129" s="96"/>
      <c r="H129" s="96"/>
    </row>
    <row r="130" spans="1:8">
      <c r="A130" s="96"/>
      <c r="B130" s="96"/>
      <c r="C130" s="96"/>
      <c r="D130" s="96"/>
      <c r="E130" s="96"/>
      <c r="F130" s="96"/>
      <c r="G130" s="96"/>
      <c r="H130" s="96"/>
    </row>
    <row r="131" spans="1:8">
      <c r="A131" s="96"/>
      <c r="B131" s="96"/>
      <c r="C131" s="96"/>
      <c r="D131" s="96"/>
      <c r="E131" s="96"/>
      <c r="F131" s="96"/>
      <c r="G131" s="96"/>
      <c r="H131" s="96"/>
    </row>
    <row r="132" spans="1:8">
      <c r="A132" s="96"/>
      <c r="B132" s="96"/>
      <c r="C132" s="96"/>
      <c r="D132" s="96"/>
      <c r="E132" s="96"/>
      <c r="F132" s="96"/>
      <c r="G132" s="96"/>
      <c r="H132" s="96"/>
    </row>
    <row r="133" spans="1:8">
      <c r="A133" s="96"/>
      <c r="B133" s="96"/>
      <c r="C133" s="96"/>
      <c r="D133" s="96"/>
      <c r="E133" s="96"/>
      <c r="F133" s="96"/>
      <c r="G133" s="96"/>
      <c r="H133" s="96"/>
    </row>
    <row r="134" spans="1:8">
      <c r="A134" s="96"/>
      <c r="B134" s="96"/>
      <c r="C134" s="96"/>
      <c r="D134" s="96"/>
      <c r="E134" s="96"/>
      <c r="F134" s="96"/>
      <c r="G134" s="96"/>
      <c r="H134" s="96"/>
    </row>
    <row r="135" spans="1:8">
      <c r="A135" s="96"/>
      <c r="B135" s="96"/>
      <c r="C135" s="96"/>
      <c r="D135" s="96"/>
      <c r="E135" s="96"/>
      <c r="F135" s="96"/>
      <c r="G135" s="96"/>
      <c r="H135" s="96"/>
    </row>
    <row r="136" spans="1:8">
      <c r="A136" s="96"/>
      <c r="B136" s="96"/>
      <c r="C136" s="96"/>
      <c r="D136" s="96"/>
      <c r="E136" s="96"/>
      <c r="F136" s="96"/>
      <c r="G136" s="96"/>
      <c r="H136" s="96"/>
    </row>
    <row r="137" spans="1:8">
      <c r="A137" s="96"/>
      <c r="B137" s="96"/>
      <c r="C137" s="96"/>
      <c r="D137" s="96"/>
      <c r="E137" s="96"/>
      <c r="F137" s="96"/>
      <c r="G137" s="96"/>
      <c r="H137" s="96"/>
    </row>
    <row r="138" spans="1:8">
      <c r="A138" s="96"/>
      <c r="B138" s="96"/>
      <c r="C138" s="96"/>
      <c r="D138" s="96"/>
      <c r="E138" s="96"/>
      <c r="F138" s="96"/>
      <c r="G138" s="96"/>
      <c r="H138" s="96"/>
    </row>
    <row r="139" spans="1:8">
      <c r="A139" s="96"/>
      <c r="B139" s="96"/>
      <c r="C139" s="96"/>
      <c r="D139" s="96"/>
      <c r="E139" s="96"/>
      <c r="F139" s="96"/>
      <c r="G139" s="96"/>
      <c r="H139" s="96"/>
    </row>
    <row r="140" spans="1:8">
      <c r="A140" s="96"/>
      <c r="B140" s="96"/>
      <c r="C140" s="96"/>
      <c r="D140" s="96"/>
      <c r="E140" s="96"/>
      <c r="F140" s="96"/>
      <c r="G140" s="96"/>
      <c r="H140" s="96"/>
    </row>
    <row r="141" spans="1:8">
      <c r="A141" s="96"/>
      <c r="B141" s="96"/>
      <c r="C141" s="96"/>
      <c r="D141" s="96"/>
      <c r="E141" s="96"/>
      <c r="F141" s="96"/>
      <c r="G141" s="96"/>
      <c r="H141" s="96"/>
    </row>
    <row r="142" spans="1:8">
      <c r="A142" s="96"/>
      <c r="B142" s="96"/>
      <c r="C142" s="96"/>
      <c r="D142" s="96"/>
      <c r="E142" s="96"/>
      <c r="F142" s="96"/>
      <c r="G142" s="96"/>
      <c r="H142" s="96"/>
    </row>
    <row r="143" spans="1:8">
      <c r="A143" s="96"/>
      <c r="B143" s="96"/>
      <c r="C143" s="96"/>
      <c r="D143" s="96"/>
      <c r="E143" s="96"/>
      <c r="F143" s="96"/>
      <c r="G143" s="96"/>
      <c r="H143" s="96"/>
    </row>
    <row r="144" spans="1:8">
      <c r="A144" s="96"/>
      <c r="B144" s="96"/>
      <c r="C144" s="96"/>
      <c r="D144" s="96"/>
      <c r="E144" s="96"/>
      <c r="F144" s="96"/>
      <c r="G144" s="96"/>
      <c r="H144" s="96"/>
    </row>
    <row r="145" spans="1:8">
      <c r="A145" s="96"/>
      <c r="B145" s="96"/>
      <c r="C145" s="96"/>
      <c r="D145" s="96"/>
      <c r="E145" s="96"/>
      <c r="F145" s="96"/>
      <c r="G145" s="96"/>
      <c r="H145" s="96"/>
    </row>
    <row r="146" spans="1:8">
      <c r="A146" s="96"/>
      <c r="B146" s="96"/>
      <c r="C146" s="96"/>
      <c r="D146" s="96"/>
      <c r="E146" s="96"/>
      <c r="F146" s="96"/>
      <c r="G146" s="96"/>
      <c r="H146" s="96"/>
    </row>
    <row r="147" spans="1:8">
      <c r="A147" s="96"/>
      <c r="B147" s="96"/>
      <c r="C147" s="96"/>
      <c r="D147" s="96"/>
      <c r="E147" s="96"/>
      <c r="F147" s="96"/>
      <c r="G147" s="96"/>
      <c r="H147" s="96"/>
    </row>
    <row r="148" spans="1:8">
      <c r="A148" s="96"/>
      <c r="B148" s="96"/>
      <c r="C148" s="96"/>
      <c r="D148" s="96"/>
      <c r="E148" s="96"/>
      <c r="F148" s="96"/>
      <c r="G148" s="96"/>
      <c r="H148" s="96"/>
    </row>
    <row r="149" spans="1:8">
      <c r="A149" s="96"/>
      <c r="B149" s="96"/>
      <c r="C149" s="96"/>
      <c r="D149" s="96"/>
      <c r="E149" s="96"/>
      <c r="F149" s="96"/>
      <c r="G149" s="96"/>
      <c r="H149" s="96"/>
    </row>
    <row r="150" spans="1:8">
      <c r="A150" s="96"/>
      <c r="B150" s="96"/>
      <c r="C150" s="96"/>
      <c r="D150" s="96"/>
      <c r="E150" s="96"/>
      <c r="F150" s="96"/>
      <c r="G150" s="96"/>
      <c r="H150" s="96"/>
    </row>
    <row r="151" spans="1:8">
      <c r="A151" s="96"/>
      <c r="B151" s="96"/>
      <c r="C151" s="96"/>
      <c r="D151" s="96"/>
      <c r="E151" s="96"/>
      <c r="F151" s="96"/>
      <c r="G151" s="96"/>
      <c r="H151" s="96"/>
    </row>
    <row r="152" spans="1:8">
      <c r="A152" s="96"/>
      <c r="B152" s="96"/>
      <c r="C152" s="96"/>
      <c r="D152" s="96"/>
      <c r="E152" s="96"/>
      <c r="F152" s="96"/>
      <c r="G152" s="96"/>
      <c r="H152" s="96"/>
    </row>
    <row r="153" spans="1:8">
      <c r="A153" s="96"/>
      <c r="B153" s="96"/>
      <c r="C153" s="96"/>
      <c r="D153" s="96"/>
      <c r="E153" s="96"/>
      <c r="F153" s="96"/>
      <c r="G153" s="96"/>
      <c r="H153" s="96"/>
    </row>
    <row r="154" spans="1:8">
      <c r="A154" s="96"/>
      <c r="B154" s="96"/>
      <c r="C154" s="96"/>
      <c r="D154" s="96"/>
      <c r="E154" s="96"/>
      <c r="F154" s="96"/>
      <c r="G154" s="96"/>
      <c r="H154" s="96"/>
    </row>
    <row r="155" spans="1:8">
      <c r="A155" s="96"/>
      <c r="B155" s="96"/>
      <c r="C155" s="96"/>
      <c r="D155" s="96"/>
      <c r="E155" s="96"/>
      <c r="F155" s="96"/>
      <c r="G155" s="96"/>
      <c r="H155" s="96"/>
    </row>
    <row r="156" spans="1:8">
      <c r="A156" s="96"/>
      <c r="B156" s="96"/>
      <c r="C156" s="96"/>
      <c r="D156" s="96"/>
      <c r="E156" s="96"/>
      <c r="F156" s="96"/>
      <c r="G156" s="96"/>
      <c r="H156" s="96"/>
    </row>
  </sheetData>
  <printOptions horizontalCentered="1" verticalCentered="1"/>
  <pageMargins left="0.5" right="0.5" top="0.5" bottom="0.5" header="0.5" footer="0.5"/>
  <pageSetup scale="81" orientation="portrait" r:id="rId1"/>
  <headerFooter alignWithMargins="0"/>
  <rowBreaks count="1" manualBreakCount="1">
    <brk id="52" max="655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57"/>
  <sheetViews>
    <sheetView defaultGridColor="0" topLeftCell="A31" colorId="22" zoomScale="87" workbookViewId="0">
      <selection activeCell="F48" sqref="F48"/>
    </sheetView>
  </sheetViews>
  <sheetFormatPr defaultColWidth="11.44140625" defaultRowHeight="15"/>
  <cols>
    <col min="1" max="1" width="2.77734375" customWidth="1"/>
    <col min="2" max="2" width="33.77734375" customWidth="1"/>
    <col min="3" max="3" width="3.77734375" customWidth="1"/>
    <col min="4" max="4" width="2.77734375" customWidth="1"/>
    <col min="5" max="5" width="1.77734375" customWidth="1"/>
    <col min="6" max="6" width="13.77734375" customWidth="1"/>
    <col min="7" max="8" width="15.77734375" customWidth="1"/>
  </cols>
  <sheetData>
    <row r="1" spans="1:8" ht="15.75" thickBot="1">
      <c r="A1" t="s">
        <v>677</v>
      </c>
      <c r="B1" s="96" t="str">
        <f>'Read Me First'!D50</f>
        <v>Town of Massena Electric Department</v>
      </c>
      <c r="C1" s="88" t="s">
        <v>677</v>
      </c>
      <c r="D1" s="88" t="s">
        <v>677</v>
      </c>
      <c r="E1" s="88" t="s">
        <v>677</v>
      </c>
      <c r="F1" s="88" t="s">
        <v>677</v>
      </c>
      <c r="G1" s="129" t="str">
        <f>'Read Me First'!C52</f>
        <v>Year Ending December 31, 2014</v>
      </c>
      <c r="H1" s="133"/>
    </row>
    <row r="2" spans="1:8">
      <c r="A2" s="89"/>
      <c r="B2" s="90"/>
      <c r="C2" s="90"/>
      <c r="D2" s="90"/>
      <c r="E2" s="90"/>
      <c r="F2" s="90"/>
      <c r="G2" s="90"/>
      <c r="H2" s="91"/>
    </row>
    <row r="3" spans="1:8" ht="15.75">
      <c r="A3" s="134" t="s">
        <v>352</v>
      </c>
      <c r="B3" s="135"/>
      <c r="C3" s="135"/>
      <c r="D3" s="135"/>
      <c r="E3" s="135"/>
      <c r="F3" s="135"/>
      <c r="G3" s="135"/>
      <c r="H3" s="136"/>
    </row>
    <row r="4" spans="1:8">
      <c r="A4" s="137"/>
      <c r="B4" s="138"/>
      <c r="C4" s="138"/>
      <c r="D4" s="138"/>
      <c r="E4" s="138"/>
      <c r="F4" s="138"/>
      <c r="G4" s="138"/>
      <c r="H4" s="139"/>
    </row>
    <row r="5" spans="1:8">
      <c r="A5" s="92"/>
      <c r="B5" s="140" t="s">
        <v>353</v>
      </c>
      <c r="C5" s="135"/>
      <c r="D5" s="135"/>
      <c r="E5" s="135"/>
      <c r="F5" s="135"/>
      <c r="G5" s="135"/>
      <c r="H5" s="136"/>
    </row>
    <row r="6" spans="1:8">
      <c r="A6" s="92"/>
      <c r="B6" s="135"/>
      <c r="C6" s="135"/>
      <c r="D6" s="135"/>
      <c r="E6" s="135"/>
      <c r="F6" s="1274" t="s">
        <v>2035</v>
      </c>
      <c r="G6" s="135"/>
      <c r="H6" s="136"/>
    </row>
    <row r="7" spans="1:8">
      <c r="A7" s="92"/>
      <c r="B7" s="135"/>
      <c r="C7" s="135"/>
      <c r="D7" s="135"/>
      <c r="E7" s="135"/>
      <c r="F7" s="135"/>
      <c r="G7" s="135"/>
      <c r="H7" s="136"/>
    </row>
    <row r="8" spans="1:8">
      <c r="A8" s="141"/>
      <c r="B8" s="138"/>
      <c r="C8" s="138"/>
      <c r="D8" s="138"/>
      <c r="E8" s="138"/>
      <c r="F8" s="138"/>
      <c r="G8" s="138"/>
      <c r="H8" s="139"/>
    </row>
    <row r="9" spans="1:8">
      <c r="A9" s="92"/>
      <c r="B9" s="140" t="s">
        <v>354</v>
      </c>
      <c r="C9" s="135"/>
      <c r="D9" s="135"/>
      <c r="E9" s="135"/>
      <c r="F9" s="135"/>
      <c r="G9" s="135"/>
      <c r="H9" s="136"/>
    </row>
    <row r="10" spans="1:8">
      <c r="A10" s="92"/>
      <c r="B10" s="140" t="s">
        <v>355</v>
      </c>
      <c r="C10" s="135"/>
      <c r="D10" s="135"/>
      <c r="E10" s="135"/>
      <c r="F10" s="1274" t="s">
        <v>2074</v>
      </c>
      <c r="G10" s="135"/>
      <c r="H10" s="136"/>
    </row>
    <row r="11" spans="1:8">
      <c r="A11" s="92"/>
      <c r="B11" s="140" t="s">
        <v>356</v>
      </c>
      <c r="C11" s="135"/>
      <c r="D11" s="135"/>
      <c r="E11" s="135"/>
      <c r="F11" s="1274" t="s">
        <v>2074</v>
      </c>
      <c r="G11" s="135"/>
      <c r="H11" s="136"/>
    </row>
    <row r="12" spans="1:8">
      <c r="A12" s="92"/>
      <c r="B12" s="135"/>
      <c r="C12" s="135"/>
      <c r="D12" s="135"/>
      <c r="E12" s="135"/>
      <c r="F12" s="135"/>
      <c r="G12" s="135"/>
      <c r="H12" s="136"/>
    </row>
    <row r="13" spans="1:8">
      <c r="A13" s="92"/>
      <c r="B13" s="135"/>
      <c r="C13" s="135"/>
      <c r="D13" s="135"/>
      <c r="E13" s="135"/>
      <c r="F13" s="135"/>
      <c r="G13" s="135"/>
      <c r="H13" s="136"/>
    </row>
    <row r="14" spans="1:8">
      <c r="A14" s="92"/>
      <c r="B14" s="135"/>
      <c r="C14" s="135"/>
      <c r="D14" s="135"/>
      <c r="E14" s="135"/>
      <c r="F14" s="135"/>
      <c r="G14" s="135"/>
      <c r="H14" s="136"/>
    </row>
    <row r="15" spans="1:8">
      <c r="A15" s="141"/>
      <c r="B15" s="138"/>
      <c r="C15" s="138"/>
      <c r="D15" s="138"/>
      <c r="E15" s="138"/>
      <c r="F15" s="138"/>
      <c r="G15" s="138"/>
      <c r="H15" s="139"/>
    </row>
    <row r="16" spans="1:8">
      <c r="A16" s="92"/>
      <c r="B16" s="140" t="s">
        <v>357</v>
      </c>
      <c r="C16" s="135"/>
      <c r="D16" s="135"/>
      <c r="E16" s="135"/>
      <c r="F16" s="135"/>
      <c r="G16" s="135"/>
      <c r="H16" s="136"/>
    </row>
    <row r="17" spans="1:8">
      <c r="A17" s="92"/>
      <c r="B17" s="140" t="s">
        <v>358</v>
      </c>
      <c r="C17" s="135"/>
      <c r="D17" s="135"/>
      <c r="E17" s="135"/>
      <c r="F17" s="135"/>
      <c r="G17" s="135"/>
      <c r="H17" s="136"/>
    </row>
    <row r="18" spans="1:8">
      <c r="A18" s="92"/>
      <c r="B18" s="135"/>
      <c r="C18" s="135"/>
      <c r="D18" s="135"/>
      <c r="E18" s="135"/>
      <c r="F18" s="1274" t="s">
        <v>2075</v>
      </c>
      <c r="G18" s="135"/>
      <c r="H18" s="136"/>
    </row>
    <row r="19" spans="1:8">
      <c r="A19" s="92"/>
      <c r="B19" s="135"/>
      <c r="C19" s="135"/>
      <c r="D19" s="135"/>
      <c r="E19" s="135"/>
      <c r="F19" s="135"/>
      <c r="G19" s="135"/>
      <c r="H19" s="136"/>
    </row>
    <row r="20" spans="1:8">
      <c r="A20" s="141"/>
      <c r="B20" s="138"/>
      <c r="C20" s="138"/>
      <c r="D20" s="138"/>
      <c r="E20" s="138"/>
      <c r="F20" s="138"/>
      <c r="G20" s="138"/>
      <c r="H20" s="139"/>
    </row>
    <row r="21" spans="1:8">
      <c r="A21" s="92"/>
      <c r="B21" s="140" t="s">
        <v>359</v>
      </c>
      <c r="C21" s="135"/>
      <c r="D21" s="135"/>
      <c r="E21" s="135"/>
      <c r="F21" s="135"/>
      <c r="G21" s="135"/>
      <c r="H21" s="136"/>
    </row>
    <row r="22" spans="1:8">
      <c r="A22" s="92"/>
      <c r="B22" s="140" t="s">
        <v>355</v>
      </c>
      <c r="C22" s="135"/>
      <c r="D22" s="135"/>
      <c r="E22" s="135"/>
      <c r="F22" s="1271">
        <v>29714</v>
      </c>
      <c r="G22" s="1273"/>
      <c r="H22" s="136"/>
    </row>
    <row r="23" spans="1:8">
      <c r="A23" s="92"/>
      <c r="B23" s="140" t="s">
        <v>356</v>
      </c>
      <c r="C23" s="135"/>
      <c r="D23" s="135"/>
      <c r="E23" s="135"/>
      <c r="F23" s="1270">
        <v>29714</v>
      </c>
      <c r="G23" s="1272"/>
      <c r="H23" s="136"/>
    </row>
    <row r="24" spans="1:8">
      <c r="A24" s="92"/>
      <c r="B24" s="135"/>
      <c r="C24" s="135"/>
      <c r="D24" s="135"/>
      <c r="E24" s="135"/>
      <c r="F24" s="135"/>
      <c r="G24" s="135"/>
      <c r="H24" s="136"/>
    </row>
    <row r="25" spans="1:8">
      <c r="A25" s="92"/>
      <c r="B25" s="135"/>
      <c r="C25" s="135"/>
      <c r="D25" s="135"/>
      <c r="E25" s="135"/>
      <c r="F25" s="135"/>
      <c r="G25" s="135"/>
      <c r="H25" s="136"/>
    </row>
    <row r="26" spans="1:8">
      <c r="A26" s="141"/>
      <c r="B26" s="138"/>
      <c r="C26" s="138"/>
      <c r="D26" s="138"/>
      <c r="E26" s="138"/>
      <c r="F26" s="138"/>
      <c r="G26" s="138"/>
      <c r="H26" s="139"/>
    </row>
    <row r="27" spans="1:8">
      <c r="A27" s="92"/>
      <c r="B27" s="140" t="s">
        <v>360</v>
      </c>
      <c r="C27" s="135"/>
      <c r="D27" s="135"/>
      <c r="E27" s="135"/>
      <c r="F27" s="135"/>
      <c r="G27" s="135"/>
      <c r="H27" s="136"/>
    </row>
    <row r="28" spans="1:8">
      <c r="A28" s="92"/>
      <c r="B28" s="140" t="s">
        <v>361</v>
      </c>
      <c r="C28" s="135"/>
      <c r="D28" s="135"/>
      <c r="E28" s="135"/>
      <c r="F28" s="135"/>
      <c r="G28" s="135"/>
      <c r="H28" s="136"/>
    </row>
    <row r="29" spans="1:8">
      <c r="A29" s="92"/>
      <c r="B29" s="140" t="s">
        <v>362</v>
      </c>
      <c r="C29" s="135"/>
      <c r="D29" s="135"/>
      <c r="E29" s="135"/>
      <c r="F29" s="135"/>
      <c r="G29" s="135"/>
      <c r="H29" s="136"/>
    </row>
    <row r="30" spans="1:8">
      <c r="A30" s="92"/>
      <c r="B30" s="135"/>
      <c r="C30" s="135"/>
      <c r="D30" s="135"/>
      <c r="E30" s="135"/>
      <c r="F30" s="135"/>
      <c r="G30" s="1272" t="s">
        <v>308</v>
      </c>
      <c r="H30" s="136"/>
    </row>
    <row r="31" spans="1:8">
      <c r="A31" s="92"/>
      <c r="B31" s="135"/>
      <c r="C31" s="135"/>
      <c r="D31" s="135"/>
      <c r="E31" s="135"/>
      <c r="F31" s="135"/>
      <c r="G31" s="135"/>
      <c r="H31" s="136"/>
    </row>
    <row r="32" spans="1:8">
      <c r="A32" s="141"/>
      <c r="B32" s="138"/>
      <c r="C32" s="138"/>
      <c r="D32" s="138"/>
      <c r="E32" s="138"/>
      <c r="F32" s="138"/>
      <c r="G32" s="138"/>
      <c r="H32" s="139"/>
    </row>
    <row r="33" spans="1:8">
      <c r="A33" s="92"/>
      <c r="B33" s="140" t="s">
        <v>363</v>
      </c>
      <c r="C33" s="135"/>
      <c r="D33" s="135"/>
      <c r="E33" s="135"/>
      <c r="F33" s="135"/>
      <c r="G33" s="135"/>
      <c r="H33" s="136"/>
    </row>
    <row r="34" spans="1:8">
      <c r="A34" s="92"/>
      <c r="B34" s="140" t="s">
        <v>364</v>
      </c>
      <c r="C34" s="135"/>
      <c r="D34" s="135"/>
      <c r="E34" s="135"/>
      <c r="F34" s="135"/>
      <c r="G34" s="135"/>
      <c r="H34" s="136"/>
    </row>
    <row r="35" spans="1:8">
      <c r="A35" s="92"/>
      <c r="B35" s="135"/>
      <c r="C35" s="135"/>
      <c r="D35" s="135"/>
      <c r="E35" s="135"/>
      <c r="F35" s="1274" t="s">
        <v>2076</v>
      </c>
      <c r="G35" s="135"/>
      <c r="H35" s="136"/>
    </row>
    <row r="36" spans="1:8">
      <c r="A36" s="92"/>
      <c r="B36" s="135"/>
      <c r="C36" s="135"/>
      <c r="D36" s="135"/>
      <c r="E36" s="135"/>
      <c r="F36" s="135"/>
      <c r="G36" s="135"/>
      <c r="H36" s="136"/>
    </row>
    <row r="37" spans="1:8">
      <c r="A37" s="141"/>
      <c r="B37" s="138"/>
      <c r="C37" s="138"/>
      <c r="D37" s="138"/>
      <c r="E37" s="138"/>
      <c r="F37" s="138"/>
      <c r="G37" s="138"/>
      <c r="H37" s="139"/>
    </row>
    <row r="38" spans="1:8">
      <c r="A38" s="92"/>
      <c r="B38" s="135" t="s">
        <v>365</v>
      </c>
      <c r="C38" s="135"/>
      <c r="D38" s="135"/>
      <c r="E38" s="135"/>
      <c r="F38" s="135"/>
      <c r="G38" s="135"/>
      <c r="H38" s="136"/>
    </row>
    <row r="39" spans="1:8">
      <c r="A39" s="92"/>
      <c r="B39" s="1274" t="s">
        <v>2077</v>
      </c>
      <c r="C39" s="135"/>
      <c r="D39" s="135"/>
      <c r="E39" s="135"/>
      <c r="F39" s="135"/>
      <c r="G39" s="135"/>
      <c r="H39" s="136"/>
    </row>
    <row r="40" spans="1:8">
      <c r="A40" s="92"/>
      <c r="B40" s="1274" t="s">
        <v>2078</v>
      </c>
      <c r="C40" s="135"/>
      <c r="D40" s="135"/>
      <c r="E40" s="135"/>
      <c r="F40" s="135"/>
      <c r="G40" s="135"/>
      <c r="H40" s="136"/>
    </row>
    <row r="41" spans="1:8">
      <c r="A41" s="141"/>
      <c r="B41" s="138"/>
      <c r="C41" s="138"/>
      <c r="D41" s="138"/>
      <c r="E41" s="138"/>
      <c r="F41" s="138"/>
      <c r="G41" s="138"/>
      <c r="H41" s="139"/>
    </row>
    <row r="42" spans="1:8">
      <c r="A42" s="92"/>
      <c r="B42" s="140" t="s">
        <v>366</v>
      </c>
      <c r="C42" s="135"/>
      <c r="D42" s="135"/>
      <c r="E42" s="135"/>
      <c r="F42" s="135"/>
      <c r="G42" s="135"/>
      <c r="H42" s="136"/>
    </row>
    <row r="43" spans="1:8">
      <c r="A43" s="92"/>
      <c r="B43" s="140"/>
      <c r="C43" s="135"/>
      <c r="D43" s="135"/>
      <c r="E43" s="135"/>
      <c r="F43" s="135"/>
      <c r="G43" s="135"/>
      <c r="H43" s="136"/>
    </row>
    <row r="44" spans="1:8">
      <c r="A44" s="92"/>
      <c r="B44" s="140" t="s">
        <v>2079</v>
      </c>
      <c r="C44" s="135"/>
      <c r="D44" s="135"/>
      <c r="E44" s="135"/>
      <c r="F44" s="135"/>
      <c r="G44" s="135"/>
      <c r="H44" s="136"/>
    </row>
    <row r="45" spans="1:8">
      <c r="A45" s="141"/>
      <c r="B45" s="142"/>
      <c r="C45" s="138"/>
      <c r="D45" s="138"/>
      <c r="E45" s="138"/>
      <c r="F45" s="138"/>
      <c r="G45" s="138"/>
      <c r="H45" s="139"/>
    </row>
    <row r="46" spans="1:8">
      <c r="A46" s="92"/>
      <c r="B46" s="140" t="s">
        <v>367</v>
      </c>
      <c r="C46" s="135"/>
      <c r="D46" s="135"/>
      <c r="E46" s="135"/>
      <c r="F46" s="135"/>
      <c r="G46" s="135"/>
      <c r="H46" s="136"/>
    </row>
    <row r="47" spans="1:8">
      <c r="A47" s="92"/>
      <c r="B47" s="135"/>
      <c r="C47" s="135"/>
      <c r="D47" s="135"/>
      <c r="E47" s="135"/>
      <c r="F47" s="135"/>
      <c r="G47" s="135"/>
      <c r="H47" s="136"/>
    </row>
    <row r="48" spans="1:8">
      <c r="A48" s="92"/>
      <c r="B48" s="135"/>
      <c r="C48" s="135"/>
      <c r="D48" s="135"/>
      <c r="E48" s="135"/>
      <c r="F48" s="1274" t="s">
        <v>2080</v>
      </c>
      <c r="G48" s="135"/>
      <c r="H48" s="136"/>
    </row>
    <row r="49" spans="1:8">
      <c r="A49" s="92"/>
      <c r="B49" s="135"/>
      <c r="C49" s="135"/>
      <c r="D49" s="135"/>
      <c r="E49" s="135"/>
      <c r="F49" s="135"/>
      <c r="G49" s="135"/>
      <c r="H49" s="136"/>
    </row>
    <row r="50" spans="1:8">
      <c r="A50" s="92"/>
      <c r="B50" s="135"/>
      <c r="C50" s="135"/>
      <c r="D50" s="135"/>
      <c r="E50" s="135"/>
      <c r="F50" s="135"/>
      <c r="G50" s="135"/>
      <c r="H50" s="136"/>
    </row>
    <row r="51" spans="1:8">
      <c r="A51" s="92"/>
      <c r="B51" s="135"/>
      <c r="C51" s="135"/>
      <c r="D51" s="135"/>
      <c r="E51" s="135"/>
      <c r="F51" s="135"/>
      <c r="G51" s="135"/>
      <c r="H51" s="136"/>
    </row>
    <row r="52" spans="1:8">
      <c r="A52" s="92"/>
      <c r="B52" s="143"/>
      <c r="C52" s="135"/>
      <c r="D52" s="135"/>
      <c r="E52" s="135"/>
      <c r="F52" s="135"/>
      <c r="G52" s="135"/>
      <c r="H52" s="136"/>
    </row>
    <row r="53" spans="1:8">
      <c r="A53" s="92"/>
      <c r="B53" s="143"/>
      <c r="C53" s="135"/>
      <c r="D53" s="135"/>
      <c r="E53" s="135"/>
      <c r="F53" s="135"/>
      <c r="G53" s="135"/>
      <c r="H53" s="136"/>
    </row>
    <row r="54" spans="1:8">
      <c r="A54" s="92"/>
      <c r="B54" s="143"/>
      <c r="C54" s="135"/>
      <c r="D54" s="135"/>
      <c r="E54" s="135"/>
      <c r="F54" s="135"/>
      <c r="G54" s="135"/>
      <c r="H54" s="136"/>
    </row>
    <row r="55" spans="1:8" ht="15.75" thickBot="1">
      <c r="A55" s="144"/>
      <c r="B55" s="145"/>
      <c r="C55" s="146"/>
      <c r="D55" s="146"/>
      <c r="E55" s="146"/>
      <c r="F55" s="146"/>
      <c r="G55" s="146"/>
      <c r="H55" s="147"/>
    </row>
    <row r="56" spans="1:8">
      <c r="A56" s="148"/>
      <c r="C56" s="148"/>
      <c r="D56" s="148"/>
      <c r="E56" s="148"/>
      <c r="F56" s="148"/>
      <c r="G56" s="148"/>
      <c r="H56" s="148" t="s">
        <v>732</v>
      </c>
    </row>
    <row r="57" spans="1:8">
      <c r="A57" s="148" t="s">
        <v>368</v>
      </c>
      <c r="B57" s="148"/>
      <c r="C57" s="148"/>
      <c r="D57" s="148"/>
      <c r="E57" s="148"/>
      <c r="F57" s="148"/>
      <c r="G57" s="148"/>
      <c r="H57" s="148"/>
    </row>
  </sheetData>
  <pageMargins left="0.5" right="0.5" top="0.5" bottom="0.5" header="0.5" footer="0.5"/>
  <pageSetup scale="8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F60"/>
  <sheetViews>
    <sheetView defaultGridColor="0" topLeftCell="A25" colorId="22" zoomScale="87" zoomScaleNormal="87" workbookViewId="0">
      <selection activeCell="D25" sqref="D25"/>
    </sheetView>
  </sheetViews>
  <sheetFormatPr defaultColWidth="11.44140625" defaultRowHeight="15"/>
  <cols>
    <col min="1" max="1" width="4.77734375" customWidth="1"/>
    <col min="2" max="2" width="40.77734375" customWidth="1"/>
    <col min="3" max="3" width="24.77734375" customWidth="1"/>
    <col min="4" max="4" width="11.77734375" customWidth="1"/>
    <col min="5" max="5" width="12.77734375" customWidth="1"/>
    <col min="6" max="6" width="18.21875" customWidth="1"/>
  </cols>
  <sheetData>
    <row r="1" spans="1:6" ht="15.75" thickBot="1">
      <c r="A1" s="96" t="s">
        <v>677</v>
      </c>
      <c r="B1" s="96" t="str">
        <f>'Read Me First'!D50</f>
        <v>Town of Massena Electric Department</v>
      </c>
      <c r="C1" s="96" t="s">
        <v>677</v>
      </c>
      <c r="D1" s="149" t="str">
        <f>'Read Me First'!C52</f>
        <v>Year Ending December 31, 2014</v>
      </c>
      <c r="E1" s="129"/>
      <c r="F1" s="129"/>
    </row>
    <row r="2" spans="1:6">
      <c r="A2" s="150"/>
      <c r="B2" s="151"/>
      <c r="C2" s="151"/>
      <c r="D2" s="151"/>
      <c r="E2" s="151"/>
      <c r="F2" s="152"/>
    </row>
    <row r="3" spans="1:6" ht="15.75">
      <c r="A3" s="134" t="s">
        <v>369</v>
      </c>
      <c r="B3" s="129"/>
      <c r="C3" s="129"/>
      <c r="D3" s="129"/>
      <c r="E3" s="129"/>
      <c r="F3" s="153"/>
    </row>
    <row r="4" spans="1:6">
      <c r="A4" s="95"/>
      <c r="B4" s="129"/>
      <c r="C4" s="129"/>
      <c r="D4" s="129"/>
      <c r="E4" s="129"/>
      <c r="F4" s="97"/>
    </row>
    <row r="5" spans="1:6">
      <c r="A5" s="154" t="s">
        <v>707</v>
      </c>
      <c r="B5" s="155" t="s">
        <v>370</v>
      </c>
      <c r="C5" s="155"/>
      <c r="D5" s="155"/>
      <c r="E5" s="155"/>
      <c r="F5" s="156"/>
    </row>
    <row r="6" spans="1:6">
      <c r="A6" s="154"/>
      <c r="B6" s="155" t="s">
        <v>371</v>
      </c>
      <c r="C6" s="155"/>
      <c r="D6" s="155"/>
      <c r="E6" s="155"/>
      <c r="F6" s="156"/>
    </row>
    <row r="7" spans="1:6">
      <c r="A7" s="95"/>
      <c r="B7" s="129"/>
      <c r="C7" s="129"/>
      <c r="D7" s="129"/>
      <c r="E7" s="129"/>
      <c r="F7" s="97"/>
    </row>
    <row r="8" spans="1:6">
      <c r="A8" s="128" t="s">
        <v>712</v>
      </c>
      <c r="B8" s="155" t="s">
        <v>372</v>
      </c>
      <c r="C8" s="155"/>
      <c r="D8" s="155"/>
      <c r="E8" s="155"/>
      <c r="F8" s="157"/>
    </row>
    <row r="9" spans="1:6">
      <c r="A9" s="95"/>
      <c r="B9" s="155" t="s">
        <v>373</v>
      </c>
      <c r="C9" s="155"/>
      <c r="D9" s="155"/>
      <c r="E9" s="155"/>
      <c r="F9" s="156"/>
    </row>
    <row r="10" spans="1:6">
      <c r="A10" s="95"/>
      <c r="B10" s="155"/>
      <c r="C10" s="155"/>
      <c r="D10" s="155"/>
      <c r="E10" s="155"/>
      <c r="F10" s="156"/>
    </row>
    <row r="11" spans="1:6">
      <c r="A11" s="128" t="s">
        <v>716</v>
      </c>
      <c r="B11" s="155" t="s">
        <v>374</v>
      </c>
      <c r="C11" s="155"/>
      <c r="D11" s="155"/>
      <c r="E11" s="155"/>
      <c r="F11" s="156"/>
    </row>
    <row r="12" spans="1:6">
      <c r="A12" s="95"/>
      <c r="B12" s="155" t="s">
        <v>1546</v>
      </c>
      <c r="C12" s="155"/>
      <c r="D12" s="155"/>
      <c r="E12" s="155"/>
      <c r="F12" s="156"/>
    </row>
    <row r="13" spans="1:6">
      <c r="A13" s="95"/>
      <c r="B13" s="155"/>
      <c r="C13" s="155"/>
      <c r="D13" s="155"/>
      <c r="E13" s="155"/>
      <c r="F13" s="156"/>
    </row>
    <row r="14" spans="1:6">
      <c r="A14" s="158">
        <v>4</v>
      </c>
      <c r="B14" s="155" t="s">
        <v>1547</v>
      </c>
      <c r="C14" s="155"/>
      <c r="D14" s="155"/>
      <c r="E14" s="155"/>
      <c r="F14" s="156"/>
    </row>
    <row r="15" spans="1:6">
      <c r="A15" s="95"/>
      <c r="B15" s="155" t="s">
        <v>1548</v>
      </c>
      <c r="C15" s="155"/>
      <c r="D15" s="155"/>
      <c r="E15" s="155"/>
      <c r="F15" s="156"/>
    </row>
    <row r="16" spans="1:6">
      <c r="A16" s="109"/>
      <c r="B16" s="159"/>
      <c r="C16" s="159"/>
      <c r="D16" s="159"/>
      <c r="E16" s="159"/>
      <c r="F16" s="160"/>
    </row>
    <row r="17" spans="1:6">
      <c r="A17" s="95"/>
      <c r="B17" s="161"/>
      <c r="C17" s="129"/>
      <c r="D17" s="162" t="s">
        <v>1549</v>
      </c>
      <c r="E17" s="162" t="s">
        <v>1550</v>
      </c>
      <c r="F17" s="153"/>
    </row>
    <row r="18" spans="1:6">
      <c r="A18" s="128" t="s">
        <v>1551</v>
      </c>
      <c r="B18" s="161"/>
      <c r="C18" s="129"/>
      <c r="D18" s="162" t="s">
        <v>1552</v>
      </c>
      <c r="E18" s="163"/>
      <c r="F18" s="164" t="s">
        <v>1553</v>
      </c>
    </row>
    <row r="19" spans="1:6">
      <c r="A19" s="128" t="s">
        <v>1554</v>
      </c>
      <c r="B19" s="107" t="s">
        <v>1555</v>
      </c>
      <c r="C19" s="129" t="s">
        <v>1556</v>
      </c>
      <c r="D19" s="162" t="s">
        <v>1557</v>
      </c>
      <c r="E19" s="107" t="s">
        <v>1558</v>
      </c>
      <c r="F19" s="108" t="s">
        <v>1559</v>
      </c>
    </row>
    <row r="20" spans="1:6">
      <c r="A20" s="95"/>
      <c r="B20" s="161"/>
      <c r="C20" s="129"/>
      <c r="D20" s="162" t="s">
        <v>1560</v>
      </c>
      <c r="E20" s="161"/>
      <c r="F20" s="108" t="s">
        <v>1561</v>
      </c>
    </row>
    <row r="21" spans="1:6">
      <c r="A21" s="95"/>
      <c r="B21" s="107" t="s">
        <v>742</v>
      </c>
      <c r="C21" s="105" t="s">
        <v>743</v>
      </c>
      <c r="D21" s="162" t="s">
        <v>744</v>
      </c>
      <c r="E21" s="113" t="s">
        <v>745</v>
      </c>
      <c r="F21" s="108" t="s">
        <v>746</v>
      </c>
    </row>
    <row r="22" spans="1:6">
      <c r="A22" s="165" t="s">
        <v>1562</v>
      </c>
      <c r="B22" s="166" t="s">
        <v>2038</v>
      </c>
      <c r="C22" s="100" t="s">
        <v>2039</v>
      </c>
      <c r="D22" s="1267">
        <v>42004</v>
      </c>
      <c r="E22" s="168" t="s">
        <v>2040</v>
      </c>
      <c r="F22" s="169" t="s">
        <v>2040</v>
      </c>
    </row>
    <row r="23" spans="1:6">
      <c r="A23" s="128" t="s">
        <v>1563</v>
      </c>
      <c r="B23" s="170" t="s">
        <v>2041</v>
      </c>
      <c r="C23" s="96" t="s">
        <v>2042</v>
      </c>
      <c r="D23" s="1268">
        <v>43100</v>
      </c>
      <c r="E23" s="172" t="s">
        <v>2040</v>
      </c>
      <c r="F23" s="173" t="s">
        <v>2040</v>
      </c>
    </row>
    <row r="24" spans="1:6">
      <c r="A24" s="128" t="s">
        <v>1564</v>
      </c>
      <c r="B24" s="170" t="s">
        <v>2043</v>
      </c>
      <c r="C24" s="96" t="s">
        <v>2044</v>
      </c>
      <c r="D24" s="1268">
        <v>43465</v>
      </c>
      <c r="E24" s="172" t="s">
        <v>2040</v>
      </c>
      <c r="F24" s="173" t="s">
        <v>2040</v>
      </c>
    </row>
    <row r="25" spans="1:6">
      <c r="A25" s="128" t="s">
        <v>1565</v>
      </c>
      <c r="B25" s="170" t="s">
        <v>2045</v>
      </c>
      <c r="C25" s="96" t="s">
        <v>2044</v>
      </c>
      <c r="D25" s="1268">
        <v>42369</v>
      </c>
      <c r="E25" s="172" t="s">
        <v>2040</v>
      </c>
      <c r="F25" s="173" t="s">
        <v>2040</v>
      </c>
    </row>
    <row r="26" spans="1:6">
      <c r="A26" s="128" t="s">
        <v>1566</v>
      </c>
      <c r="B26" s="170" t="s">
        <v>2203</v>
      </c>
      <c r="C26" s="96" t="s">
        <v>2044</v>
      </c>
      <c r="D26" s="1268">
        <v>42735</v>
      </c>
      <c r="E26" s="172" t="s">
        <v>2040</v>
      </c>
      <c r="F26" s="173" t="s">
        <v>2040</v>
      </c>
    </row>
    <row r="27" spans="1:6">
      <c r="A27" s="128" t="s">
        <v>1567</v>
      </c>
      <c r="B27" s="170" t="s">
        <v>2046</v>
      </c>
      <c r="C27" s="96" t="s">
        <v>2047</v>
      </c>
      <c r="D27" s="171"/>
      <c r="E27" s="172">
        <v>145274</v>
      </c>
      <c r="F27" s="173" t="s">
        <v>2048</v>
      </c>
    </row>
    <row r="28" spans="1:6">
      <c r="A28" s="128" t="s">
        <v>1568</v>
      </c>
      <c r="B28" s="170" t="s">
        <v>2049</v>
      </c>
      <c r="C28" s="96" t="s">
        <v>2050</v>
      </c>
      <c r="D28" s="171"/>
      <c r="E28" s="172">
        <v>94674</v>
      </c>
      <c r="F28" s="173" t="s">
        <v>2048</v>
      </c>
    </row>
    <row r="29" spans="1:6">
      <c r="A29" s="128" t="s">
        <v>1569</v>
      </c>
      <c r="B29" s="170" t="s">
        <v>2051</v>
      </c>
      <c r="C29" s="96" t="s">
        <v>2052</v>
      </c>
      <c r="D29" s="171"/>
      <c r="E29" s="172">
        <v>81978</v>
      </c>
      <c r="F29" s="173" t="s">
        <v>2048</v>
      </c>
    </row>
    <row r="30" spans="1:6">
      <c r="A30" s="128" t="s">
        <v>1570</v>
      </c>
      <c r="B30" s="170" t="s">
        <v>2053</v>
      </c>
      <c r="C30" s="96" t="s">
        <v>2054</v>
      </c>
      <c r="D30" s="171"/>
      <c r="E30" s="172">
        <v>103842</v>
      </c>
      <c r="F30" s="173" t="s">
        <v>2048</v>
      </c>
    </row>
    <row r="31" spans="1:6">
      <c r="A31" s="128" t="s">
        <v>1571</v>
      </c>
      <c r="B31" s="170"/>
      <c r="C31" s="96" t="s">
        <v>2055</v>
      </c>
      <c r="D31" s="171"/>
      <c r="E31" s="172">
        <v>179419</v>
      </c>
      <c r="F31" s="173" t="s">
        <v>2048</v>
      </c>
    </row>
    <row r="32" spans="1:6">
      <c r="A32" s="128" t="s">
        <v>1572</v>
      </c>
      <c r="B32" s="170"/>
      <c r="C32" s="96" t="s">
        <v>2056</v>
      </c>
      <c r="D32" s="171"/>
      <c r="E32" s="172">
        <v>45716</v>
      </c>
      <c r="F32" s="173" t="s">
        <v>2048</v>
      </c>
    </row>
    <row r="33" spans="1:6">
      <c r="A33" s="128" t="s">
        <v>1573</v>
      </c>
      <c r="B33" s="170"/>
      <c r="C33" s="96" t="s">
        <v>2057</v>
      </c>
      <c r="D33" s="171"/>
      <c r="E33" s="172">
        <v>41303</v>
      </c>
      <c r="F33" s="173" t="s">
        <v>2048</v>
      </c>
    </row>
    <row r="34" spans="1:6">
      <c r="A34" s="128" t="s">
        <v>1574</v>
      </c>
      <c r="B34" s="170"/>
      <c r="C34" s="96" t="s">
        <v>2058</v>
      </c>
      <c r="D34" s="171"/>
      <c r="E34" s="172">
        <v>205956</v>
      </c>
      <c r="F34" s="173" t="s">
        <v>2048</v>
      </c>
    </row>
    <row r="35" spans="1:6">
      <c r="A35" s="128" t="s">
        <v>1575</v>
      </c>
      <c r="B35" s="170"/>
      <c r="C35" s="96" t="s">
        <v>2059</v>
      </c>
      <c r="D35" s="171"/>
      <c r="E35" s="172">
        <v>175362</v>
      </c>
      <c r="F35" s="173" t="s">
        <v>2048</v>
      </c>
    </row>
    <row r="36" spans="1:6">
      <c r="A36" s="128" t="s">
        <v>1576</v>
      </c>
      <c r="B36" s="170"/>
      <c r="C36" s="1300" t="s">
        <v>2207</v>
      </c>
      <c r="D36" s="171"/>
      <c r="E36" s="172">
        <v>411544</v>
      </c>
      <c r="F36" s="173" t="s">
        <v>2048</v>
      </c>
    </row>
    <row r="37" spans="1:6">
      <c r="A37" s="128" t="s">
        <v>1577</v>
      </c>
      <c r="B37" s="170"/>
      <c r="C37" s="1300" t="s">
        <v>2208</v>
      </c>
      <c r="D37" s="171"/>
      <c r="E37" s="172">
        <v>26107</v>
      </c>
      <c r="F37" s="173" t="s">
        <v>2048</v>
      </c>
    </row>
    <row r="38" spans="1:6">
      <c r="A38" s="128" t="s">
        <v>1578</v>
      </c>
      <c r="B38" s="170"/>
      <c r="C38" s="1300" t="s">
        <v>2202</v>
      </c>
      <c r="D38" s="171"/>
      <c r="E38" s="172">
        <v>7936</v>
      </c>
      <c r="F38" s="173" t="s">
        <v>2048</v>
      </c>
    </row>
    <row r="39" spans="1:6">
      <c r="A39" s="128" t="s">
        <v>1579</v>
      </c>
      <c r="B39" s="170"/>
      <c r="C39" s="96"/>
      <c r="D39" s="171"/>
      <c r="E39" s="172"/>
      <c r="F39" s="173"/>
    </row>
    <row r="40" spans="1:6">
      <c r="A40" s="128" t="s">
        <v>1580</v>
      </c>
      <c r="B40" s="170"/>
      <c r="C40" s="96"/>
      <c r="D40" s="171"/>
      <c r="E40" s="172"/>
      <c r="F40" s="173"/>
    </row>
    <row r="41" spans="1:6">
      <c r="A41" s="128" t="s">
        <v>1581</v>
      </c>
      <c r="B41" s="170"/>
      <c r="C41" s="96"/>
      <c r="D41" s="171"/>
      <c r="E41" s="172"/>
      <c r="F41" s="173"/>
    </row>
    <row r="42" spans="1:6">
      <c r="A42" s="128" t="s">
        <v>1582</v>
      </c>
      <c r="B42" s="170"/>
      <c r="C42" s="96"/>
      <c r="D42" s="171"/>
      <c r="E42" s="172"/>
      <c r="F42" s="173"/>
    </row>
    <row r="43" spans="1:6">
      <c r="A43" s="128" t="s">
        <v>1583</v>
      </c>
      <c r="B43" s="170"/>
      <c r="C43" s="96"/>
      <c r="D43" s="171"/>
      <c r="E43" s="172"/>
      <c r="F43" s="173"/>
    </row>
    <row r="44" spans="1:6">
      <c r="A44" s="128" t="s">
        <v>1584</v>
      </c>
      <c r="B44" s="170"/>
      <c r="C44" s="96"/>
      <c r="D44" s="171"/>
      <c r="E44" s="172"/>
      <c r="F44" s="173"/>
    </row>
    <row r="45" spans="1:6">
      <c r="A45" s="128" t="s">
        <v>1585</v>
      </c>
      <c r="B45" s="170"/>
      <c r="C45" s="96"/>
      <c r="D45" s="171"/>
      <c r="E45" s="172"/>
      <c r="F45" s="173"/>
    </row>
    <row r="46" spans="1:6">
      <c r="A46" s="174" t="s">
        <v>1586</v>
      </c>
      <c r="B46" s="175" t="s">
        <v>1558</v>
      </c>
      <c r="C46" s="176"/>
      <c r="D46" s="177"/>
      <c r="E46" s="178">
        <f>SUM(E22:E45)</f>
        <v>1519111</v>
      </c>
      <c r="F46" s="179">
        <f>SUM(F22:F45)</f>
        <v>0</v>
      </c>
    </row>
    <row r="47" spans="1:6">
      <c r="A47" s="95" t="s">
        <v>1587</v>
      </c>
      <c r="B47" s="96"/>
      <c r="C47" s="96"/>
      <c r="D47" s="96"/>
      <c r="E47" s="96"/>
      <c r="F47" s="97"/>
    </row>
    <row r="48" spans="1:6">
      <c r="A48" s="95" t="s">
        <v>1588</v>
      </c>
      <c r="B48" s="96"/>
      <c r="C48" s="96"/>
      <c r="D48" s="96"/>
      <c r="E48" s="96"/>
      <c r="F48" s="97"/>
    </row>
    <row r="49" spans="1:6" ht="15.75">
      <c r="A49" s="95"/>
      <c r="B49" s="180"/>
      <c r="C49" s="96"/>
      <c r="D49" s="96"/>
      <c r="E49" s="96"/>
      <c r="F49" s="97"/>
    </row>
    <row r="50" spans="1:6" ht="15.75">
      <c r="A50" s="95"/>
      <c r="B50" s="180" t="s">
        <v>2227</v>
      </c>
      <c r="C50" s="96"/>
      <c r="D50" s="96"/>
      <c r="E50" s="96"/>
      <c r="F50" s="97"/>
    </row>
    <row r="51" spans="1:6">
      <c r="A51" s="95"/>
      <c r="B51" s="96"/>
      <c r="C51" s="96"/>
      <c r="D51" s="96"/>
      <c r="E51" s="96"/>
      <c r="F51" s="97"/>
    </row>
    <row r="52" spans="1:6">
      <c r="A52" s="95"/>
      <c r="B52" s="96"/>
      <c r="C52" s="96"/>
      <c r="D52" s="96"/>
      <c r="E52" s="96"/>
      <c r="F52" s="97"/>
    </row>
    <row r="53" spans="1:6">
      <c r="A53" s="95"/>
      <c r="B53" s="96"/>
      <c r="C53" s="96"/>
      <c r="D53" s="96"/>
      <c r="E53" s="96"/>
      <c r="F53" s="97"/>
    </row>
    <row r="54" spans="1:6">
      <c r="A54" s="95"/>
      <c r="B54" s="96"/>
      <c r="C54" s="96"/>
      <c r="D54" s="96"/>
      <c r="E54" s="96"/>
      <c r="F54" s="97"/>
    </row>
    <row r="55" spans="1:6">
      <c r="A55" s="95"/>
      <c r="B55" s="96"/>
      <c r="C55" s="96"/>
      <c r="D55" s="96"/>
      <c r="E55" s="96"/>
      <c r="F55" s="97"/>
    </row>
    <row r="56" spans="1:6">
      <c r="A56" s="95"/>
      <c r="B56" s="96"/>
      <c r="C56" s="96"/>
      <c r="D56" s="96"/>
      <c r="E56" s="96"/>
      <c r="F56" s="97"/>
    </row>
    <row r="57" spans="1:6">
      <c r="A57" s="95"/>
      <c r="B57" s="96"/>
      <c r="C57" s="96"/>
      <c r="D57" s="96"/>
      <c r="E57" s="96"/>
      <c r="F57" s="97"/>
    </row>
    <row r="58" spans="1:6" ht="15.75" thickBot="1">
      <c r="A58" s="181"/>
      <c r="B58" s="123"/>
      <c r="C58" s="123"/>
      <c r="D58" s="123"/>
      <c r="E58" s="123"/>
      <c r="F58" s="126"/>
    </row>
    <row r="59" spans="1:6">
      <c r="A59" s="96" t="s">
        <v>1589</v>
      </c>
      <c r="B59" s="96"/>
      <c r="C59" s="96"/>
      <c r="D59" s="96"/>
      <c r="E59" s="96"/>
      <c r="F59" s="96"/>
    </row>
    <row r="60" spans="1:6">
      <c r="A60" s="129" t="s">
        <v>1590</v>
      </c>
      <c r="B60" s="129"/>
      <c r="C60" s="129"/>
      <c r="D60" s="129"/>
      <c r="E60" s="129"/>
      <c r="F60" s="129"/>
    </row>
  </sheetData>
  <pageMargins left="0.5" right="0.5" top="0.5" bottom="0.5" header="0.5" footer="0.5"/>
  <pageSetup scale="7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H69"/>
  <sheetViews>
    <sheetView defaultGridColor="0" colorId="22" zoomScale="87" zoomScaleNormal="87" workbookViewId="0">
      <selection activeCell="F48" sqref="F48"/>
    </sheetView>
  </sheetViews>
  <sheetFormatPr defaultColWidth="11.44140625" defaultRowHeight="15"/>
  <cols>
    <col min="1" max="1" width="2.77734375" customWidth="1"/>
    <col min="2" max="2" width="36.77734375" customWidth="1"/>
    <col min="3" max="3" width="7.6640625" customWidth="1"/>
    <col min="4" max="5" width="2.77734375" customWidth="1"/>
    <col min="6" max="6" width="13.77734375" customWidth="1"/>
    <col min="7" max="7" width="12.77734375" customWidth="1"/>
    <col min="8" max="8" width="15.77734375" customWidth="1"/>
  </cols>
  <sheetData>
    <row r="1" spans="1:8" ht="15.75" thickBot="1">
      <c r="B1" t="str">
        <f>'Read Me First'!D50</f>
        <v>Town of Massena Electric Department</v>
      </c>
      <c r="F1" s="148" t="str">
        <f>'Read Me First'!C52</f>
        <v>Year Ending December 31, 2014</v>
      </c>
      <c r="G1" s="148"/>
      <c r="H1" s="148"/>
    </row>
    <row r="2" spans="1:8">
      <c r="A2" s="182"/>
      <c r="B2" s="183"/>
      <c r="C2" s="183"/>
      <c r="D2" s="183"/>
      <c r="E2" s="183"/>
      <c r="F2" s="183"/>
      <c r="G2" s="183"/>
      <c r="H2" s="184"/>
    </row>
    <row r="3" spans="1:8" ht="15.75">
      <c r="A3" s="185" t="s">
        <v>1591</v>
      </c>
      <c r="B3" s="186"/>
      <c r="C3" s="186"/>
      <c r="D3" s="186"/>
      <c r="E3" s="186"/>
      <c r="F3" s="186"/>
      <c r="G3" s="186"/>
      <c r="H3" s="187"/>
    </row>
    <row r="4" spans="1:8">
      <c r="A4" s="188"/>
      <c r="B4" s="189"/>
      <c r="C4" s="189"/>
      <c r="D4" s="189"/>
      <c r="E4" s="189"/>
      <c r="F4" s="189"/>
      <c r="G4" s="189"/>
      <c r="H4" s="190"/>
    </row>
    <row r="5" spans="1:8">
      <c r="A5" s="191"/>
      <c r="B5" s="192" t="s">
        <v>1592</v>
      </c>
      <c r="C5" s="193"/>
      <c r="D5" s="193" t="s">
        <v>1593</v>
      </c>
      <c r="E5" s="192" t="s">
        <v>1594</v>
      </c>
      <c r="H5" s="194"/>
    </row>
    <row r="6" spans="1:8">
      <c r="A6" s="191"/>
      <c r="B6" s="192" t="s">
        <v>1595</v>
      </c>
      <c r="C6" s="193"/>
      <c r="D6" s="193"/>
      <c r="E6" s="192" t="s">
        <v>1596</v>
      </c>
      <c r="H6" s="194"/>
    </row>
    <row r="7" spans="1:8">
      <c r="A7" s="191"/>
      <c r="B7" s="192" t="s">
        <v>1597</v>
      </c>
      <c r="C7" s="193"/>
      <c r="D7" s="193"/>
      <c r="E7" s="192" t="s">
        <v>1598</v>
      </c>
      <c r="H7" s="194"/>
    </row>
    <row r="8" spans="1:8">
      <c r="A8" s="191"/>
      <c r="B8" s="192" t="s">
        <v>1599</v>
      </c>
      <c r="C8" s="193"/>
      <c r="D8" s="193"/>
      <c r="E8" s="192" t="s">
        <v>1600</v>
      </c>
      <c r="H8" s="194"/>
    </row>
    <row r="9" spans="1:8">
      <c r="A9" s="191"/>
      <c r="B9" s="192" t="s">
        <v>1601</v>
      </c>
      <c r="C9" s="193"/>
      <c r="D9" s="193"/>
      <c r="E9" s="192" t="s">
        <v>1602</v>
      </c>
      <c r="H9" s="194"/>
    </row>
    <row r="10" spans="1:8">
      <c r="A10" s="191"/>
      <c r="B10" s="192" t="s">
        <v>1603</v>
      </c>
      <c r="C10" s="193"/>
      <c r="D10" s="193"/>
      <c r="E10" s="192" t="s">
        <v>1604</v>
      </c>
      <c r="H10" s="194"/>
    </row>
    <row r="11" spans="1:8">
      <c r="A11" s="191"/>
      <c r="B11" s="192" t="s">
        <v>1605</v>
      </c>
      <c r="C11" s="193"/>
      <c r="D11" s="193"/>
      <c r="H11" s="194"/>
    </row>
    <row r="12" spans="1:8">
      <c r="A12" s="191"/>
      <c r="B12" s="192" t="s">
        <v>1606</v>
      </c>
      <c r="C12" s="193"/>
      <c r="D12" s="193"/>
      <c r="E12" s="192" t="s">
        <v>1607</v>
      </c>
      <c r="H12" s="194"/>
    </row>
    <row r="13" spans="1:8">
      <c r="A13" s="191"/>
      <c r="B13" s="195" t="s">
        <v>1608</v>
      </c>
      <c r="C13" s="193"/>
      <c r="D13" s="193"/>
      <c r="E13" s="192" t="s">
        <v>1609</v>
      </c>
      <c r="G13" s="193"/>
      <c r="H13" s="196"/>
    </row>
    <row r="14" spans="1:8">
      <c r="A14" s="191"/>
      <c r="B14" s="192" t="s">
        <v>1610</v>
      </c>
      <c r="C14" s="193"/>
      <c r="D14" s="193"/>
      <c r="G14" s="193"/>
      <c r="H14" s="196"/>
    </row>
    <row r="15" spans="1:8">
      <c r="A15" s="191"/>
      <c r="B15" s="192" t="s">
        <v>1611</v>
      </c>
      <c r="C15" s="193"/>
      <c r="D15" s="193"/>
      <c r="E15" s="192" t="s">
        <v>1612</v>
      </c>
      <c r="G15" s="193"/>
      <c r="H15" s="196"/>
    </row>
    <row r="16" spans="1:8">
      <c r="A16" s="191"/>
      <c r="C16" s="193"/>
      <c r="D16" s="193"/>
      <c r="E16" s="192" t="s">
        <v>1613</v>
      </c>
      <c r="F16" s="193"/>
      <c r="G16" s="193"/>
      <c r="H16" s="197"/>
    </row>
    <row r="17" spans="1:8">
      <c r="A17" s="191"/>
      <c r="B17" s="192" t="s">
        <v>1614</v>
      </c>
      <c r="C17" s="193"/>
      <c r="D17" s="193"/>
      <c r="E17" s="192" t="s">
        <v>1615</v>
      </c>
      <c r="F17" s="193"/>
      <c r="G17" s="193"/>
      <c r="H17" s="196"/>
    </row>
    <row r="18" spans="1:8">
      <c r="A18" s="191"/>
      <c r="B18" s="192" t="s">
        <v>1616</v>
      </c>
      <c r="C18" s="193"/>
      <c r="D18" s="193"/>
      <c r="F18" s="195"/>
      <c r="G18" s="193"/>
      <c r="H18" s="196"/>
    </row>
    <row r="19" spans="1:8">
      <c r="A19" s="191"/>
      <c r="B19" s="192" t="s">
        <v>1617</v>
      </c>
      <c r="C19" s="193"/>
      <c r="D19" s="193"/>
      <c r="E19" s="192" t="s">
        <v>1618</v>
      </c>
      <c r="G19" s="198"/>
      <c r="H19" s="199"/>
    </row>
    <row r="20" spans="1:8">
      <c r="A20" s="191"/>
      <c r="B20" s="192" t="s">
        <v>1619</v>
      </c>
      <c r="C20" s="193"/>
      <c r="D20" s="193"/>
      <c r="E20" s="192" t="s">
        <v>1620</v>
      </c>
      <c r="F20" s="195"/>
      <c r="G20" s="198"/>
      <c r="H20" s="199"/>
    </row>
    <row r="21" spans="1:8">
      <c r="A21" s="191"/>
      <c r="B21" s="192" t="s">
        <v>1621</v>
      </c>
      <c r="C21" s="193"/>
      <c r="D21" s="193"/>
      <c r="E21" s="192" t="s">
        <v>1622</v>
      </c>
      <c r="F21" s="195"/>
      <c r="G21" s="198"/>
      <c r="H21" s="199"/>
    </row>
    <row r="22" spans="1:8">
      <c r="A22" s="191"/>
      <c r="C22" s="193"/>
      <c r="D22" s="193"/>
      <c r="F22" s="195"/>
      <c r="G22" s="198"/>
      <c r="H22" s="199"/>
    </row>
    <row r="23" spans="1:8">
      <c r="A23" s="191"/>
      <c r="B23" s="192" t="s">
        <v>1623</v>
      </c>
      <c r="C23" s="193"/>
      <c r="D23" s="193"/>
      <c r="G23" s="200"/>
      <c r="H23" s="201"/>
    </row>
    <row r="24" spans="1:8">
      <c r="A24" s="191"/>
      <c r="B24" s="192" t="s">
        <v>1624</v>
      </c>
      <c r="C24" s="193"/>
      <c r="D24" s="193"/>
      <c r="G24" s="200"/>
      <c r="H24" s="201"/>
    </row>
    <row r="25" spans="1:8">
      <c r="A25" s="191"/>
      <c r="B25" s="192" t="s">
        <v>1625</v>
      </c>
      <c r="C25" s="193"/>
      <c r="D25" s="193"/>
      <c r="E25" s="193"/>
      <c r="F25" s="195"/>
      <c r="G25" s="200"/>
      <c r="H25" s="201"/>
    </row>
    <row r="26" spans="1:8">
      <c r="A26" s="202"/>
      <c r="B26" s="203" t="s">
        <v>1626</v>
      </c>
      <c r="C26" s="204"/>
      <c r="D26" s="204"/>
      <c r="E26" s="204"/>
      <c r="F26" s="205"/>
      <c r="G26" s="206"/>
      <c r="H26" s="207"/>
    </row>
    <row r="27" spans="1:8">
      <c r="A27" s="191"/>
      <c r="B27" s="193"/>
      <c r="C27" s="193"/>
      <c r="D27" s="193"/>
      <c r="E27" s="193"/>
      <c r="F27" s="195"/>
      <c r="G27" s="200"/>
      <c r="H27" s="201"/>
    </row>
    <row r="28" spans="1:8">
      <c r="A28" s="191"/>
      <c r="C28" s="193"/>
      <c r="D28" s="193"/>
      <c r="E28" s="193"/>
      <c r="F28" s="195"/>
      <c r="G28" s="200"/>
      <c r="H28" s="201"/>
    </row>
    <row r="29" spans="1:8">
      <c r="A29" s="191" t="s">
        <v>2060</v>
      </c>
      <c r="C29" s="193"/>
      <c r="D29" s="193"/>
      <c r="E29" s="193"/>
      <c r="F29" s="195"/>
      <c r="G29" s="200"/>
      <c r="H29" s="201"/>
    </row>
    <row r="30" spans="1:8">
      <c r="A30" s="191" t="s">
        <v>2061</v>
      </c>
      <c r="C30" s="193"/>
      <c r="D30" s="193"/>
      <c r="E30" s="193"/>
      <c r="F30" s="195"/>
      <c r="G30" s="200"/>
      <c r="H30" s="201"/>
    </row>
    <row r="31" spans="1:8">
      <c r="A31" s="191" t="s">
        <v>2065</v>
      </c>
      <c r="C31" s="193"/>
      <c r="D31" s="193"/>
      <c r="F31" s="195"/>
      <c r="G31" s="200"/>
      <c r="H31" s="201"/>
    </row>
    <row r="32" spans="1:8">
      <c r="A32" s="191" t="s">
        <v>2062</v>
      </c>
      <c r="C32" s="193"/>
      <c r="D32" s="193"/>
      <c r="F32" s="195"/>
      <c r="G32" s="200"/>
      <c r="H32" s="201"/>
    </row>
    <row r="33" spans="1:8">
      <c r="A33" s="191" t="s">
        <v>2210</v>
      </c>
      <c r="C33" s="193"/>
      <c r="D33" s="193"/>
      <c r="F33" s="195"/>
      <c r="G33" s="200"/>
      <c r="H33" s="201"/>
    </row>
    <row r="34" spans="1:8">
      <c r="A34" s="191" t="s">
        <v>2063</v>
      </c>
      <c r="C34" s="193"/>
      <c r="D34" s="193"/>
      <c r="F34" s="195"/>
      <c r="G34" s="200"/>
      <c r="H34" s="201"/>
    </row>
    <row r="35" spans="1:8">
      <c r="A35" s="191" t="s">
        <v>2064</v>
      </c>
      <c r="B35" s="1275"/>
      <c r="C35" s="1276"/>
      <c r="D35" s="193"/>
      <c r="F35" s="195"/>
      <c r="G35" s="200"/>
      <c r="H35" s="201"/>
    </row>
    <row r="36" spans="1:8">
      <c r="A36" s="191"/>
      <c r="C36" s="193"/>
      <c r="D36" s="193"/>
      <c r="E36" s="193"/>
      <c r="F36" s="195"/>
      <c r="G36" s="200"/>
      <c r="H36" s="201"/>
    </row>
    <row r="37" spans="1:8">
      <c r="A37" s="191"/>
      <c r="C37" s="193"/>
      <c r="D37" s="193"/>
      <c r="E37" s="193"/>
      <c r="F37" s="195"/>
      <c r="G37" s="200"/>
      <c r="H37" s="201"/>
    </row>
    <row r="38" spans="1:8">
      <c r="A38" s="191"/>
      <c r="H38" s="210"/>
    </row>
    <row r="39" spans="1:8">
      <c r="A39" s="191"/>
      <c r="B39" s="186"/>
      <c r="C39" s="1277"/>
      <c r="D39" s="297"/>
      <c r="E39" s="186"/>
      <c r="F39" s="1278"/>
      <c r="G39" s="209"/>
      <c r="H39" s="210"/>
    </row>
    <row r="40" spans="1:8">
      <c r="A40" s="191"/>
      <c r="B40" s="186"/>
      <c r="C40" s="1301"/>
      <c r="D40" s="279"/>
      <c r="E40" s="186"/>
      <c r="F40" s="1278"/>
      <c r="G40" s="209"/>
      <c r="H40" s="210"/>
    </row>
    <row r="41" spans="1:8">
      <c r="A41" s="191"/>
      <c r="B41" s="186"/>
      <c r="C41" s="1277"/>
      <c r="D41" s="297"/>
      <c r="E41" s="186"/>
      <c r="F41" s="208"/>
      <c r="G41" s="209"/>
      <c r="H41" s="210"/>
    </row>
    <row r="42" spans="1:8">
      <c r="A42" s="191"/>
      <c r="B42" s="186"/>
      <c r="C42" s="1277"/>
      <c r="D42" s="297"/>
      <c r="E42" s="186"/>
      <c r="F42" s="208"/>
      <c r="G42" s="209"/>
      <c r="H42" s="210"/>
    </row>
    <row r="43" spans="1:8">
      <c r="A43" s="191"/>
      <c r="B43" s="186"/>
      <c r="C43" s="1277"/>
      <c r="D43" s="297"/>
      <c r="E43" s="186"/>
      <c r="F43" s="208"/>
      <c r="G43" s="209"/>
      <c r="H43" s="210"/>
    </row>
    <row r="44" spans="1:8">
      <c r="A44" s="191"/>
      <c r="B44" s="186"/>
      <c r="C44" s="186"/>
      <c r="D44" s="186"/>
      <c r="E44" s="186"/>
      <c r="F44" s="208"/>
      <c r="G44" s="209"/>
      <c r="H44" s="210"/>
    </row>
    <row r="45" spans="1:8">
      <c r="A45" s="191"/>
      <c r="B45" s="186"/>
      <c r="C45" s="186"/>
      <c r="D45" s="186"/>
      <c r="E45" s="186"/>
      <c r="F45" s="208"/>
      <c r="G45" s="209"/>
      <c r="H45" s="210"/>
    </row>
    <row r="46" spans="1:8">
      <c r="B46" s="186"/>
      <c r="C46" s="186"/>
      <c r="D46" s="186"/>
      <c r="E46" s="186"/>
      <c r="F46" s="208"/>
      <c r="G46" s="209"/>
      <c r="H46" s="210"/>
    </row>
    <row r="47" spans="1:8">
      <c r="B47" s="186"/>
      <c r="C47" s="186"/>
      <c r="D47" s="186"/>
      <c r="E47" s="186"/>
      <c r="F47" s="208"/>
      <c r="G47" s="209"/>
      <c r="H47" s="210"/>
    </row>
    <row r="48" spans="1:8">
      <c r="A48" s="191"/>
      <c r="B48" s="208"/>
      <c r="C48" s="186"/>
      <c r="D48" s="186"/>
      <c r="E48" s="186"/>
      <c r="F48" s="208"/>
      <c r="G48" s="209"/>
      <c r="H48" s="210"/>
    </row>
    <row r="49" spans="1:8">
      <c r="A49" s="191"/>
      <c r="B49" s="208"/>
      <c r="C49" s="186"/>
      <c r="D49" s="186"/>
      <c r="E49" s="186"/>
      <c r="F49" s="208"/>
      <c r="G49" s="209"/>
      <c r="H49" s="210"/>
    </row>
    <row r="50" spans="1:8">
      <c r="A50" s="191"/>
      <c r="B50" s="208"/>
      <c r="C50" s="186"/>
      <c r="D50" s="186"/>
      <c r="E50" s="186"/>
      <c r="F50" s="208"/>
      <c r="G50" s="209"/>
      <c r="H50" s="210"/>
    </row>
    <row r="51" spans="1:8">
      <c r="A51" s="191"/>
      <c r="B51" s="208"/>
      <c r="C51" s="186"/>
      <c r="D51" s="186"/>
      <c r="E51" s="186"/>
      <c r="F51" s="208"/>
      <c r="G51" s="209"/>
      <c r="H51" s="210"/>
    </row>
    <row r="52" spans="1:8">
      <c r="A52" s="191"/>
      <c r="B52" s="208"/>
      <c r="C52" s="186"/>
      <c r="D52" s="186"/>
      <c r="E52" s="186"/>
      <c r="F52" s="208"/>
      <c r="G52" s="209"/>
      <c r="H52" s="210"/>
    </row>
    <row r="53" spans="1:8">
      <c r="A53" s="191"/>
      <c r="B53" s="208"/>
      <c r="C53" s="186"/>
      <c r="D53" s="186"/>
      <c r="E53" s="186"/>
      <c r="F53" s="208"/>
      <c r="G53" s="209"/>
      <c r="H53" s="210"/>
    </row>
    <row r="54" spans="1:8">
      <c r="A54" s="191"/>
      <c r="B54" s="208"/>
      <c r="C54" s="186"/>
      <c r="D54" s="186"/>
      <c r="E54" s="186"/>
      <c r="F54" s="208"/>
      <c r="G54" s="209"/>
      <c r="H54" s="210"/>
    </row>
    <row r="55" spans="1:8" ht="15.75" thickBot="1">
      <c r="A55" s="211"/>
      <c r="B55" s="212"/>
      <c r="C55" s="213"/>
      <c r="D55" s="213"/>
      <c r="E55" s="213"/>
      <c r="F55" s="212"/>
      <c r="G55" s="214"/>
      <c r="H55" s="215"/>
    </row>
    <row r="56" spans="1:8">
      <c r="B56" s="208"/>
      <c r="C56" s="186"/>
      <c r="D56" s="186"/>
      <c r="E56" s="186"/>
      <c r="F56" s="208"/>
      <c r="G56" s="209"/>
      <c r="H56" s="216" t="s">
        <v>732</v>
      </c>
    </row>
    <row r="57" spans="1:8">
      <c r="A57" s="186" t="s">
        <v>1627</v>
      </c>
      <c r="B57" s="186"/>
      <c r="C57" s="186"/>
      <c r="D57" s="148"/>
      <c r="E57" s="186"/>
      <c r="F57" s="217"/>
      <c r="G57" s="148"/>
      <c r="H57" s="217"/>
    </row>
    <row r="58" spans="1:8">
      <c r="A58" s="129"/>
      <c r="B58" s="129"/>
      <c r="C58" s="129"/>
      <c r="D58" s="148"/>
      <c r="E58" s="129"/>
      <c r="F58" s="129"/>
      <c r="G58" s="148"/>
      <c r="H58" s="148"/>
    </row>
    <row r="59" spans="1:8">
      <c r="A59" s="208"/>
      <c r="B59" s="208"/>
      <c r="C59" s="186"/>
      <c r="D59" s="186"/>
      <c r="E59" s="186"/>
      <c r="F59" s="208"/>
      <c r="G59" s="209"/>
      <c r="H59" s="209"/>
    </row>
    <row r="60" spans="1:8">
      <c r="H60" s="209"/>
    </row>
    <row r="61" spans="1:8">
      <c r="A61" s="208"/>
      <c r="B61" s="208"/>
      <c r="C61" s="208"/>
      <c r="D61" s="208"/>
      <c r="E61" s="208"/>
      <c r="F61" s="208"/>
      <c r="G61" s="209"/>
      <c r="H61" s="209"/>
    </row>
    <row r="62" spans="1:8">
      <c r="A62" s="208"/>
      <c r="B62" s="208"/>
      <c r="C62" s="208"/>
      <c r="D62" s="208"/>
      <c r="E62" s="208"/>
      <c r="F62" s="208"/>
      <c r="G62" s="209"/>
      <c r="H62" s="209"/>
    </row>
    <row r="63" spans="1:8">
      <c r="A63" s="208"/>
      <c r="B63" s="208"/>
      <c r="C63" s="208"/>
      <c r="D63" s="208"/>
      <c r="E63" s="208"/>
      <c r="F63" s="208"/>
      <c r="G63" s="209"/>
      <c r="H63" s="209"/>
    </row>
    <row r="64" spans="1:8">
      <c r="A64" s="208"/>
      <c r="B64" s="208"/>
      <c r="C64" s="208"/>
      <c r="D64" s="208"/>
      <c r="E64" s="208"/>
      <c r="F64" s="208"/>
      <c r="G64" s="209"/>
      <c r="H64" s="209"/>
    </row>
    <row r="65" spans="1:8">
      <c r="A65" s="208"/>
      <c r="B65" s="208"/>
      <c r="C65" s="208"/>
      <c r="D65" s="208"/>
      <c r="E65" s="208"/>
      <c r="F65" s="208"/>
      <c r="G65" s="209"/>
      <c r="H65" s="209"/>
    </row>
    <row r="66" spans="1:8">
      <c r="A66" s="208"/>
      <c r="B66" s="208"/>
      <c r="C66" s="208"/>
      <c r="D66" s="208"/>
      <c r="E66" s="208"/>
      <c r="F66" s="208"/>
      <c r="G66" s="209"/>
      <c r="H66" s="209"/>
    </row>
    <row r="67" spans="1:8">
      <c r="A67" s="208"/>
      <c r="B67" s="208"/>
      <c r="C67" s="208"/>
      <c r="D67" s="208"/>
      <c r="E67" s="208"/>
      <c r="F67" s="208"/>
      <c r="G67" s="209"/>
      <c r="H67" s="209"/>
    </row>
    <row r="68" spans="1:8">
      <c r="A68" s="208"/>
      <c r="B68" s="208"/>
      <c r="C68" s="208"/>
      <c r="D68" s="208"/>
      <c r="E68" s="208"/>
      <c r="F68" s="208"/>
      <c r="G68" s="209"/>
      <c r="H68" s="209"/>
    </row>
    <row r="69" spans="1:8">
      <c r="A69" s="208"/>
      <c r="B69" s="208"/>
      <c r="C69" s="208"/>
      <c r="D69" s="208"/>
      <c r="E69" s="208"/>
      <c r="F69" s="208"/>
      <c r="G69" s="209"/>
      <c r="H69" s="209"/>
    </row>
  </sheetData>
  <pageMargins left="0.5" right="0.5" top="0.5" bottom="0.5" header="0.5" footer="0.5"/>
  <pageSetup scale="8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G44"/>
  <sheetViews>
    <sheetView defaultGridColor="0" colorId="22" zoomScale="87" workbookViewId="0">
      <selection activeCell="G33" sqref="G33"/>
    </sheetView>
  </sheetViews>
  <sheetFormatPr defaultColWidth="11.44140625" defaultRowHeight="15"/>
  <sheetData>
    <row r="1" spans="1:7">
      <c r="A1" s="57"/>
      <c r="B1" s="58"/>
      <c r="C1" s="58"/>
      <c r="D1" s="58"/>
      <c r="E1" s="58"/>
      <c r="F1" s="58"/>
      <c r="G1" s="59"/>
    </row>
    <row r="2" spans="1:7">
      <c r="A2" s="60"/>
      <c r="B2" s="8"/>
      <c r="C2" s="8"/>
      <c r="D2" s="8"/>
      <c r="E2" s="8"/>
      <c r="F2" s="8"/>
      <c r="G2" s="61"/>
    </row>
    <row r="3" spans="1:7">
      <c r="A3" s="60"/>
      <c r="B3" s="8"/>
      <c r="C3" s="8"/>
      <c r="D3" s="8"/>
      <c r="E3" s="8"/>
      <c r="F3" s="8"/>
      <c r="G3" s="61"/>
    </row>
    <row r="4" spans="1:7">
      <c r="A4" s="60"/>
      <c r="B4" s="8"/>
      <c r="C4" s="8"/>
      <c r="D4" s="8"/>
      <c r="E4" s="8"/>
      <c r="F4" s="8"/>
      <c r="G4" s="61"/>
    </row>
    <row r="5" spans="1:7">
      <c r="A5" s="60"/>
      <c r="B5" s="8"/>
      <c r="C5" s="8"/>
      <c r="D5" s="8"/>
      <c r="E5" s="8"/>
      <c r="F5" s="8"/>
      <c r="G5" s="61"/>
    </row>
    <row r="6" spans="1:7">
      <c r="A6" s="60"/>
      <c r="B6" s="8"/>
      <c r="C6" s="8"/>
      <c r="D6" s="8"/>
      <c r="E6" s="8"/>
      <c r="F6" s="8"/>
      <c r="G6" s="61"/>
    </row>
    <row r="7" spans="1:7">
      <c r="A7" s="60"/>
      <c r="B7" s="8"/>
      <c r="C7" s="8"/>
      <c r="D7" s="8"/>
      <c r="E7" s="8"/>
      <c r="F7" s="8"/>
      <c r="G7" s="61"/>
    </row>
    <row r="8" spans="1:7">
      <c r="A8" s="60"/>
      <c r="B8" s="8"/>
      <c r="C8" s="8"/>
      <c r="D8" s="8"/>
      <c r="E8" s="8"/>
      <c r="F8" s="8"/>
      <c r="G8" s="61"/>
    </row>
    <row r="9" spans="1:7">
      <c r="A9" s="60"/>
      <c r="B9" s="8"/>
      <c r="C9" s="8"/>
      <c r="D9" s="8"/>
      <c r="E9" s="8"/>
      <c r="F9" s="8"/>
      <c r="G9" s="61"/>
    </row>
    <row r="10" spans="1:7">
      <c r="A10" s="60"/>
      <c r="B10" s="8"/>
      <c r="C10" s="8"/>
      <c r="D10" s="8"/>
      <c r="E10" s="8"/>
      <c r="F10" s="8"/>
      <c r="G10" s="61"/>
    </row>
    <row r="11" spans="1:7">
      <c r="A11" s="60"/>
      <c r="B11" s="8"/>
      <c r="C11" s="8"/>
      <c r="D11" s="8"/>
      <c r="E11" s="8"/>
      <c r="F11" s="8"/>
      <c r="G11" s="61"/>
    </row>
    <row r="12" spans="1:7">
      <c r="A12" s="60"/>
      <c r="B12" s="8"/>
      <c r="C12" s="8"/>
      <c r="D12" s="8"/>
      <c r="E12" s="8"/>
      <c r="F12" s="8"/>
      <c r="G12" s="61"/>
    </row>
    <row r="13" spans="1:7">
      <c r="A13" s="60"/>
      <c r="B13" s="8"/>
      <c r="C13" s="8"/>
      <c r="D13" s="8"/>
      <c r="E13" s="8"/>
      <c r="F13" s="8"/>
      <c r="G13" s="61"/>
    </row>
    <row r="14" spans="1:7">
      <c r="A14" s="60"/>
      <c r="B14" s="8"/>
      <c r="C14" s="8"/>
      <c r="D14" s="8"/>
      <c r="E14" s="8"/>
      <c r="F14" s="8"/>
      <c r="G14" s="61"/>
    </row>
    <row r="15" spans="1:7">
      <c r="A15" s="60"/>
      <c r="B15" s="8"/>
      <c r="C15" s="8"/>
      <c r="D15" s="8"/>
      <c r="E15" s="8"/>
      <c r="F15" s="8"/>
      <c r="G15" s="61"/>
    </row>
    <row r="16" spans="1:7">
      <c r="A16" s="60"/>
      <c r="B16" s="8"/>
      <c r="C16" s="8"/>
      <c r="D16" s="8"/>
      <c r="E16" s="8"/>
      <c r="F16" s="8"/>
      <c r="G16" s="61"/>
    </row>
    <row r="17" spans="1:7">
      <c r="A17" s="60"/>
      <c r="B17" s="8"/>
      <c r="C17" s="8"/>
      <c r="D17" s="8"/>
      <c r="E17" s="8"/>
      <c r="F17" s="8"/>
      <c r="G17" s="61"/>
    </row>
    <row r="18" spans="1:7">
      <c r="A18" s="60"/>
      <c r="B18" s="8"/>
      <c r="C18" s="8"/>
      <c r="D18" s="8"/>
      <c r="E18" s="8"/>
      <c r="F18" s="8"/>
      <c r="G18" s="61"/>
    </row>
    <row r="19" spans="1:7">
      <c r="A19" s="60"/>
      <c r="B19" s="8"/>
      <c r="C19" s="8"/>
      <c r="D19" s="8"/>
      <c r="E19" s="8"/>
      <c r="F19" s="8"/>
      <c r="G19" s="61"/>
    </row>
    <row r="20" spans="1:7">
      <c r="A20" s="60"/>
      <c r="B20" s="8"/>
      <c r="C20" s="8"/>
      <c r="D20" s="8"/>
      <c r="E20" s="8"/>
      <c r="F20" s="8"/>
      <c r="G20" s="61"/>
    </row>
    <row r="21" spans="1:7">
      <c r="A21" s="60"/>
      <c r="B21" s="8"/>
      <c r="C21" s="8"/>
      <c r="D21" s="8"/>
      <c r="E21" s="8"/>
      <c r="F21" s="8"/>
      <c r="G21" s="61"/>
    </row>
    <row r="22" spans="1:7">
      <c r="A22" s="60"/>
      <c r="B22" s="8"/>
      <c r="C22" s="8"/>
      <c r="D22" s="8"/>
      <c r="E22" s="8"/>
      <c r="F22" s="8"/>
      <c r="G22" s="61"/>
    </row>
    <row r="23" spans="1:7">
      <c r="A23" s="62" t="s">
        <v>705</v>
      </c>
      <c r="B23" s="2"/>
      <c r="C23" s="2"/>
      <c r="D23" s="2"/>
      <c r="E23" s="2"/>
      <c r="F23" s="2"/>
      <c r="G23" s="63"/>
    </row>
    <row r="24" spans="1:7">
      <c r="A24" s="60"/>
      <c r="B24" s="8"/>
      <c r="C24" s="8"/>
      <c r="D24" s="8"/>
      <c r="E24" s="8"/>
      <c r="F24" s="8"/>
      <c r="G24" s="61"/>
    </row>
    <row r="25" spans="1:7">
      <c r="A25" s="60"/>
      <c r="B25" s="8"/>
      <c r="C25" s="8"/>
      <c r="D25" s="8"/>
      <c r="E25" s="8"/>
      <c r="F25" s="8"/>
      <c r="G25" s="61"/>
    </row>
    <row r="26" spans="1:7">
      <c r="A26" s="60"/>
      <c r="B26" s="8"/>
      <c r="C26" s="8"/>
      <c r="D26" s="8"/>
      <c r="E26" s="8"/>
      <c r="F26" s="8"/>
      <c r="G26" s="61"/>
    </row>
    <row r="27" spans="1:7">
      <c r="A27" s="60"/>
      <c r="B27" s="8"/>
      <c r="C27" s="8"/>
      <c r="D27" s="8"/>
      <c r="E27" s="8"/>
      <c r="F27" s="8"/>
      <c r="G27" s="61"/>
    </row>
    <row r="28" spans="1:7">
      <c r="A28" s="60"/>
      <c r="B28" s="8"/>
      <c r="C28" s="8"/>
      <c r="D28" s="8"/>
      <c r="E28" s="8"/>
      <c r="F28" s="8"/>
      <c r="G28" s="61"/>
    </row>
    <row r="29" spans="1:7">
      <c r="A29" s="60"/>
      <c r="B29" s="8"/>
      <c r="C29" s="8"/>
      <c r="D29" s="8"/>
      <c r="E29" s="8"/>
      <c r="F29" s="8"/>
      <c r="G29" s="61"/>
    </row>
    <row r="30" spans="1:7">
      <c r="A30" s="60"/>
      <c r="B30" s="8"/>
      <c r="C30" s="8"/>
      <c r="D30" s="8"/>
      <c r="E30" s="8"/>
      <c r="F30" s="8"/>
      <c r="G30" s="61"/>
    </row>
    <row r="31" spans="1:7">
      <c r="A31" s="60"/>
      <c r="B31" s="8"/>
      <c r="C31" s="8"/>
      <c r="D31" s="8"/>
      <c r="E31" s="8"/>
      <c r="F31" s="8"/>
      <c r="G31" s="61"/>
    </row>
    <row r="32" spans="1:7">
      <c r="A32" s="60"/>
      <c r="B32" s="8"/>
      <c r="C32" s="8"/>
      <c r="D32" s="8"/>
      <c r="E32" s="8"/>
      <c r="F32" s="8"/>
      <c r="G32" s="61"/>
    </row>
    <row r="33" spans="1:7">
      <c r="A33" s="60"/>
      <c r="B33" s="8"/>
      <c r="C33" s="8"/>
      <c r="D33" s="8"/>
      <c r="E33" s="8"/>
      <c r="F33" s="8"/>
      <c r="G33" s="61"/>
    </row>
    <row r="34" spans="1:7">
      <c r="A34" s="60"/>
      <c r="B34" s="8"/>
      <c r="C34" s="8"/>
      <c r="D34" s="8"/>
      <c r="E34" s="8"/>
      <c r="F34" s="8"/>
      <c r="G34" s="61"/>
    </row>
    <row r="35" spans="1:7">
      <c r="A35" s="60"/>
      <c r="B35" s="8"/>
      <c r="C35" s="8"/>
      <c r="D35" s="8"/>
      <c r="E35" s="8"/>
      <c r="F35" s="8"/>
      <c r="G35" s="61"/>
    </row>
    <row r="36" spans="1:7">
      <c r="A36" s="60"/>
      <c r="B36" s="8"/>
      <c r="C36" s="8"/>
      <c r="D36" s="8"/>
      <c r="E36" s="8"/>
      <c r="F36" s="8"/>
      <c r="G36" s="61"/>
    </row>
    <row r="37" spans="1:7">
      <c r="A37" s="60"/>
      <c r="B37" s="8"/>
      <c r="C37" s="8"/>
      <c r="D37" s="8"/>
      <c r="E37" s="8"/>
      <c r="F37" s="8"/>
      <c r="G37" s="61"/>
    </row>
    <row r="38" spans="1:7">
      <c r="A38" s="60"/>
      <c r="B38" s="8"/>
      <c r="C38" s="8"/>
      <c r="D38" s="8"/>
      <c r="E38" s="8"/>
      <c r="F38" s="8"/>
      <c r="G38" s="61"/>
    </row>
    <row r="39" spans="1:7">
      <c r="A39" s="60"/>
      <c r="B39" s="8"/>
      <c r="C39" s="8"/>
      <c r="D39" s="8"/>
      <c r="E39" s="8"/>
      <c r="F39" s="8"/>
      <c r="G39" s="61"/>
    </row>
    <row r="40" spans="1:7">
      <c r="A40" s="60"/>
      <c r="B40" s="8"/>
      <c r="C40" s="8"/>
      <c r="D40" s="8"/>
      <c r="E40" s="8"/>
      <c r="F40" s="8"/>
      <c r="G40" s="61"/>
    </row>
    <row r="41" spans="1:7">
      <c r="A41" s="60"/>
      <c r="B41" s="8"/>
      <c r="C41" s="8"/>
      <c r="D41" s="8"/>
      <c r="E41" s="8"/>
      <c r="F41" s="8"/>
      <c r="G41" s="61"/>
    </row>
    <row r="42" spans="1:7">
      <c r="A42" s="60"/>
      <c r="B42" s="8"/>
      <c r="C42" s="8"/>
      <c r="D42" s="8"/>
      <c r="E42" s="8"/>
      <c r="F42" s="8"/>
      <c r="G42" s="61"/>
    </row>
    <row r="43" spans="1:7">
      <c r="A43" s="60"/>
      <c r="B43" s="8"/>
      <c r="C43" s="8"/>
      <c r="D43" s="8"/>
      <c r="E43" s="8"/>
      <c r="F43" s="8"/>
      <c r="G43" s="61"/>
    </row>
    <row r="44" spans="1:7" ht="15.75" thickBot="1">
      <c r="A44" s="64"/>
      <c r="B44" s="65"/>
      <c r="C44" s="65"/>
      <c r="D44" s="65"/>
      <c r="E44" s="65"/>
      <c r="F44" s="65"/>
      <c r="G44" s="66"/>
    </row>
  </sheetData>
  <pageMargins left="0.5" right="0.5" top="0.5" bottom="0.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90</vt:i4>
      </vt:variant>
    </vt:vector>
  </HeadingPairs>
  <TitlesOfParts>
    <vt:vector size="131" baseType="lpstr">
      <vt:lpstr>Read Me First</vt:lpstr>
      <vt:lpstr>001cover</vt:lpstr>
      <vt:lpstr>Blank</vt:lpstr>
      <vt:lpstr>002GInst</vt:lpstr>
      <vt:lpstr>004table</vt:lpstr>
      <vt:lpstr>101</vt:lpstr>
      <vt:lpstr>102</vt:lpstr>
      <vt:lpstr>103</vt:lpstr>
      <vt:lpstr>Blank Page</vt:lpstr>
      <vt:lpstr>104105</vt:lpstr>
      <vt:lpstr>106</vt:lpstr>
      <vt:lpstr>107</vt:lpstr>
      <vt:lpstr>200201</vt:lpstr>
      <vt:lpstr>202</vt:lpstr>
      <vt:lpstr>203</vt:lpstr>
      <vt:lpstr>204</vt:lpstr>
      <vt:lpstr>205</vt:lpstr>
      <vt:lpstr>BlankPg</vt:lpstr>
      <vt:lpstr>250</vt:lpstr>
      <vt:lpstr>251252</vt:lpstr>
      <vt:lpstr>253</vt:lpstr>
      <vt:lpstr>300</vt:lpstr>
      <vt:lpstr>301303</vt:lpstr>
      <vt:lpstr>304</vt:lpstr>
      <vt:lpstr>305</vt:lpstr>
      <vt:lpstr>Blank Pg</vt:lpstr>
      <vt:lpstr>306307</vt:lpstr>
      <vt:lpstr>308</vt:lpstr>
      <vt:lpstr>309</vt:lpstr>
      <vt:lpstr>350</vt:lpstr>
      <vt:lpstr>400</vt:lpstr>
      <vt:lpstr>401402</vt:lpstr>
      <vt:lpstr>403</vt:lpstr>
      <vt:lpstr>404</vt:lpstr>
      <vt:lpstr>405</vt:lpstr>
      <vt:lpstr>Verification</vt:lpstr>
      <vt:lpstr>Index</vt:lpstr>
      <vt:lpstr>ROR</vt:lpstr>
      <vt:lpstr>Income</vt:lpstr>
      <vt:lpstr>RB</vt:lpstr>
      <vt:lpstr>Capital</vt:lpstr>
      <vt:lpstr>_000READMEFIRST</vt:lpstr>
      <vt:lpstr>_001COVER</vt:lpstr>
      <vt:lpstr>_002GINST</vt:lpstr>
      <vt:lpstr>_004TABLE</vt:lpstr>
      <vt:lpstr>_101</vt:lpstr>
      <vt:lpstr>_102</vt:lpstr>
      <vt:lpstr>_103</vt:lpstr>
      <vt:lpstr>_104105</vt:lpstr>
      <vt:lpstr>_106</vt:lpstr>
      <vt:lpstr>_107</vt:lpstr>
      <vt:lpstr>_200201</vt:lpstr>
      <vt:lpstr>_202</vt:lpstr>
      <vt:lpstr>_203</vt:lpstr>
      <vt:lpstr>_204</vt:lpstr>
      <vt:lpstr>_205</vt:lpstr>
      <vt:lpstr>_250</vt:lpstr>
      <vt:lpstr>_251252</vt:lpstr>
      <vt:lpstr>_253</vt:lpstr>
      <vt:lpstr>_300</vt:lpstr>
      <vt:lpstr>_301303</vt:lpstr>
      <vt:lpstr>_304</vt:lpstr>
      <vt:lpstr>_305</vt:lpstr>
      <vt:lpstr>_306307</vt:lpstr>
      <vt:lpstr>_308</vt:lpstr>
      <vt:lpstr>_309</vt:lpstr>
      <vt:lpstr>_350</vt:lpstr>
      <vt:lpstr>_352</vt:lpstr>
      <vt:lpstr>_400</vt:lpstr>
      <vt:lpstr>_401402</vt:lpstr>
      <vt:lpstr>_403</vt:lpstr>
      <vt:lpstr>_404</vt:lpstr>
      <vt:lpstr>_405</vt:lpstr>
      <vt:lpstr>'Read Me First'!_ftn1</vt:lpstr>
      <vt:lpstr>BLANK</vt:lpstr>
      <vt:lpstr>CAPITAL</vt:lpstr>
      <vt:lpstr>INCOME</vt:lpstr>
      <vt:lpstr>PM</vt:lpstr>
      <vt:lpstr>'001cover'!Print_Area</vt:lpstr>
      <vt:lpstr>'002GInst'!Print_Area</vt:lpstr>
      <vt:lpstr>'004table'!Print_Area</vt:lpstr>
      <vt:lpstr>'103'!Print_Area</vt:lpstr>
      <vt:lpstr>'104105'!Print_Area</vt:lpstr>
      <vt:lpstr>'301303'!Print_Area</vt:lpstr>
      <vt:lpstr>'308'!Print_Area</vt:lpstr>
      <vt:lpstr>'309'!Print_Area</vt:lpstr>
      <vt:lpstr>'401402'!Print_Area</vt:lpstr>
      <vt:lpstr>Capital!Print_Area</vt:lpstr>
      <vt:lpstr>Income!Print_Area</vt:lpstr>
      <vt:lpstr>Index!Print_Area</vt:lpstr>
      <vt:lpstr>'Read Me First'!Print_Area</vt:lpstr>
      <vt:lpstr>ROR!Print_Area</vt:lpstr>
      <vt:lpstr>Verification!Print_Area</vt:lpstr>
      <vt:lpstr>RB</vt:lpstr>
      <vt:lpstr>ROR</vt:lpstr>
      <vt:lpstr>VERIFICATION</vt:lpstr>
      <vt:lpstr>Z002PM</vt:lpstr>
      <vt:lpstr>Z004PM</vt:lpstr>
      <vt:lpstr>Z101PM</vt:lpstr>
      <vt:lpstr>Z102PM</vt:lpstr>
      <vt:lpstr>Z103PM</vt:lpstr>
      <vt:lpstr>Z104PM</vt:lpstr>
      <vt:lpstr>Z106PM</vt:lpstr>
      <vt:lpstr>Z107PM</vt:lpstr>
      <vt:lpstr>Z200PM</vt:lpstr>
      <vt:lpstr>Z202PM</vt:lpstr>
      <vt:lpstr>Z203PM</vt:lpstr>
      <vt:lpstr>Z204PM</vt:lpstr>
      <vt:lpstr>Z205PM</vt:lpstr>
      <vt:lpstr>Z250PM</vt:lpstr>
      <vt:lpstr>Z251PM</vt:lpstr>
      <vt:lpstr>Z253PM</vt:lpstr>
      <vt:lpstr>Z300PM</vt:lpstr>
      <vt:lpstr>Z304PM</vt:lpstr>
      <vt:lpstr>Z305PM</vt:lpstr>
      <vt:lpstr>Z306PM</vt:lpstr>
      <vt:lpstr>Z308PM</vt:lpstr>
      <vt:lpstr>Z309PM</vt:lpstr>
      <vt:lpstr>Z350PM</vt:lpstr>
      <vt:lpstr>Z400PM</vt:lpstr>
      <vt:lpstr>Z401PM</vt:lpstr>
      <vt:lpstr>Z403PM</vt:lpstr>
      <vt:lpstr>Z404PM</vt:lpstr>
      <vt:lpstr>Z405PM</vt:lpstr>
      <vt:lpstr>ZBLANKPAGEPM</vt:lpstr>
      <vt:lpstr>ZBLANKPGPM</vt:lpstr>
      <vt:lpstr>ZBLANKPM</vt:lpstr>
      <vt:lpstr>ZCOVER</vt:lpstr>
      <vt:lpstr>ZINDEX</vt:lpstr>
      <vt:lpstr>ZPAGEPM</vt:lpstr>
      <vt:lpstr>ZV</vt:lpstr>
    </vt:vector>
  </TitlesOfParts>
  <Company>Dept. of Public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New York</dc:creator>
  <cp:lastModifiedBy>x375kg</cp:lastModifiedBy>
  <cp:lastPrinted>2015-04-17T14:47:43Z</cp:lastPrinted>
  <dcterms:created xsi:type="dcterms:W3CDTF">1999-02-05T14:37:13Z</dcterms:created>
  <dcterms:modified xsi:type="dcterms:W3CDTF">2015-04-20T15:32:38Z</dcterms:modified>
</cp:coreProperties>
</file>