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trlProps/ctrlProp18.xml" ContentType="application/vnd.ms-excel.controlproperties+xml"/>
  <Override PartName="/xl/drawings/drawing19.xml" ContentType="application/vnd.openxmlformats-officedocument.drawing+xml"/>
  <Override PartName="/xl/ctrlProps/ctrlProp19.xml" ContentType="application/vnd.ms-excel.controlproperties+xml"/>
  <Override PartName="/xl/drawings/drawing20.xml" ContentType="application/vnd.openxmlformats-officedocument.drawing+xml"/>
  <Override PartName="/xl/ctrlProps/ctrlProp20.xml" ContentType="application/vnd.ms-excel.controlproperties+xml"/>
  <Override PartName="/xl/drawings/drawing21.xml" ContentType="application/vnd.openxmlformats-officedocument.drawing+xml"/>
  <Override PartName="/xl/ctrlProps/ctrlProp21.xml" ContentType="application/vnd.ms-excel.controlproperties+xml"/>
  <Override PartName="/xl/drawings/drawing22.xml" ContentType="application/vnd.openxmlformats-officedocument.drawing+xml"/>
  <Override PartName="/xl/ctrlProps/ctrlProp22.xml" ContentType="application/vnd.ms-excel.controlproperties+xml"/>
  <Override PartName="/xl/drawings/drawing23.xml" ContentType="application/vnd.openxmlformats-officedocument.drawing+xml"/>
  <Override PartName="/xl/ctrlProps/ctrlProp23.xml" ContentType="application/vnd.ms-excel.controlproperties+xml"/>
  <Override PartName="/xl/drawings/drawing24.xml" ContentType="application/vnd.openxmlformats-officedocument.drawing+xml"/>
  <Override PartName="/xl/ctrlProps/ctrlProp24.xml" ContentType="application/vnd.ms-excel.controlproperties+xml"/>
  <Override PartName="/xl/drawings/drawing25.xml" ContentType="application/vnd.openxmlformats-officedocument.drawing+xml"/>
  <Override PartName="/xl/ctrlProps/ctrlProp25.xml" ContentType="application/vnd.ms-excel.controlproperties+xml"/>
  <Override PartName="/xl/drawings/drawing26.xml" ContentType="application/vnd.openxmlformats-officedocument.drawing+xml"/>
  <Override PartName="/xl/ctrlProps/ctrlProp26.xml" ContentType="application/vnd.ms-excel.controlproperties+xml"/>
  <Override PartName="/xl/drawings/drawing27.xml" ContentType="application/vnd.openxmlformats-officedocument.drawing+xml"/>
  <Override PartName="/xl/ctrlProps/ctrlProp27.xml" ContentType="application/vnd.ms-excel.controlproperties+xml"/>
  <Override PartName="/xl/drawings/drawing28.xml" ContentType="application/vnd.openxmlformats-officedocument.drawing+xml"/>
  <Override PartName="/xl/ctrlProps/ctrlProp28.xml" ContentType="application/vnd.ms-excel.controlproperties+xml"/>
  <Override PartName="/xl/drawings/drawing29.xml" ContentType="application/vnd.openxmlformats-officedocument.drawing+xml"/>
  <Override PartName="/xl/ctrlProps/ctrlProp29.xml" ContentType="application/vnd.ms-excel.controlproperties+xml"/>
  <Override PartName="/xl/drawings/drawing30.xml" ContentType="application/vnd.openxmlformats-officedocument.drawing+xml"/>
  <Override PartName="/xl/ctrlProps/ctrlProp30.xml" ContentType="application/vnd.ms-excel.controlproperties+xml"/>
  <Override PartName="/xl/drawings/drawing31.xml" ContentType="application/vnd.openxmlformats-officedocument.drawing+xml"/>
  <Override PartName="/xl/ctrlProps/ctrlProp31.xml" ContentType="application/vnd.ms-excel.controlproperties+xml"/>
  <Override PartName="/xl/drawings/drawing32.xml" ContentType="application/vnd.openxmlformats-officedocument.drawing+xml"/>
  <Override PartName="/xl/ctrlProps/ctrlProp32.xml" ContentType="application/vnd.ms-excel.controlproperties+xml"/>
  <Override PartName="/xl/drawings/drawing33.xml" ContentType="application/vnd.openxmlformats-officedocument.drawing+xml"/>
  <Override PartName="/xl/ctrlProps/ctrlProp33.xml" ContentType="application/vnd.ms-excel.controlproperties+xml"/>
  <Override PartName="/xl/drawings/drawing34.xml" ContentType="application/vnd.openxmlformats-officedocument.drawing+xml"/>
  <Override PartName="/xl/ctrlProps/ctrlProp34.xml" ContentType="application/vnd.ms-excel.controlproperties+xml"/>
  <Override PartName="/xl/drawings/drawing35.xml" ContentType="application/vnd.openxmlformats-officedocument.drawing+xml"/>
  <Override PartName="/xl/ctrlProps/ctrlProp35.xml" ContentType="application/vnd.ms-excel.controlproperties+xml"/>
  <Override PartName="/xl/drawings/drawing36.xml" ContentType="application/vnd.openxmlformats-officedocument.drawing+xml"/>
  <Override PartName="/xl/ctrlProps/ctrlProp36.xml" ContentType="application/vnd.ms-excel.controlproperties+xml"/>
  <Override PartName="/xl/drawings/drawing37.xml" ContentType="application/vnd.openxmlformats-officedocument.drawing+xml"/>
  <Override PartName="/xl/ctrlProps/ctrlProp37.xml" ContentType="application/vnd.ms-excel.controlproperties+xml"/>
  <Override PartName="/xl/drawings/drawing38.xml" ContentType="application/vnd.openxmlformats-officedocument.drawing+xml"/>
  <Override PartName="/xl/ctrlProps/ctrlProp38.xml" ContentType="application/vnd.ms-excel.controlproperties+xml"/>
  <Override PartName="/xl/drawings/drawing39.xml" ContentType="application/vnd.openxmlformats-officedocument.drawing+xml"/>
  <Override PartName="/xl/ctrlProps/ctrlProp39.xml" ContentType="application/vnd.ms-excel.controlproperties+xml"/>
  <Override PartName="/xl/drawings/drawing40.xml" ContentType="application/vnd.openxmlformats-officedocument.drawing+xml"/>
  <Override PartName="/xl/ctrlProps/ctrlProp40.xml" ContentType="application/vnd.ms-excel.controlproperties+xml"/>
  <Override PartName="/xl/drawings/drawing41.xml" ContentType="application/vnd.openxmlformats-officedocument.drawing+xml"/>
  <Override PartName="/xl/ctrlProps/ctrlProp4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n025us\Documents\"/>
    </mc:Choice>
  </mc:AlternateContent>
  <bookViews>
    <workbookView xWindow="0" yWindow="0" windowWidth="14370" windowHeight="7530" tabRatio="848"/>
  </bookViews>
  <sheets>
    <sheet name="README" sheetId="1" r:id="rId1"/>
    <sheet name="Data Sheet" sheetId="2" r:id="rId2"/>
    <sheet name="Cover" sheetId="3" r:id="rId3"/>
    <sheet name="Table" sheetId="4" r:id="rId4"/>
    <sheet name="Sch.1" sheetId="5" r:id="rId5"/>
    <sheet name="Comments" sheetId="6" r:id="rId6"/>
    <sheet name="Sch.2" sheetId="7" r:id="rId7"/>
    <sheet name="Sch.3" sheetId="8" r:id="rId8"/>
    <sheet name="Sch.4" sheetId="9" r:id="rId9"/>
    <sheet name="Sch.5" sheetId="10" r:id="rId10"/>
    <sheet name="Sch.6" sheetId="11" r:id="rId11"/>
    <sheet name="Sch.7" sheetId="12" r:id="rId12"/>
    <sheet name="Sch.8" sheetId="13" r:id="rId13"/>
    <sheet name="Sch.9" sheetId="75" r:id="rId14"/>
    <sheet name="Sch.10" sheetId="76" r:id="rId15"/>
    <sheet name="Sch.11" sheetId="16" r:id="rId16"/>
    <sheet name="Sch.12" sheetId="17" r:id="rId17"/>
    <sheet name="Sch.13" sheetId="18" r:id="rId18"/>
    <sheet name="Sch.14" sheetId="19" r:id="rId19"/>
    <sheet name="Sch. 15" sheetId="88" r:id="rId20"/>
    <sheet name="Sch. 16" sheetId="87" r:id="rId21"/>
    <sheet name="Sch.17" sheetId="22" r:id="rId22"/>
    <sheet name="Sch.18" sheetId="23" r:id="rId23"/>
    <sheet name="Sch.19" sheetId="24" r:id="rId24"/>
    <sheet name="Sch.20" sheetId="25" r:id="rId25"/>
    <sheet name="Sch. 21" sheetId="91" r:id="rId26"/>
    <sheet name="Sch. 22" sheetId="90" r:id="rId27"/>
    <sheet name="Sch. 23" sheetId="89" r:id="rId28"/>
    <sheet name="Sch.24" sheetId="77" r:id="rId29"/>
    <sheet name="Sch. 25" sheetId="93" r:id="rId30"/>
    <sheet name="Sch. 26" sheetId="92" r:id="rId31"/>
    <sheet name="Sch.27" sheetId="32" r:id="rId32"/>
    <sheet name="Sch.28" sheetId="33" r:id="rId33"/>
    <sheet name="Sch. 29" sheetId="94" r:id="rId34"/>
    <sheet name="Sch.30" sheetId="80" r:id="rId35"/>
    <sheet name="Sch.31" sheetId="79" r:id="rId36"/>
    <sheet name="Sch.32" sheetId="78" r:id="rId37"/>
    <sheet name="Sch.33" sheetId="38" r:id="rId38"/>
    <sheet name="Sch.34" sheetId="96" r:id="rId39"/>
    <sheet name="Sch.35" sheetId="95" r:id="rId40"/>
    <sheet name="Sch.36" sheetId="81" r:id="rId41"/>
    <sheet name="Sch. 37" sheetId="97" r:id="rId42"/>
    <sheet name="Sch.38" sheetId="82" r:id="rId43"/>
    <sheet name="Sch. 39" sheetId="99" r:id="rId44"/>
    <sheet name="Sch. 40" sheetId="98" r:id="rId45"/>
    <sheet name="Sch.41" sheetId="46" r:id="rId46"/>
    <sheet name="Sch.42" sheetId="47" r:id="rId47"/>
    <sheet name="Sch.43" sheetId="48" r:id="rId48"/>
    <sheet name="Sch.44" sheetId="83" r:id="rId49"/>
    <sheet name="Sch.45" sheetId="50" r:id="rId50"/>
    <sheet name="Sch.46" sheetId="51" r:id="rId51"/>
    <sheet name="Sch.47" sheetId="52" r:id="rId52"/>
    <sheet name="Sch.48" sheetId="84" r:id="rId53"/>
    <sheet name="Sch.49" sheetId="54" r:id="rId54"/>
    <sheet name="Sch.50" sheetId="85" r:id="rId55"/>
    <sheet name="Sch.51" sheetId="56" r:id="rId56"/>
    <sheet name="Sch. 52" sheetId="101" r:id="rId57"/>
    <sheet name="Sch.53" sheetId="58" r:id="rId58"/>
    <sheet name="Sch.54" sheetId="59" r:id="rId59"/>
    <sheet name="Sch.55" sheetId="60" r:id="rId60"/>
    <sheet name="Sch.56" sheetId="61" r:id="rId61"/>
    <sheet name="Sch.56A" sheetId="62" r:id="rId62"/>
    <sheet name="Sch.56B" sheetId="63" r:id="rId63"/>
    <sheet name="Sch.56C" sheetId="64" r:id="rId64"/>
    <sheet name="Sch.57" sheetId="65" r:id="rId65"/>
    <sheet name="Sch.58" sheetId="66" r:id="rId66"/>
    <sheet name="Sch.59" sheetId="86" r:id="rId67"/>
    <sheet name="Sch. 60" sheetId="102" r:id="rId68"/>
    <sheet name="Sch.61" sheetId="69" r:id="rId69"/>
    <sheet name="Sch. 62" sheetId="105" r:id="rId70"/>
    <sheet name="Sch. 63" sheetId="104" r:id="rId71"/>
    <sheet name="Sch. 64" sheetId="103" r:id="rId72"/>
    <sheet name="Sch.65" sheetId="73" r:id="rId73"/>
    <sheet name="5Yr._Book" sheetId="74" r:id="rId74"/>
  </sheets>
  <definedNames>
    <definedName name="_5YR._BOOK">'5Yr._Book'!$A$11:$D$452</definedName>
    <definedName name="_Key1" hidden="1">README!$A$34:$A$73</definedName>
    <definedName name="_Order1" hidden="1">255</definedName>
    <definedName name="_PG1">Sch.1!$D$58</definedName>
    <definedName name="_PG10">Sch.8!$A$65</definedName>
    <definedName name="_PG100">Sch.65!$B$55</definedName>
    <definedName name="_PG11">Sch.8!$A$130</definedName>
    <definedName name="_PG12">#REF!</definedName>
    <definedName name="_PG13">#REF!</definedName>
    <definedName name="_PG14">#REF!</definedName>
    <definedName name="_PG15">#REF!</definedName>
    <definedName name="_PG16">Sch.11!$A$61</definedName>
    <definedName name="_PG17">Sch.11!$A$118</definedName>
    <definedName name="_PG18">Sch.11!$A$175</definedName>
    <definedName name="_PG19">Sch.11!$A$228</definedName>
    <definedName name="_PG2">Sch.2!$B$42</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#REF!</definedName>
    <definedName name="_PG27">#REF!</definedName>
    <definedName name="_PG28">#REF!</definedName>
    <definedName name="_PG29">Sch.17!$A$52</definedName>
    <definedName name="_PG3">Sch.2!$B$77</definedName>
    <definedName name="_PG30">Sch.18!$A$55</definedName>
    <definedName name="_PG31">Sch.18!#REF!</definedName>
    <definedName name="_PG32">Sch.19!$A$72</definedName>
    <definedName name="_PG33">Sch.19!$I$72</definedName>
    <definedName name="_PG34">Sch.20!$B$70</definedName>
    <definedName name="_PG35">Sch.20!$J$70</definedName>
    <definedName name="_PG36">#REF!</definedName>
    <definedName name="_PG37">#REF!</definedName>
    <definedName name="_PG38">#REF!</definedName>
    <definedName name="_PG39">#REF!</definedName>
    <definedName name="_PG4">Sch.3!$E$57</definedName>
    <definedName name="_PG40">#REF!</definedName>
    <definedName name="_PG41">#REF!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#REF!</definedName>
    <definedName name="_PG49">#REF!</definedName>
    <definedName name="_PG5">Sch.3!$S$57</definedName>
    <definedName name="_PG50">#REF!</definedName>
    <definedName name="_PG51">#REF!</definedName>
    <definedName name="_PG52">#REF!</definedName>
    <definedName name="_PG53">#REF!</definedName>
    <definedName name="_PG54">#REF!</definedName>
    <definedName name="_PG55">Sch.33!$B$48</definedName>
    <definedName name="_PG56">#REF!</definedName>
    <definedName name="_PG57">#REF!</definedName>
    <definedName name="_PG58">#REF!</definedName>
    <definedName name="_PG59">#REF!</definedName>
    <definedName name="_PG6">Sch.4!$B$45</definedName>
    <definedName name="_PG60">#REF!</definedName>
    <definedName name="_PG61">#REF!</definedName>
    <definedName name="_PG62">#REF!</definedName>
    <definedName name="_PG63">#REF!</definedName>
    <definedName name="_PG64">Sch.41!$A$69</definedName>
    <definedName name="_PG65">Sch.42!$A$63</definedName>
    <definedName name="_PG66">Sch.43!$A$55</definedName>
    <definedName name="_PG67">#REF!</definedName>
    <definedName name="_PG68">#REF!</definedName>
    <definedName name="_PG69">#REF!</definedName>
    <definedName name="_PG7">Sch.5!$B$52</definedName>
    <definedName name="_PG70">#REF!</definedName>
    <definedName name="_PG71">#REF!</definedName>
    <definedName name="_PG72">#REF!</definedName>
    <definedName name="_PG73">Sch.45!$F$64</definedName>
    <definedName name="_PG74">Sch.45!$L$64</definedName>
    <definedName name="_PG75">Sch.46!$B$56</definedName>
    <definedName name="_PG76">Sch.47!$A$69</definedName>
    <definedName name="_PG77">#REF!</definedName>
    <definedName name="_PG78">Sch.49!$A$60</definedName>
    <definedName name="_PG79">#REF!</definedName>
    <definedName name="_PG8">Sch.6!$B$66</definedName>
    <definedName name="_PG80">Sch.51!$A$67</definedName>
    <definedName name="_PG81">#REF!</definedName>
    <definedName name="_PG82">Sch.53!$A$67</definedName>
    <definedName name="_PG83">Sch.53!$A$134</definedName>
    <definedName name="_PG84">Sch.54!$A$56</definedName>
    <definedName name="_PG85">Sch.54!$C$56</definedName>
    <definedName name="_PG86">Sch.55!$A$67</definedName>
    <definedName name="_PG87">Sch.55!$D$67</definedName>
    <definedName name="_PG88">Sch.56!$A$63</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#REF!</definedName>
    <definedName name="_PG95">#REF!</definedName>
    <definedName name="_PG96">Sch.61!$A$48</definedName>
    <definedName name="_PG97">#REF!</definedName>
    <definedName name="_PG98">#REF!</definedName>
    <definedName name="_PG99">#REF!</definedName>
    <definedName name="_PP49">#REF!</definedName>
    <definedName name="_Sort" hidden="1">README!$A$34:$A$73</definedName>
    <definedName name="COMMENTSPM">Comments!$B$82:$B$92</definedName>
    <definedName name="CONAMEDATE">'Data Sheet'!$A$46</definedName>
    <definedName name="CONAMEDATE2">'Data Sheet'!$A$48</definedName>
    <definedName name="CONAMEDATE3">'Data Sheet'!$A$50</definedName>
    <definedName name="CONAMEDATE4">'Data Sheet'!$A$52</definedName>
    <definedName name="CONAMEDATE5">'Data Sheet'!$A$54</definedName>
    <definedName name="CONAMEDATE6">'Data Sheet'!$A$56</definedName>
    <definedName name="CONAMEDATE7">'Data Sheet'!$A$58</definedName>
    <definedName name="COVER">Cover!$A$2:$J$46</definedName>
    <definedName name="COVERPM">Cover!$B$56:$B$65</definedName>
    <definedName name="DATA_SHEET">'Data Sheet'!$A$1</definedName>
    <definedName name="_xlnm.Print_Area" localSheetId="73">'5Yr._Book'!$A$1:$D$449</definedName>
    <definedName name="_xlnm.Print_Area" localSheetId="0">README!$A$1:$H$73</definedName>
    <definedName name="_xlnm.Print_Area" localSheetId="71">'Sch. 64'!$A$1:$J$52</definedName>
    <definedName name="_xlnm.Print_Area" localSheetId="17">Sch.13!$A$1:$G$127</definedName>
    <definedName name="_xlnm.Print_Area" localSheetId="18">Sch.14!$A$1:$J$104</definedName>
    <definedName name="_xlnm.Print_Area" localSheetId="21">Sch.17!$A$1:$J$52</definedName>
    <definedName name="_xlnm.Print_Area" localSheetId="22">Sch.18!$A$1:$M$55</definedName>
    <definedName name="_xlnm.Print_Area" localSheetId="23">Sch.19!$A$1:$N$72</definedName>
    <definedName name="_xlnm.Print_Area" localSheetId="24">Sch.20!$A$1:$Q$70</definedName>
    <definedName name="_xlnm.Print_Area" localSheetId="7">Sch.3!$A$1:$Z$57</definedName>
    <definedName name="_xlnm.Print_Area" localSheetId="37">Sch.33!$A$1:$H$48</definedName>
    <definedName name="_xlnm.Print_Area" localSheetId="40">Sch.36!$A$1:$M$113</definedName>
    <definedName name="_xlnm.Print_Area" localSheetId="45">Sch.41!$A$1:$E$69</definedName>
    <definedName name="_xlnm.Print_Area" localSheetId="46">Sch.42!$A$1:$E$63</definedName>
    <definedName name="_xlnm.Print_Area" localSheetId="47">Sch.43!$A$1:$D$55</definedName>
    <definedName name="_xlnm.Print_Area" localSheetId="49">Sch.45!$A$1:$R$64</definedName>
    <definedName name="_xlnm.Print_Area" localSheetId="50">Sch.46!$A$1:$D$56</definedName>
    <definedName name="_xlnm.Print_Area" localSheetId="51">Sch.47!$A$1:$J$69</definedName>
    <definedName name="_xlnm.Print_Area" localSheetId="53">Sch.49!$A$1:$E$60</definedName>
    <definedName name="_xlnm.Print_Area" localSheetId="55">Sch.51!$A$1:$O$67</definedName>
    <definedName name="_xlnm.Print_Area" localSheetId="58">Sch.54!$A$1:$I$56</definedName>
    <definedName name="_xlnm.Print_Area" localSheetId="59">Sch.55!$A$1:$L$67</definedName>
    <definedName name="_xlnm.Print_Area" localSheetId="60">Sch.56!$A$1:$C$63</definedName>
    <definedName name="_xlnm.Print_Area" localSheetId="61">Sch.56A!$A$1:$G$67</definedName>
    <definedName name="_xlnm.Print_Area" localSheetId="62">Sch.56B!$A$1:$E$60</definedName>
    <definedName name="_xlnm.Print_Area" localSheetId="63">Sch.56C!$A$1:$E$60</definedName>
    <definedName name="_xlnm.Print_Area" localSheetId="64">Sch.57!$A$1:$G$65</definedName>
    <definedName name="_xlnm.Print_Area" localSheetId="65">Sch.58!$A$1:$G$67</definedName>
    <definedName name="_xlnm.Print_Area" localSheetId="10">Sch.6!$A$1:$E$66</definedName>
    <definedName name="_xlnm.Print_Area" localSheetId="68">Sch.61!$A$1:$J$48</definedName>
    <definedName name="_xlnm.Print_Area" localSheetId="72">Sch.65!$A$1:$I$55</definedName>
    <definedName name="_xlnm.Print_Area" localSheetId="11">Sch.7!$A$1:$D$57</definedName>
    <definedName name="_xlnm.Print_Area" localSheetId="12">Sch.8!$A$1:$C$130</definedName>
    <definedName name="PRINTALL">'Data Sheet'!$C$66:$C$135</definedName>
    <definedName name="SCH.1">Sch.1!$A$3:$F$58</definedName>
    <definedName name="SCH.10">#REF!</definedName>
    <definedName name="SCH.11">Sch.11!$A$1:$G$228</definedName>
    <definedName name="SCH.12">Sch.12!$A$1:$J$120</definedName>
    <definedName name="SCH.13">Sch.13!$B$1:$G$126</definedName>
    <definedName name="SCH.14">Sch.14!$A$1:$J$104</definedName>
    <definedName name="SCH.15">#REF!</definedName>
    <definedName name="SCH.16">#REF!</definedName>
    <definedName name="SCH.17">Sch.17!$A$1:$J$52</definedName>
    <definedName name="SCH.18">Sch.18!$A$1:$M$55</definedName>
    <definedName name="SCH.19">Sch.19!$A$1:$N$72</definedName>
    <definedName name="SCH.2">Sch.2!$A$1:$C$77</definedName>
    <definedName name="SCH.20">Sch.20!$B$1:$Q$70</definedName>
    <definedName name="SCH.21">#REF!</definedName>
    <definedName name="SCH.22">#REF!</definedName>
    <definedName name="SCH.23">#REF!</definedName>
    <definedName name="SCH.24">#REF!</definedName>
    <definedName name="SCH.25">#REF!</definedName>
    <definedName name="SCH.26">#REF!</definedName>
    <definedName name="SCH.27">Sch.27!$A$1:$H$108</definedName>
    <definedName name="SCH.28">Sch.28!$A$1:$H$147</definedName>
    <definedName name="SCH.29">#REF!</definedName>
    <definedName name="SCH.3">Sch.3!$A$1:$Z$57</definedName>
    <definedName name="SCH.30">#REF!</definedName>
    <definedName name="SCH.31">#REF!</definedName>
    <definedName name="SCH.32">#REF!</definedName>
    <definedName name="SCH.33">Sch.33!$B$1:$H$48</definedName>
    <definedName name="SCH.34">#REF!</definedName>
    <definedName name="SCH.35">#REF!</definedName>
    <definedName name="SCH.36">#REF!</definedName>
    <definedName name="SCH.37">#REF!</definedName>
    <definedName name="SCH.38">#REF!</definedName>
    <definedName name="SCH.39">#REF!</definedName>
    <definedName name="SCH.4">Sch.4!$A$1:$C$45</definedName>
    <definedName name="SCH.40">#REF!</definedName>
    <definedName name="SCH.41">Sch.41!$A$1:$E$69</definedName>
    <definedName name="SCH.42">Sch.42!$A$1:$E$63</definedName>
    <definedName name="SCH.43">Sch.43!$A$1:$D$55</definedName>
    <definedName name="SCH.44">#REF!</definedName>
    <definedName name="SCH.45">Sch.45!$A$1:$R$64</definedName>
    <definedName name="SCH.46">Sch.46!$A$1:$D$56</definedName>
    <definedName name="SCH.47">Sch.47!$A$1:$J$69</definedName>
    <definedName name="SCH.48">#REF!</definedName>
    <definedName name="SCH.49">Sch.49!$A$1:$E$60</definedName>
    <definedName name="SCH.5">Sch.5!$A$1:$D$52</definedName>
    <definedName name="SCH.50">#REF!</definedName>
    <definedName name="SCH.51">Sch.51!$A$1:$O$67</definedName>
    <definedName name="SCH.52">#REF!</definedName>
    <definedName name="SCH.53">Sch.53!$A$1:$C$134</definedName>
    <definedName name="SCH.54">Sch.54!$A$1:$I$56</definedName>
    <definedName name="SCH.55">Sch.55!$A$1:$L$67</definedName>
    <definedName name="SCH.56">Sch.56!$A$1:$C$63</definedName>
    <definedName name="SCH.56A">Sch.56A!$A$1:$G$67</definedName>
    <definedName name="SCH.56B">Sch.56B!$A$1:$E$60</definedName>
    <definedName name="SCH.56C">Sch.56C!$A$1:$E$60</definedName>
    <definedName name="SCH.57">Sch.57!$A$1</definedName>
    <definedName name="SCH.58">Sch.58!$A$1</definedName>
    <definedName name="SCH.59">#REF!</definedName>
    <definedName name="SCH.60">#REF!</definedName>
    <definedName name="SCH.61">Sch.61!$A$1</definedName>
    <definedName name="SCH.62">#REF!</definedName>
    <definedName name="SCH.63">#REF!</definedName>
    <definedName name="SCH.64">#REF!</definedName>
    <definedName name="SCH.65">Sch.65!$A$1</definedName>
    <definedName name="SCH.7">Sch.7!$A$1:$D$56</definedName>
    <definedName name="SCH.8">Sch.8!$A$1:$C$130</definedName>
    <definedName name="SCH.9">#REF!</definedName>
    <definedName name="SCH10PM">#REF!</definedName>
    <definedName name="SCH11PM">Sch.11!#REF!</definedName>
    <definedName name="SCH12PM">Sch.12!#REF!</definedName>
    <definedName name="SCH13PM">Sch.13!#REF!</definedName>
    <definedName name="SCH14PM">Sch.14!#REF!</definedName>
    <definedName name="SCH15PM">#REF!</definedName>
    <definedName name="SCH16PM">#REF!</definedName>
    <definedName name="SCH17PM">Sch.17!#REF!</definedName>
    <definedName name="SCH18PM">Sch.18!#REF!</definedName>
    <definedName name="SCH19PM">Sch.19!#REF!</definedName>
    <definedName name="SCH1PM">Sch.1!$C$70:$C$80</definedName>
    <definedName name="SCH20PM">Sch.20!#REF!</definedName>
    <definedName name="SCH21PM">#REF!</definedName>
    <definedName name="SCH22PM">#REF!</definedName>
    <definedName name="SCH23PM">#REF!</definedName>
    <definedName name="SCH24PM">#REF!</definedName>
    <definedName name="SCH25PM">#REF!</definedName>
    <definedName name="SCH26PM">#REF!</definedName>
    <definedName name="SCH27PM">Sch.27!#REF!</definedName>
    <definedName name="SCH28PM">Sch.28!#REF!</definedName>
    <definedName name="SCH29PM">#REF!</definedName>
    <definedName name="SCH2PM">Sch.2!#REF!</definedName>
    <definedName name="SCH30PM">#REF!</definedName>
    <definedName name="SCH31PM">#REF!</definedName>
    <definedName name="SCH32PM">#REF!</definedName>
    <definedName name="SCH33PM">Sch.33!#REF!</definedName>
    <definedName name="SCH34PM">#REF!</definedName>
    <definedName name="SCH35PM">#REF!</definedName>
    <definedName name="SCH36PM">#REF!</definedName>
    <definedName name="SCH37PM">#REF!</definedName>
    <definedName name="SCH38PM">#REF!</definedName>
    <definedName name="SCH39PM">#REF!</definedName>
    <definedName name="SCH3PM">Sch.3!#REF!</definedName>
    <definedName name="SCH40PM">#REF!</definedName>
    <definedName name="SCH41PM">Sch.41!#REF!</definedName>
    <definedName name="SCH42PM">Sch.42!#REF!</definedName>
    <definedName name="SCH43PM">Sch.43!$B$73:$B$82</definedName>
    <definedName name="SCH44PM">#REF!</definedName>
    <definedName name="SCH45PM">Sch.45!#REF!</definedName>
    <definedName name="SCH46PM">Sch.46!#REF!</definedName>
    <definedName name="SCH47PM">Sch.47!#REF!</definedName>
    <definedName name="SCH48PM">#REF!</definedName>
    <definedName name="SCH49PM">Sch.49!#REF!</definedName>
    <definedName name="SCH4PM">Sch.4!#REF!</definedName>
    <definedName name="SCH50PM">#REF!</definedName>
    <definedName name="SCH51PM">Sch.51!#REF!</definedName>
    <definedName name="SCH52PM">#REF!</definedName>
    <definedName name="SCH53PM">Sch.53!#REF!</definedName>
    <definedName name="SCH54PM">Sch.54!#REF!</definedName>
    <definedName name="SCH55PM">Sch.55!#REF!</definedName>
    <definedName name="SCH56APM">Sch.56A!#REF!</definedName>
    <definedName name="SCH56BPM">Sch.56B!#REF!</definedName>
    <definedName name="SCH56CPM">Sch.56C!#REF!</definedName>
    <definedName name="SCH56PM">Sch.56!#REF!</definedName>
    <definedName name="SCH57PM">Sch.57!#REF!</definedName>
    <definedName name="SCH58PM">Sch.58!#REF!</definedName>
    <definedName name="SCH59PM">#REF!</definedName>
    <definedName name="SCH5PM">Sch.5!#REF!</definedName>
    <definedName name="SCH60PM">#REF!</definedName>
    <definedName name="SCH61PM">Sch.61!#REF!</definedName>
    <definedName name="SCH62PM">#REF!</definedName>
    <definedName name="SCH63PM">#REF!</definedName>
    <definedName name="SCH64PM">#REF!</definedName>
    <definedName name="SCH65PM">Sch.65!#REF!</definedName>
    <definedName name="SCH6PM">Sch.6!#REF!</definedName>
    <definedName name="SCH7PM">Sch.7!#REF!</definedName>
    <definedName name="SCH8PM">Sch.8!#REF!</definedName>
    <definedName name="SCH9PM">#REF!</definedName>
    <definedName name="TABLE">Table!$A$1</definedName>
    <definedName name="TABLEPM">Table!$B$68:$B$70</definedName>
  </definedNames>
  <calcPr calcId="152511"/>
</workbook>
</file>

<file path=xl/calcChain.xml><?xml version="1.0" encoding="utf-8"?>
<calcChain xmlns="http://schemas.openxmlformats.org/spreadsheetml/2006/main">
  <c r="H55" i="81" l="1"/>
  <c r="I55" i="81"/>
  <c r="J55" i="81"/>
  <c r="K55" i="81"/>
  <c r="L55" i="81"/>
  <c r="G55" i="81"/>
  <c r="E55" i="81"/>
  <c r="Q25" i="80" l="1"/>
  <c r="P56" i="25"/>
  <c r="Q55" i="25"/>
  <c r="Q56" i="25" s="1"/>
  <c r="O56" i="25" s="1"/>
  <c r="Q54" i="25"/>
  <c r="P51" i="25"/>
  <c r="Q46" i="25"/>
  <c r="Q47" i="25"/>
  <c r="Q48" i="25"/>
  <c r="Q49" i="25"/>
  <c r="Q50" i="25"/>
  <c r="Q45" i="25"/>
  <c r="Q51" i="25" s="1"/>
  <c r="O51" i="25" s="1"/>
  <c r="P34" i="25"/>
  <c r="Q29" i="25"/>
  <c r="Q34" i="25" s="1"/>
  <c r="O34" i="25" s="1"/>
  <c r="Q30" i="25"/>
  <c r="Q31" i="25"/>
  <c r="Q32" i="25"/>
  <c r="Q33" i="25"/>
  <c r="Q28" i="25"/>
  <c r="Q24" i="25"/>
  <c r="Q23" i="25"/>
  <c r="P25" i="25"/>
  <c r="Q25" i="25" l="1"/>
  <c r="O25" i="25" s="1"/>
  <c r="I103" i="83"/>
  <c r="I73" i="83"/>
  <c r="F121" i="18"/>
  <c r="G121" i="18"/>
  <c r="E31" i="83"/>
  <c r="D433" i="74"/>
  <c r="J31" i="17"/>
  <c r="J24" i="17"/>
  <c r="H24" i="17"/>
  <c r="D42" i="4"/>
  <c r="D43" i="4" s="1"/>
  <c r="D44" i="4" s="1"/>
  <c r="D45" i="4" s="1"/>
  <c r="D10" i="4"/>
  <c r="D11" i="4" s="1"/>
  <c r="D12" i="4" s="1"/>
  <c r="D14" i="4" s="1"/>
  <c r="D15" i="4" s="1"/>
  <c r="D16" i="4" s="1"/>
  <c r="D17" i="4" s="1"/>
  <c r="D18" i="4" s="1"/>
  <c r="D19" i="4" s="1"/>
  <c r="D21" i="4" s="1"/>
  <c r="D22" i="4" s="1"/>
  <c r="D23" i="4" s="1"/>
  <c r="D24" i="4" s="1"/>
  <c r="D26" i="4" s="1"/>
  <c r="D27" i="4" s="1"/>
  <c r="D28" i="4" s="1"/>
  <c r="D29" i="4" s="1"/>
  <c r="D31" i="4" s="1"/>
  <c r="D32" i="4" s="1"/>
  <c r="D33" i="4" s="1"/>
  <c r="D34" i="4" s="1"/>
  <c r="A29" i="4"/>
  <c r="I94" i="83"/>
  <c r="F37" i="83"/>
  <c r="G37" i="83"/>
  <c r="I37" i="83"/>
  <c r="E37" i="83"/>
  <c r="F43" i="83"/>
  <c r="G43" i="83"/>
  <c r="I43" i="83"/>
  <c r="E43" i="83"/>
  <c r="F31" i="83"/>
  <c r="G31" i="83"/>
  <c r="I31" i="83"/>
  <c r="F23" i="83"/>
  <c r="G23" i="83"/>
  <c r="E23" i="83"/>
  <c r="F93" i="83"/>
  <c r="G93" i="83"/>
  <c r="E93" i="83"/>
  <c r="G19" i="83"/>
  <c r="F19" i="83"/>
  <c r="E19" i="83"/>
  <c r="G16" i="83"/>
  <c r="F16" i="83"/>
  <c r="E16" i="83"/>
  <c r="F13" i="83"/>
  <c r="G13" i="83"/>
  <c r="G24" i="83" s="1"/>
  <c r="E13" i="83"/>
  <c r="H86" i="17"/>
  <c r="H85" i="17"/>
  <c r="E109" i="16"/>
  <c r="E108" i="16"/>
  <c r="E107" i="16"/>
  <c r="E106" i="16"/>
  <c r="E60" i="84"/>
  <c r="G58" i="85"/>
  <c r="F49" i="78"/>
  <c r="D49" i="78"/>
  <c r="E49" i="78"/>
  <c r="J41" i="76"/>
  <c r="J40" i="76"/>
  <c r="H104" i="75"/>
  <c r="G104" i="75"/>
  <c r="P12" i="76" s="1"/>
  <c r="F104" i="75"/>
  <c r="J12" i="76" s="1"/>
  <c r="E104" i="75"/>
  <c r="D104" i="75"/>
  <c r="C104" i="75"/>
  <c r="H47" i="75"/>
  <c r="H49" i="75" s="1"/>
  <c r="G47" i="75"/>
  <c r="G49" i="75" s="1"/>
  <c r="F47" i="75"/>
  <c r="F49" i="75" s="1"/>
  <c r="E47" i="75"/>
  <c r="E49" i="75" s="1"/>
  <c r="D47" i="75"/>
  <c r="D49" i="75" s="1"/>
  <c r="C47" i="75"/>
  <c r="C49" i="75" s="1"/>
  <c r="H36" i="75"/>
  <c r="G36" i="75"/>
  <c r="G38" i="75" s="1"/>
  <c r="F36" i="75"/>
  <c r="F38" i="75" s="1"/>
  <c r="E36" i="75"/>
  <c r="E38" i="75"/>
  <c r="D36" i="75"/>
  <c r="D38" i="75" s="1"/>
  <c r="C36" i="75"/>
  <c r="C38" i="75" s="1"/>
  <c r="H25" i="75"/>
  <c r="H27" i="75" s="1"/>
  <c r="G25" i="75"/>
  <c r="G27" i="75" s="1"/>
  <c r="F25" i="75"/>
  <c r="F27" i="75" s="1"/>
  <c r="E25" i="75"/>
  <c r="E27" i="75" s="1"/>
  <c r="E40" i="75" s="1"/>
  <c r="E54" i="75" s="1"/>
  <c r="E59" i="75" s="1"/>
  <c r="D25" i="75"/>
  <c r="D27" i="75" s="1"/>
  <c r="C25" i="75"/>
  <c r="C27" i="75" s="1"/>
  <c r="H38" i="75"/>
  <c r="C49" i="78"/>
  <c r="M64" i="79"/>
  <c r="L64" i="79"/>
  <c r="H64" i="79"/>
  <c r="G64" i="79"/>
  <c r="E64" i="79"/>
  <c r="D64" i="79"/>
  <c r="M44" i="79"/>
  <c r="L44" i="79"/>
  <c r="H44" i="79"/>
  <c r="G44" i="79"/>
  <c r="E44" i="79"/>
  <c r="D44" i="79"/>
  <c r="Q50" i="80"/>
  <c r="P50" i="80"/>
  <c r="O50" i="80"/>
  <c r="N50" i="80"/>
  <c r="M50" i="80"/>
  <c r="L50" i="80"/>
  <c r="K50" i="80"/>
  <c r="H50" i="80"/>
  <c r="G50" i="80"/>
  <c r="F50" i="80"/>
  <c r="D50" i="80"/>
  <c r="A15" i="81"/>
  <c r="A16" i="81"/>
  <c r="A17" i="81" s="1"/>
  <c r="A18" i="81" s="1"/>
  <c r="A19" i="81" s="1"/>
  <c r="A20" i="81" s="1"/>
  <c r="A21" i="81" s="1"/>
  <c r="A22" i="81" s="1"/>
  <c r="A23" i="81" s="1"/>
  <c r="A24" i="81" s="1"/>
  <c r="A25" i="81" s="1"/>
  <c r="A26" i="81" s="1"/>
  <c r="A27" i="81" s="1"/>
  <c r="A28" i="81" s="1"/>
  <c r="A30" i="81" s="1"/>
  <c r="A31" i="81" s="1"/>
  <c r="A32" i="81" s="1"/>
  <c r="A33" i="81" s="1"/>
  <c r="A34" i="81" s="1"/>
  <c r="A35" i="81" s="1"/>
  <c r="A36" i="81" s="1"/>
  <c r="A37" i="81" s="1"/>
  <c r="A38" i="81" s="1"/>
  <c r="A39" i="81" s="1"/>
  <c r="A41" i="81" s="1"/>
  <c r="A50" i="81" s="1"/>
  <c r="A52" i="81" s="1"/>
  <c r="A53" i="81" s="1"/>
  <c r="A54" i="81" s="1"/>
  <c r="A55" i="81" s="1"/>
  <c r="A57" i="81" s="1"/>
  <c r="A59" i="81" s="1"/>
  <c r="A60" i="81" s="1"/>
  <c r="A61" i="81" s="1"/>
  <c r="A62" i="81" s="1"/>
  <c r="A64" i="81" s="1"/>
  <c r="H59" i="82"/>
  <c r="E102" i="16"/>
  <c r="F59" i="82"/>
  <c r="E59" i="82"/>
  <c r="C59" i="82"/>
  <c r="F102" i="16"/>
  <c r="H32" i="82"/>
  <c r="E97" i="16"/>
  <c r="G32" i="82"/>
  <c r="E32" i="82"/>
  <c r="C32" i="82"/>
  <c r="F97" i="16"/>
  <c r="A47" i="82"/>
  <c r="A48" i="82"/>
  <c r="A49" i="82" s="1"/>
  <c r="A50" i="82" s="1"/>
  <c r="A51" i="82" s="1"/>
  <c r="A52" i="82" s="1"/>
  <c r="A53" i="82" s="1"/>
  <c r="A54" i="82" s="1"/>
  <c r="A55" i="82" s="1"/>
  <c r="A56" i="82" s="1"/>
  <c r="A57" i="82" s="1"/>
  <c r="A59" i="82" s="1"/>
  <c r="A19" i="86"/>
  <c r="A20" i="86" s="1"/>
  <c r="A21" i="86" s="1"/>
  <c r="A22" i="86" s="1"/>
  <c r="A23" i="86" s="1"/>
  <c r="A24" i="86" s="1"/>
  <c r="A25" i="86" s="1"/>
  <c r="A26" i="86" s="1"/>
  <c r="A27" i="86" s="1"/>
  <c r="A28" i="86" s="1"/>
  <c r="A30" i="86" s="1"/>
  <c r="A31" i="86" s="1"/>
  <c r="A32" i="86" s="1"/>
  <c r="A33" i="86" s="1"/>
  <c r="A34" i="86" s="1"/>
  <c r="A35" i="86" s="1"/>
  <c r="A36" i="86" s="1"/>
  <c r="A37" i="86" s="1"/>
  <c r="A38" i="86" s="1"/>
  <c r="A39" i="86" s="1"/>
  <c r="A40" i="86" s="1"/>
  <c r="A41" i="86" s="1"/>
  <c r="A42" i="86" s="1"/>
  <c r="H148" i="83"/>
  <c r="D127" i="74" s="1"/>
  <c r="I147" i="83"/>
  <c r="G147" i="83"/>
  <c r="F147" i="83"/>
  <c r="E147" i="83"/>
  <c r="H146" i="83"/>
  <c r="H140" i="83"/>
  <c r="H141" i="83"/>
  <c r="H142" i="83"/>
  <c r="H143" i="83"/>
  <c r="H144" i="83"/>
  <c r="H145" i="83"/>
  <c r="H139" i="83"/>
  <c r="I136" i="83"/>
  <c r="G136" i="83"/>
  <c r="G149" i="83" s="1"/>
  <c r="F136" i="83"/>
  <c r="F149" i="83" s="1"/>
  <c r="E136" i="83"/>
  <c r="H135" i="83"/>
  <c r="H134" i="83"/>
  <c r="F129" i="83"/>
  <c r="G129" i="83"/>
  <c r="E129" i="83"/>
  <c r="H124" i="83"/>
  <c r="H125" i="83"/>
  <c r="H126" i="83"/>
  <c r="H127" i="83"/>
  <c r="H128" i="83"/>
  <c r="H123" i="83"/>
  <c r="I129" i="83"/>
  <c r="I120" i="83"/>
  <c r="F120" i="83"/>
  <c r="G120" i="83"/>
  <c r="E120" i="83"/>
  <c r="E130" i="83"/>
  <c r="H118" i="83"/>
  <c r="H119" i="83"/>
  <c r="H117" i="83"/>
  <c r="H99" i="83"/>
  <c r="H100" i="83"/>
  <c r="H101" i="83"/>
  <c r="H102" i="83"/>
  <c r="H98" i="83"/>
  <c r="G103" i="83"/>
  <c r="H95" i="83"/>
  <c r="D115" i="74" s="1"/>
  <c r="H93" i="83"/>
  <c r="H86" i="83"/>
  <c r="H87" i="83"/>
  <c r="H88" i="83"/>
  <c r="H89" i="83"/>
  <c r="H91" i="83"/>
  <c r="H92" i="83"/>
  <c r="H85" i="83"/>
  <c r="G90" i="83"/>
  <c r="G94" i="83" s="1"/>
  <c r="F90" i="83"/>
  <c r="F94" i="83" s="1"/>
  <c r="E90" i="83"/>
  <c r="E94" i="83" s="1"/>
  <c r="H90" i="83"/>
  <c r="E81" i="83"/>
  <c r="E82" i="83" s="1"/>
  <c r="E104" i="83" s="1"/>
  <c r="F81" i="83"/>
  <c r="F82" i="83" s="1"/>
  <c r="H82" i="83" s="1"/>
  <c r="D113" i="74" s="1"/>
  <c r="G81" i="83"/>
  <c r="G82" i="83" s="1"/>
  <c r="I81" i="83"/>
  <c r="I82" i="83" s="1"/>
  <c r="I104" i="83" s="1"/>
  <c r="H79" i="83"/>
  <c r="H80" i="83"/>
  <c r="H78" i="83"/>
  <c r="F73" i="83"/>
  <c r="G73" i="83"/>
  <c r="E73" i="83"/>
  <c r="H72" i="83"/>
  <c r="H71" i="83"/>
  <c r="H70" i="83"/>
  <c r="H69" i="83"/>
  <c r="H68" i="83"/>
  <c r="H67" i="83"/>
  <c r="H66" i="83"/>
  <c r="H65" i="83"/>
  <c r="H64" i="83"/>
  <c r="H49" i="83"/>
  <c r="H50" i="83"/>
  <c r="E51" i="83"/>
  <c r="F51" i="83"/>
  <c r="G51" i="83"/>
  <c r="H48" i="83"/>
  <c r="H47" i="83"/>
  <c r="H46" i="83"/>
  <c r="I51" i="83"/>
  <c r="H42" i="83"/>
  <c r="H41" i="83"/>
  <c r="H38" i="83"/>
  <c r="D106" i="74" s="1"/>
  <c r="H36" i="83"/>
  <c r="H35" i="83"/>
  <c r="H34" i="83"/>
  <c r="H30" i="83"/>
  <c r="H29" i="83"/>
  <c r="H28" i="83"/>
  <c r="H27" i="83"/>
  <c r="I23" i="83"/>
  <c r="I19" i="83"/>
  <c r="I16" i="83"/>
  <c r="I13" i="83"/>
  <c r="H12" i="83"/>
  <c r="H14" i="83"/>
  <c r="H15" i="83"/>
  <c r="H17" i="83"/>
  <c r="H18" i="83"/>
  <c r="H20" i="83"/>
  <c r="H21" i="83"/>
  <c r="H22" i="83"/>
  <c r="H11" i="83"/>
  <c r="H13" i="83" s="1"/>
  <c r="B6" i="74"/>
  <c r="D19" i="74"/>
  <c r="D31" i="74"/>
  <c r="D51" i="74"/>
  <c r="D52" i="74"/>
  <c r="D68" i="74"/>
  <c r="D134" i="74"/>
  <c r="D135" i="74"/>
  <c r="D140" i="74"/>
  <c r="D142" i="74"/>
  <c r="D158" i="74"/>
  <c r="D159" i="74"/>
  <c r="D160" i="74"/>
  <c r="D161" i="74"/>
  <c r="D162" i="74"/>
  <c r="D190" i="74"/>
  <c r="D206" i="74"/>
  <c r="D208" i="74"/>
  <c r="D212" i="74"/>
  <c r="D236" i="74"/>
  <c r="D237" i="74"/>
  <c r="D238" i="74"/>
  <c r="D239" i="74"/>
  <c r="D250" i="74"/>
  <c r="D251" i="74"/>
  <c r="D252" i="74"/>
  <c r="D260" i="74"/>
  <c r="D261" i="74"/>
  <c r="D262" i="74"/>
  <c r="D263" i="74"/>
  <c r="D264" i="74"/>
  <c r="B14" i="3"/>
  <c r="B18" i="3"/>
  <c r="B20" i="3"/>
  <c r="A39" i="2"/>
  <c r="A40" i="2"/>
  <c r="B7" i="74" s="1"/>
  <c r="A41" i="2"/>
  <c r="B26" i="3" s="1"/>
  <c r="G11" i="16"/>
  <c r="G12" i="16"/>
  <c r="G13" i="16"/>
  <c r="G14" i="16"/>
  <c r="G23" i="16"/>
  <c r="G25" i="16"/>
  <c r="G27" i="16"/>
  <c r="G28" i="16"/>
  <c r="G29" i="16"/>
  <c r="G30" i="16"/>
  <c r="G39" i="16"/>
  <c r="G40" i="16"/>
  <c r="G41" i="16"/>
  <c r="F48" i="16"/>
  <c r="F49" i="16"/>
  <c r="F50" i="16"/>
  <c r="F51" i="16"/>
  <c r="F52" i="16"/>
  <c r="F53" i="16"/>
  <c r="G75" i="16"/>
  <c r="G76" i="16"/>
  <c r="G77" i="16"/>
  <c r="G79" i="16"/>
  <c r="G80" i="16"/>
  <c r="G84" i="16"/>
  <c r="G85" i="16"/>
  <c r="G89" i="16"/>
  <c r="G91" i="16"/>
  <c r="G92" i="16"/>
  <c r="G94" i="16"/>
  <c r="F95" i="16"/>
  <c r="G109" i="16"/>
  <c r="G110" i="16"/>
  <c r="E111" i="16"/>
  <c r="F111" i="16"/>
  <c r="J42" i="17"/>
  <c r="J49" i="17"/>
  <c r="H54" i="17"/>
  <c r="J57" i="17"/>
  <c r="H73" i="17"/>
  <c r="J75" i="17"/>
  <c r="J79" i="17" s="1"/>
  <c r="J99" i="17"/>
  <c r="F112" i="16" s="1"/>
  <c r="F30" i="18"/>
  <c r="D242" i="74" s="1"/>
  <c r="G30" i="18"/>
  <c r="B41" i="18"/>
  <c r="B42" i="18"/>
  <c r="B43" i="18" s="1"/>
  <c r="B44" i="18" s="1"/>
  <c r="B45" i="18" s="1"/>
  <c r="B46" i="18" s="1"/>
  <c r="B47" i="18" s="1"/>
  <c r="B48" i="18" s="1"/>
  <c r="B49" i="18" s="1"/>
  <c r="B50" i="18" s="1"/>
  <c r="F46" i="18"/>
  <c r="D249" i="74" s="1"/>
  <c r="G46" i="18"/>
  <c r="G60" i="18" s="1"/>
  <c r="B53" i="18"/>
  <c r="B54" i="18" s="1"/>
  <c r="B55" i="18" s="1"/>
  <c r="B58" i="18"/>
  <c r="B59" i="18" s="1"/>
  <c r="B60" i="18" s="1"/>
  <c r="B93" i="18"/>
  <c r="B94" i="18" s="1"/>
  <c r="B95" i="18" s="1"/>
  <c r="B96" i="18" s="1"/>
  <c r="F93" i="18"/>
  <c r="D267" i="74" s="1"/>
  <c r="D265" i="74" s="1"/>
  <c r="G93" i="18"/>
  <c r="J23" i="19"/>
  <c r="J24" i="19"/>
  <c r="J25" i="19"/>
  <c r="J26" i="19"/>
  <c r="J27" i="19"/>
  <c r="J28" i="19"/>
  <c r="J29" i="19"/>
  <c r="J30" i="19"/>
  <c r="J31" i="19"/>
  <c r="J32" i="19"/>
  <c r="J33" i="19"/>
  <c r="J34" i="19"/>
  <c r="D35" i="19"/>
  <c r="E35" i="19"/>
  <c r="F35" i="19"/>
  <c r="G35" i="19"/>
  <c r="H35" i="19"/>
  <c r="I35" i="19"/>
  <c r="J38" i="19"/>
  <c r="J39" i="19"/>
  <c r="J40" i="19"/>
  <c r="J41" i="19"/>
  <c r="J42" i="19"/>
  <c r="J43" i="19"/>
  <c r="J44" i="19"/>
  <c r="J45" i="19"/>
  <c r="J46" i="19"/>
  <c r="J47" i="19"/>
  <c r="J48" i="19"/>
  <c r="D49" i="19"/>
  <c r="E49" i="19"/>
  <c r="F49" i="19"/>
  <c r="G49" i="19"/>
  <c r="H49" i="19"/>
  <c r="I49" i="19"/>
  <c r="I90" i="19" s="1"/>
  <c r="I102" i="19" s="1"/>
  <c r="J64" i="19"/>
  <c r="J65" i="19"/>
  <c r="J66" i="19"/>
  <c r="J67" i="19"/>
  <c r="J68" i="19"/>
  <c r="D69" i="19"/>
  <c r="E69" i="19"/>
  <c r="F69" i="19"/>
  <c r="G69" i="19"/>
  <c r="H69" i="19"/>
  <c r="I69" i="19"/>
  <c r="J72" i="19"/>
  <c r="J73" i="19"/>
  <c r="J74" i="19"/>
  <c r="J75" i="19"/>
  <c r="J76" i="19"/>
  <c r="J77" i="19"/>
  <c r="J78" i="19"/>
  <c r="J79" i="19"/>
  <c r="J80" i="19"/>
  <c r="D81" i="19"/>
  <c r="E81" i="19"/>
  <c r="F81" i="19"/>
  <c r="G81" i="19"/>
  <c r="H81" i="19"/>
  <c r="I81" i="19"/>
  <c r="J84" i="19"/>
  <c r="J85" i="19"/>
  <c r="J86" i="19"/>
  <c r="D87" i="19"/>
  <c r="E87" i="19"/>
  <c r="F87" i="19"/>
  <c r="G87" i="19"/>
  <c r="H87" i="19"/>
  <c r="I87" i="19"/>
  <c r="J92" i="19"/>
  <c r="D358" i="74" s="1"/>
  <c r="J93" i="19"/>
  <c r="J94" i="19"/>
  <c r="E50" i="16" s="1"/>
  <c r="G50" i="16" s="1"/>
  <c r="J95" i="19"/>
  <c r="J96" i="19"/>
  <c r="J97" i="19"/>
  <c r="D366" i="74" s="1"/>
  <c r="J98" i="19"/>
  <c r="D367" i="74" s="1"/>
  <c r="J99" i="19"/>
  <c r="D368" i="74" s="1"/>
  <c r="J100" i="19"/>
  <c r="J101" i="19"/>
  <c r="H15" i="23"/>
  <c r="H16" i="23"/>
  <c r="H17"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N15" i="24"/>
  <c r="N16" i="24"/>
  <c r="N17" i="24"/>
  <c r="N18" i="24"/>
  <c r="N19" i="24"/>
  <c r="N20" i="24"/>
  <c r="N21" i="24"/>
  <c r="N22" i="24"/>
  <c r="N23" i="24"/>
  <c r="N24" i="24"/>
  <c r="N25" i="24"/>
  <c r="E26" i="24"/>
  <c r="F26" i="24"/>
  <c r="G26" i="24"/>
  <c r="H26" i="24"/>
  <c r="J26" i="24"/>
  <c r="J60" i="24" s="1"/>
  <c r="J63" i="24" s="1"/>
  <c r="K26" i="24"/>
  <c r="L26" i="24"/>
  <c r="M26" i="24"/>
  <c r="N28" i="24"/>
  <c r="N29" i="24"/>
  <c r="N30" i="24"/>
  <c r="N31" i="24"/>
  <c r="N32" i="24"/>
  <c r="N33" i="24"/>
  <c r="N34" i="24"/>
  <c r="N35" i="24"/>
  <c r="N36" i="24"/>
  <c r="N37" i="24"/>
  <c r="N38" i="24"/>
  <c r="E39" i="24"/>
  <c r="F39" i="24"/>
  <c r="G39" i="24"/>
  <c r="H39" i="24"/>
  <c r="H60" i="24" s="1"/>
  <c r="H63" i="24" s="1"/>
  <c r="H70" i="24" s="1"/>
  <c r="J39" i="24"/>
  <c r="K39" i="24"/>
  <c r="L39" i="24"/>
  <c r="M39" i="24"/>
  <c r="N41" i="24"/>
  <c r="N42" i="24"/>
  <c r="N43" i="24"/>
  <c r="N44" i="24"/>
  <c r="N45" i="24"/>
  <c r="E46" i="24"/>
  <c r="F46" i="24"/>
  <c r="G46" i="24"/>
  <c r="H46" i="24"/>
  <c r="J46" i="24"/>
  <c r="K46" i="24"/>
  <c r="L46" i="24"/>
  <c r="M46" i="24"/>
  <c r="N46" i="24"/>
  <c r="N48" i="24"/>
  <c r="N49" i="24"/>
  <c r="N50" i="24"/>
  <c r="N51" i="24"/>
  <c r="N52" i="24"/>
  <c r="N53" i="24"/>
  <c r="N54" i="24"/>
  <c r="N55" i="24"/>
  <c r="N56" i="24"/>
  <c r="E57" i="24"/>
  <c r="F57" i="24"/>
  <c r="G57" i="24"/>
  <c r="G60" i="24" s="1"/>
  <c r="G63" i="24" s="1"/>
  <c r="G70" i="24" s="1"/>
  <c r="H57" i="24"/>
  <c r="J57" i="24"/>
  <c r="K57" i="24"/>
  <c r="L57" i="24"/>
  <c r="L60" i="24" s="1"/>
  <c r="L63" i="24" s="1"/>
  <c r="M57" i="24"/>
  <c r="N58" i="24"/>
  <c r="N59" i="24"/>
  <c r="N61" i="24"/>
  <c r="N62" i="24"/>
  <c r="N64" i="24"/>
  <c r="N66" i="24" s="1"/>
  <c r="N69" i="24" s="1"/>
  <c r="E56" i="16" s="1"/>
  <c r="N65" i="24"/>
  <c r="E66" i="24"/>
  <c r="F66" i="24"/>
  <c r="F69" i="24" s="1"/>
  <c r="G66" i="24"/>
  <c r="H66" i="24"/>
  <c r="H69" i="24" s="1"/>
  <c r="J66" i="24"/>
  <c r="J69" i="24" s="1"/>
  <c r="K66" i="24"/>
  <c r="K69" i="24" s="1"/>
  <c r="L66" i="24"/>
  <c r="M66" i="24"/>
  <c r="M69" i="24" s="1"/>
  <c r="N67" i="24"/>
  <c r="N68" i="24"/>
  <c r="E69" i="24"/>
  <c r="F56" i="16" s="1"/>
  <c r="G69" i="24"/>
  <c r="L69" i="24"/>
  <c r="G81" i="16"/>
  <c r="H17" i="32"/>
  <c r="H25" i="32" s="1"/>
  <c r="A18" i="32"/>
  <c r="H18" i="32"/>
  <c r="A19" i="32"/>
  <c r="A20" i="32"/>
  <c r="A21" i="32" s="1"/>
  <c r="A22" i="32" s="1"/>
  <c r="A23" i="32" s="1"/>
  <c r="A24" i="32" s="1"/>
  <c r="A25" i="32" s="1"/>
  <c r="A27" i="32" s="1"/>
  <c r="A28" i="32" s="1"/>
  <c r="A29" i="32" s="1"/>
  <c r="A30" i="32" s="1"/>
  <c r="A31" i="32" s="1"/>
  <c r="A32" i="32" s="1"/>
  <c r="A33" i="32" s="1"/>
  <c r="A34" i="32" s="1"/>
  <c r="A35" i="32" s="1"/>
  <c r="A36" i="32" s="1"/>
  <c r="A40" i="32" s="1"/>
  <c r="A41" i="32" s="1"/>
  <c r="A42" i="32" s="1"/>
  <c r="A43" i="32" s="1"/>
  <c r="A44" i="32" s="1"/>
  <c r="A45" i="32" s="1"/>
  <c r="A46" i="32" s="1"/>
  <c r="A47" i="32" s="1"/>
  <c r="A48" i="32" s="1"/>
  <c r="A64" i="32" s="1"/>
  <c r="A65" i="32" s="1"/>
  <c r="A66" i="32" s="1"/>
  <c r="A67" i="32" s="1"/>
  <c r="A68" i="32" s="1"/>
  <c r="A69" i="32" s="1"/>
  <c r="A70" i="32" s="1"/>
  <c r="A71" i="32" s="1"/>
  <c r="A72" i="32" s="1"/>
  <c r="A76" i="32" s="1"/>
  <c r="A77" i="32" s="1"/>
  <c r="A78" i="32" s="1"/>
  <c r="A79" i="32" s="1"/>
  <c r="A80" i="32" s="1"/>
  <c r="A81" i="32" s="1"/>
  <c r="A83" i="32" s="1"/>
  <c r="A84" i="32" s="1"/>
  <c r="A85" i="32" s="1"/>
  <c r="A86" i="32" s="1"/>
  <c r="A87" i="32" s="1"/>
  <c r="A88" i="32" s="1"/>
  <c r="A89" i="32" s="1"/>
  <c r="A93" i="32" s="1"/>
  <c r="A94" i="32" s="1"/>
  <c r="A95" i="32" s="1"/>
  <c r="A96" i="32" s="1"/>
  <c r="A97" i="32" s="1"/>
  <c r="A98" i="32" s="1"/>
  <c r="A100" i="32" s="1"/>
  <c r="A101" i="32" s="1"/>
  <c r="A102" i="32" s="1"/>
  <c r="A103" i="32" s="1"/>
  <c r="A104" i="32" s="1"/>
  <c r="A105" i="32" s="1"/>
  <c r="H19" i="32"/>
  <c r="H20" i="32"/>
  <c r="H21" i="32"/>
  <c r="H22" i="32"/>
  <c r="H23" i="32"/>
  <c r="H24" i="32"/>
  <c r="C25" i="32"/>
  <c r="E25" i="32"/>
  <c r="F25" i="32"/>
  <c r="G25" i="32"/>
  <c r="G36" i="32" s="1"/>
  <c r="H27" i="32"/>
  <c r="H28" i="32"/>
  <c r="H35" i="32" s="1"/>
  <c r="H29" i="32"/>
  <c r="H30" i="32"/>
  <c r="H31" i="32"/>
  <c r="H32" i="32"/>
  <c r="H33" i="32"/>
  <c r="H34" i="32"/>
  <c r="C35" i="32"/>
  <c r="E35" i="32"/>
  <c r="F35" i="32"/>
  <c r="F36" i="32" s="1"/>
  <c r="G35" i="32"/>
  <c r="H40" i="32"/>
  <c r="H41" i="32"/>
  <c r="H48" i="32" s="1"/>
  <c r="H42" i="32"/>
  <c r="H43" i="32"/>
  <c r="H44" i="32"/>
  <c r="H45" i="32"/>
  <c r="H46" i="32"/>
  <c r="H47" i="32"/>
  <c r="C48" i="32"/>
  <c r="E48" i="32"/>
  <c r="F48" i="32"/>
  <c r="G48" i="32"/>
  <c r="H64" i="32"/>
  <c r="H65" i="32"/>
  <c r="H66" i="32"/>
  <c r="H67" i="32"/>
  <c r="H68" i="32"/>
  <c r="H69" i="32"/>
  <c r="H70" i="32"/>
  <c r="C71" i="32"/>
  <c r="C72" i="32" s="1"/>
  <c r="E71" i="32"/>
  <c r="E72" i="32"/>
  <c r="F71" i="32"/>
  <c r="F72" i="32" s="1"/>
  <c r="G71" i="32"/>
  <c r="G72" i="32" s="1"/>
  <c r="H76" i="32"/>
  <c r="H77" i="32"/>
  <c r="H78" i="32"/>
  <c r="H79" i="32"/>
  <c r="H80" i="32"/>
  <c r="C81" i="32"/>
  <c r="E81" i="32"/>
  <c r="F81" i="32"/>
  <c r="G81" i="32"/>
  <c r="H83" i="32"/>
  <c r="H88" i="32" s="1"/>
  <c r="H84" i="32"/>
  <c r="H85" i="32"/>
  <c r="H86" i="32"/>
  <c r="H87" i="32"/>
  <c r="C88" i="32"/>
  <c r="E88" i="32"/>
  <c r="E89" i="32" s="1"/>
  <c r="F88" i="32"/>
  <c r="G88" i="32"/>
  <c r="H93" i="32"/>
  <c r="H94" i="32"/>
  <c r="H95" i="32"/>
  <c r="H96" i="32"/>
  <c r="H97" i="32"/>
  <c r="C98" i="32"/>
  <c r="E98" i="32"/>
  <c r="F98" i="32"/>
  <c r="F105" i="32" s="1"/>
  <c r="G98" i="32"/>
  <c r="H100" i="32"/>
  <c r="H101" i="32"/>
  <c r="H102" i="32"/>
  <c r="H103" i="32"/>
  <c r="C104" i="32"/>
  <c r="C105" i="32" s="1"/>
  <c r="E104" i="32"/>
  <c r="F104" i="32"/>
  <c r="G104" i="32"/>
  <c r="G105" i="32" s="1"/>
  <c r="H19" i="33"/>
  <c r="A20" i="33"/>
  <c r="A21" i="33" s="1"/>
  <c r="A22" i="33" s="1"/>
  <c r="A23" i="33" s="1"/>
  <c r="A24" i="33" s="1"/>
  <c r="A25" i="33" s="1"/>
  <c r="A26" i="33" s="1"/>
  <c r="A27" i="33" s="1"/>
  <c r="A29" i="33" s="1"/>
  <c r="A30" i="33" s="1"/>
  <c r="A31" i="33" s="1"/>
  <c r="A32" i="33" s="1"/>
  <c r="A33" i="33" s="1"/>
  <c r="A34" i="33" s="1"/>
  <c r="A35" i="33" s="1"/>
  <c r="A36" i="33" s="1"/>
  <c r="A37" i="33" s="1"/>
  <c r="A38" i="33" s="1"/>
  <c r="A42" i="33" s="1"/>
  <c r="A43" i="33" s="1"/>
  <c r="A44" i="33" s="1"/>
  <c r="A45" i="33" s="1"/>
  <c r="A46" i="33" s="1"/>
  <c r="A47" i="33" s="1"/>
  <c r="A48" i="33" s="1"/>
  <c r="A49" i="33" s="1"/>
  <c r="A50" i="33" s="1"/>
  <c r="A66" i="33" s="1"/>
  <c r="A67" i="33" s="1"/>
  <c r="A68" i="33" s="1"/>
  <c r="A69" i="33" s="1"/>
  <c r="A70" i="33" s="1"/>
  <c r="A71" i="33" s="1"/>
  <c r="A72" i="33" s="1"/>
  <c r="A73" i="33" s="1"/>
  <c r="A74" i="33" s="1"/>
  <c r="A77" i="33" s="1"/>
  <c r="A78" i="33" s="1"/>
  <c r="A79" i="33" s="1"/>
  <c r="A80" i="33" s="1"/>
  <c r="A81" i="33" s="1"/>
  <c r="A82" i="33" s="1"/>
  <c r="A83" i="33" s="1"/>
  <c r="A87" i="33" s="1"/>
  <c r="A88" i="33" s="1"/>
  <c r="A89" i="33" s="1"/>
  <c r="A90" i="33" s="1"/>
  <c r="A91" i="33" s="1"/>
  <c r="A92" i="33" s="1"/>
  <c r="A93" i="33" s="1"/>
  <c r="A96" i="33" s="1"/>
  <c r="A97" i="33" s="1"/>
  <c r="A98" i="33" s="1"/>
  <c r="A99" i="33" s="1"/>
  <c r="A100" i="33" s="1"/>
  <c r="A101" i="33" s="1"/>
  <c r="A102" i="33" s="1"/>
  <c r="A103" i="33" s="1"/>
  <c r="A119" i="33" s="1"/>
  <c r="A120" i="33" s="1"/>
  <c r="A121" i="33" s="1"/>
  <c r="A122" i="33" s="1"/>
  <c r="A123" i="33" s="1"/>
  <c r="A124" i="33" s="1"/>
  <c r="A125" i="33" s="1"/>
  <c r="A129" i="33" s="1"/>
  <c r="A130" i="33" s="1"/>
  <c r="A131" i="33" s="1"/>
  <c r="A132" i="33" s="1"/>
  <c r="A133" i="33" s="1"/>
  <c r="A134" i="33" s="1"/>
  <c r="A135" i="33" s="1"/>
  <c r="A136" i="33" s="1"/>
  <c r="A137" i="33" s="1"/>
  <c r="A139" i="33" s="1"/>
  <c r="A140" i="33" s="1"/>
  <c r="A141" i="33" s="1"/>
  <c r="A142" i="33" s="1"/>
  <c r="A143" i="33" s="1"/>
  <c r="A144" i="33" s="1"/>
  <c r="H20" i="33"/>
  <c r="H21" i="33"/>
  <c r="H22" i="33"/>
  <c r="H27" i="33" s="1"/>
  <c r="H23" i="33"/>
  <c r="H24" i="33"/>
  <c r="H25" i="33"/>
  <c r="H26" i="33"/>
  <c r="C27" i="33"/>
  <c r="E27" i="33"/>
  <c r="F27" i="33"/>
  <c r="G27" i="33"/>
  <c r="G38" i="33" s="1"/>
  <c r="H29" i="33"/>
  <c r="H30" i="33"/>
  <c r="H31" i="33"/>
  <c r="H32" i="33"/>
  <c r="H33" i="33"/>
  <c r="H34" i="33"/>
  <c r="H35" i="33"/>
  <c r="H36" i="33"/>
  <c r="C37" i="33"/>
  <c r="E37" i="33"/>
  <c r="E38" i="33" s="1"/>
  <c r="F37" i="33"/>
  <c r="G37" i="33"/>
  <c r="H42" i="33"/>
  <c r="H43" i="33"/>
  <c r="H44" i="33"/>
  <c r="H45" i="33"/>
  <c r="H46" i="33"/>
  <c r="H47" i="33"/>
  <c r="H48" i="33"/>
  <c r="H49" i="33"/>
  <c r="C50" i="33"/>
  <c r="C74" i="33" s="1"/>
  <c r="E50" i="33"/>
  <c r="F50" i="33"/>
  <c r="G50" i="33"/>
  <c r="H50" i="33"/>
  <c r="H66" i="33"/>
  <c r="H67" i="33"/>
  <c r="H68" i="33"/>
  <c r="H69" i="33"/>
  <c r="H70" i="33"/>
  <c r="H71" i="33"/>
  <c r="H72" i="33"/>
  <c r="C73" i="33"/>
  <c r="E73" i="33"/>
  <c r="E74" i="33" s="1"/>
  <c r="F73" i="33"/>
  <c r="G73" i="33"/>
  <c r="F74" i="33"/>
  <c r="H77" i="33"/>
  <c r="H78" i="33"/>
  <c r="H79" i="33"/>
  <c r="H80" i="33"/>
  <c r="H81" i="33"/>
  <c r="H82" i="33"/>
  <c r="C83" i="33"/>
  <c r="F98" i="16" s="1"/>
  <c r="E83" i="33"/>
  <c r="F83" i="33"/>
  <c r="G83" i="33"/>
  <c r="H87" i="33"/>
  <c r="H88" i="33"/>
  <c r="H89" i="33"/>
  <c r="H90" i="33"/>
  <c r="H91" i="33"/>
  <c r="H92" i="33"/>
  <c r="C93" i="33"/>
  <c r="E93" i="33"/>
  <c r="E103" i="33" s="1"/>
  <c r="F93" i="33"/>
  <c r="G93" i="33"/>
  <c r="G103" i="33" s="1"/>
  <c r="H96" i="33"/>
  <c r="H97" i="33"/>
  <c r="H98" i="33"/>
  <c r="H99" i="33"/>
  <c r="H100" i="33"/>
  <c r="H101" i="33"/>
  <c r="C102" i="33"/>
  <c r="E102" i="33"/>
  <c r="F102" i="33"/>
  <c r="F103" i="33" s="1"/>
  <c r="G102" i="33"/>
  <c r="H119" i="33"/>
  <c r="H120" i="33"/>
  <c r="H121" i="33"/>
  <c r="H122" i="33"/>
  <c r="H123" i="33"/>
  <c r="H124" i="33"/>
  <c r="C125" i="33"/>
  <c r="E125" i="33"/>
  <c r="F125" i="33"/>
  <c r="G125" i="33"/>
  <c r="H128" i="33"/>
  <c r="H129" i="33"/>
  <c r="H130" i="33"/>
  <c r="H131" i="33"/>
  <c r="H132" i="33"/>
  <c r="H133" i="33"/>
  <c r="H134" i="33"/>
  <c r="C135" i="33"/>
  <c r="C136" i="33" s="1"/>
  <c r="E135" i="33"/>
  <c r="F135" i="33"/>
  <c r="G135" i="33"/>
  <c r="G136" i="33" s="1"/>
  <c r="E136" i="33"/>
  <c r="F136" i="33"/>
  <c r="H139" i="33"/>
  <c r="H140" i="33"/>
  <c r="H141" i="33"/>
  <c r="H142" i="33"/>
  <c r="H143" i="33"/>
  <c r="C144" i="33"/>
  <c r="F99" i="16" s="1"/>
  <c r="E144" i="33"/>
  <c r="F144" i="33"/>
  <c r="G144" i="33"/>
  <c r="Y19" i="8"/>
  <c r="Y20" i="8"/>
  <c r="Y21" i="8"/>
  <c r="Y22" i="8"/>
  <c r="Y23" i="8"/>
  <c r="Y24" i="8"/>
  <c r="Y25" i="8"/>
  <c r="Y26" i="8"/>
  <c r="Y27" i="8"/>
  <c r="Y28" i="8"/>
  <c r="Y29" i="8"/>
  <c r="Y30" i="8"/>
  <c r="Y31" i="8"/>
  <c r="Y32" i="8"/>
  <c r="Y33" i="8"/>
  <c r="Y34" i="8"/>
  <c r="Y35" i="8"/>
  <c r="Y36" i="8"/>
  <c r="Y37" i="8"/>
  <c r="Y38" i="8"/>
  <c r="Y39" i="8"/>
  <c r="Y40" i="8"/>
  <c r="Y41" i="8"/>
  <c r="Y42" i="8"/>
  <c r="Y43" i="8"/>
  <c r="G35" i="16"/>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D46" i="38"/>
  <c r="F42" i="16" s="1"/>
  <c r="E46" i="38"/>
  <c r="G46" i="38"/>
  <c r="G74" i="16"/>
  <c r="D180" i="74"/>
  <c r="G93" i="16"/>
  <c r="G95" i="16" s="1"/>
  <c r="G90" i="16"/>
  <c r="D75" i="74"/>
  <c r="D211" i="74"/>
  <c r="D421" i="74" s="1"/>
  <c r="D210" i="74"/>
  <c r="D448" i="74" s="1"/>
  <c r="D20" i="47"/>
  <c r="D93" i="74" s="1"/>
  <c r="E20" i="47"/>
  <c r="D26" i="47"/>
  <c r="D94" i="74" s="1"/>
  <c r="E26" i="47"/>
  <c r="D41" i="47"/>
  <c r="D95" i="74" s="1"/>
  <c r="E41" i="47"/>
  <c r="D54" i="47"/>
  <c r="D96" i="74" s="1"/>
  <c r="E54" i="47"/>
  <c r="D58" i="47"/>
  <c r="D97" i="74" s="1"/>
  <c r="E58" i="47"/>
  <c r="E27" i="50"/>
  <c r="F27" i="50"/>
  <c r="G27" i="50"/>
  <c r="H27" i="50"/>
  <c r="H62" i="50" s="1"/>
  <c r="I27" i="50"/>
  <c r="J27" i="50"/>
  <c r="N27" i="50"/>
  <c r="O27" i="50"/>
  <c r="P27" i="50"/>
  <c r="R27" i="50"/>
  <c r="E45" i="50"/>
  <c r="F45" i="50"/>
  <c r="G45" i="50"/>
  <c r="H45" i="50"/>
  <c r="I45" i="50"/>
  <c r="J45" i="50"/>
  <c r="N45" i="50"/>
  <c r="O45" i="50"/>
  <c r="P45" i="50"/>
  <c r="R45" i="50"/>
  <c r="E56" i="50"/>
  <c r="F56" i="50"/>
  <c r="G56" i="50"/>
  <c r="G62" i="50" s="1"/>
  <c r="H45" i="17" s="1"/>
  <c r="D171" i="74" s="1"/>
  <c r="H56" i="50"/>
  <c r="I56" i="50"/>
  <c r="J56" i="50"/>
  <c r="N56" i="50"/>
  <c r="O56" i="50"/>
  <c r="P56" i="50"/>
  <c r="R56" i="50"/>
  <c r="E62" i="50"/>
  <c r="D54" i="51"/>
  <c r="J59" i="52"/>
  <c r="J66" i="52"/>
  <c r="D165" i="74"/>
  <c r="E33" i="54"/>
  <c r="E58" i="54"/>
  <c r="H56" i="17" s="1"/>
  <c r="H57" i="17" s="1"/>
  <c r="D183" i="74" s="1"/>
  <c r="D164" i="74"/>
  <c r="F33" i="56"/>
  <c r="H72" i="17" s="1"/>
  <c r="J33" i="56"/>
  <c r="H71" i="17" s="1"/>
  <c r="L33" i="56"/>
  <c r="N33" i="56"/>
  <c r="H74" i="17" s="1"/>
  <c r="J65" i="56"/>
  <c r="N65" i="56"/>
  <c r="H29" i="59"/>
  <c r="K15" i="60"/>
  <c r="K20" i="60"/>
  <c r="K24" i="60"/>
  <c r="K32" i="60"/>
  <c r="F37" i="62"/>
  <c r="E24" i="63"/>
  <c r="J19" i="69"/>
  <c r="J20" i="69"/>
  <c r="J21" i="69"/>
  <c r="J22" i="69"/>
  <c r="J23" i="69"/>
  <c r="J24" i="69"/>
  <c r="J25" i="69"/>
  <c r="J26" i="69"/>
  <c r="J27" i="69"/>
  <c r="G28" i="69"/>
  <c r="H28" i="69"/>
  <c r="I28" i="69"/>
  <c r="C46" i="69"/>
  <c r="D46" i="69"/>
  <c r="E46" i="69"/>
  <c r="F46" i="69"/>
  <c r="G46" i="69"/>
  <c r="H46" i="69"/>
  <c r="I46" i="69"/>
  <c r="J46" i="69"/>
  <c r="H34" i="73"/>
  <c r="H50" i="73"/>
  <c r="D435" i="74" s="1"/>
  <c r="D401" i="74" s="1"/>
  <c r="A9" i="4"/>
  <c r="A10" i="4" s="1"/>
  <c r="A11" i="4" s="1"/>
  <c r="A12" i="4" s="1"/>
  <c r="A13" i="4" s="1"/>
  <c r="A14" i="4" s="1"/>
  <c r="A16" i="4" s="1"/>
  <c r="A19" i="4" s="1"/>
  <c r="A21" i="4" s="1"/>
  <c r="A22" i="4" s="1"/>
  <c r="A23" i="4" s="1"/>
  <c r="A24" i="4" s="1"/>
  <c r="A25" i="4" s="1"/>
  <c r="A26" i="4" s="1"/>
  <c r="A30" i="4"/>
  <c r="A31" i="4" s="1"/>
  <c r="A32" i="4" s="1"/>
  <c r="A33" i="4" s="1"/>
  <c r="A34" i="4" s="1"/>
  <c r="A35" i="4" s="1"/>
  <c r="A36" i="4" s="1"/>
  <c r="A38" i="4" s="1"/>
  <c r="A39" i="4" s="1"/>
  <c r="A40" i="4" s="1"/>
  <c r="A41" i="4" s="1"/>
  <c r="A43" i="4" s="1"/>
  <c r="A45" i="4" s="1"/>
  <c r="A46" i="4" s="1"/>
  <c r="A47" i="4" s="1"/>
  <c r="A48" i="4" s="1"/>
  <c r="A49" i="4" s="1"/>
  <c r="A50" i="4" s="1"/>
  <c r="D7" i="4" s="1"/>
  <c r="D8" i="4" s="1"/>
  <c r="G38" i="16"/>
  <c r="D29" i="74"/>
  <c r="G106" i="16"/>
  <c r="N26" i="24"/>
  <c r="G37" i="16"/>
  <c r="J35" i="19"/>
  <c r="D350" i="74" s="1"/>
  <c r="G36" i="16"/>
  <c r="G89" i="32"/>
  <c r="N57" i="24"/>
  <c r="E60" i="24"/>
  <c r="E63" i="24" s="1"/>
  <c r="F55" i="16" s="1"/>
  <c r="G88" i="16"/>
  <c r="E95" i="16"/>
  <c r="J27" i="76" s="1"/>
  <c r="J39" i="76" s="1"/>
  <c r="D53" i="74"/>
  <c r="G78" i="16"/>
  <c r="C103" i="33"/>
  <c r="D361" i="74"/>
  <c r="D429" i="74" s="1"/>
  <c r="E49" i="16"/>
  <c r="D67" i="74"/>
  <c r="G108" i="16"/>
  <c r="N39" i="24"/>
  <c r="E90" i="19"/>
  <c r="E102" i="19" s="1"/>
  <c r="C38" i="33"/>
  <c r="E53" i="16"/>
  <c r="C6" i="2"/>
  <c r="A58" i="2" s="1"/>
  <c r="D77" i="74"/>
  <c r="A50" i="2"/>
  <c r="L1" i="8" s="1"/>
  <c r="A48" i="2"/>
  <c r="A176" i="16" s="1"/>
  <c r="A46" i="2"/>
  <c r="A11" i="74" s="1"/>
  <c r="A52" i="2"/>
  <c r="A1" i="24" s="1"/>
  <c r="D28" i="74"/>
  <c r="A43" i="7"/>
  <c r="A146" i="74"/>
  <c r="A1" i="12"/>
  <c r="A275" i="74"/>
  <c r="A57" i="59"/>
  <c r="A1" i="7"/>
  <c r="A1" i="10"/>
  <c r="A62" i="16"/>
  <c r="A119" i="16"/>
  <c r="A1" i="16"/>
  <c r="I1" i="24"/>
  <c r="A1" i="61"/>
  <c r="A1" i="59"/>
  <c r="A1" i="4"/>
  <c r="A1" i="63"/>
  <c r="G97" i="16"/>
  <c r="G53" i="16"/>
  <c r="G49" i="16"/>
  <c r="F82" i="16"/>
  <c r="H98" i="32"/>
  <c r="F101" i="16"/>
  <c r="H71" i="32"/>
  <c r="F44" i="16"/>
  <c r="E36" i="32"/>
  <c r="J81" i="19"/>
  <c r="D353" i="74" s="1"/>
  <c r="C36" i="32"/>
  <c r="F31" i="16"/>
  <c r="E52" i="16"/>
  <c r="G52" i="16" s="1"/>
  <c r="G111" i="16"/>
  <c r="H120" i="83"/>
  <c r="D120" i="74" s="1"/>
  <c r="H136" i="83"/>
  <c r="E149" i="83"/>
  <c r="H103" i="83"/>
  <c r="D116" i="74" s="1"/>
  <c r="D293" i="74" s="1"/>
  <c r="D240" i="74"/>
  <c r="D61" i="74"/>
  <c r="D409" i="74" s="1"/>
  <c r="D76" i="74"/>
  <c r="D411" i="74" s="1"/>
  <c r="J30" i="76"/>
  <c r="J42" i="76" s="1"/>
  <c r="G102" i="16"/>
  <c r="G73" i="16"/>
  <c r="D20" i="74"/>
  <c r="D50" i="74"/>
  <c r="G72" i="16"/>
  <c r="G21" i="16"/>
  <c r="G18" i="16"/>
  <c r="G24" i="16"/>
  <c r="G26" i="16"/>
  <c r="G22" i="16"/>
  <c r="G20" i="16"/>
  <c r="G19" i="16"/>
  <c r="G17" i="16"/>
  <c r="G16" i="16"/>
  <c r="G34" i="16"/>
  <c r="G15" i="16"/>
  <c r="F32" i="16"/>
  <c r="G107" i="16"/>
  <c r="D49" i="74"/>
  <c r="H81" i="83"/>
  <c r="D125" i="74"/>
  <c r="E82" i="16" l="1"/>
  <c r="G82" i="16" s="1"/>
  <c r="H36" i="32"/>
  <c r="J70" i="24"/>
  <c r="F45" i="16"/>
  <c r="H104" i="32"/>
  <c r="L70" i="24"/>
  <c r="F24" i="83"/>
  <c r="E24" i="83"/>
  <c r="H125" i="33"/>
  <c r="H102" i="33"/>
  <c r="H93" i="33"/>
  <c r="H73" i="33"/>
  <c r="H74" i="33" s="1"/>
  <c r="C1" i="59"/>
  <c r="A68" i="58"/>
  <c r="A1" i="69"/>
  <c r="A1" i="56"/>
  <c r="K25" i="60"/>
  <c r="H75" i="17"/>
  <c r="F62" i="50"/>
  <c r="H27" i="17" s="1"/>
  <c r="H46" i="38"/>
  <c r="E42" i="16" s="1"/>
  <c r="H144" i="33"/>
  <c r="E99" i="16" s="1"/>
  <c r="H135" i="33"/>
  <c r="H136" i="33" s="1"/>
  <c r="F83" i="16"/>
  <c r="F86" i="16" s="1"/>
  <c r="H83" i="33"/>
  <c r="E98" i="16" s="1"/>
  <c r="G74" i="33"/>
  <c r="F100" i="16"/>
  <c r="H37" i="33"/>
  <c r="H38" i="33" s="1"/>
  <c r="F38" i="33"/>
  <c r="F89" i="32"/>
  <c r="C89" i="32"/>
  <c r="H81" i="32"/>
  <c r="H89" i="32" s="1"/>
  <c r="K60" i="24"/>
  <c r="K63" i="24" s="1"/>
  <c r="K70" i="24" s="1"/>
  <c r="M60" i="24"/>
  <c r="M63" i="24" s="1"/>
  <c r="M70" i="24" s="1"/>
  <c r="G90" i="19"/>
  <c r="G102" i="19" s="1"/>
  <c r="F90" i="19"/>
  <c r="F102" i="19" s="1"/>
  <c r="H23" i="83"/>
  <c r="H39" i="17"/>
  <c r="H95" i="17"/>
  <c r="H99" i="17" s="1"/>
  <c r="F60" i="18"/>
  <c r="D427" i="74"/>
  <c r="D254" i="74"/>
  <c r="R62" i="50"/>
  <c r="O62" i="50"/>
  <c r="P62" i="50"/>
  <c r="J28" i="69"/>
  <c r="D286" i="74" s="1"/>
  <c r="D329" i="74" s="1"/>
  <c r="D419" i="74"/>
  <c r="D181" i="74"/>
  <c r="J62" i="50"/>
  <c r="I62" i="50"/>
  <c r="N62" i="50"/>
  <c r="H47" i="17" s="1"/>
  <c r="E44" i="16"/>
  <c r="D32" i="74" s="1"/>
  <c r="H105" i="32"/>
  <c r="E105" i="32"/>
  <c r="F60" i="24"/>
  <c r="F63" i="24" s="1"/>
  <c r="F70" i="24" s="1"/>
  <c r="H90" i="19"/>
  <c r="H102" i="19" s="1"/>
  <c r="H147" i="83"/>
  <c r="D126" i="74" s="1"/>
  <c r="D130" i="74" s="1"/>
  <c r="G130" i="83"/>
  <c r="F130" i="83"/>
  <c r="H129" i="83"/>
  <c r="G104" i="83"/>
  <c r="F104" i="83"/>
  <c r="H51" i="83"/>
  <c r="D108" i="74" s="1"/>
  <c r="H43" i="83"/>
  <c r="D107" i="74" s="1"/>
  <c r="D59" i="47"/>
  <c r="H15" i="17" s="1"/>
  <c r="D415" i="74"/>
  <c r="H40" i="75"/>
  <c r="H54" i="75" s="1"/>
  <c r="H59" i="75" s="1"/>
  <c r="G40" i="75"/>
  <c r="G54" i="75" s="1"/>
  <c r="G59" i="75" s="1"/>
  <c r="P10" i="76" s="1"/>
  <c r="P14" i="76" s="1"/>
  <c r="S44" i="76" s="1"/>
  <c r="F40" i="75"/>
  <c r="F54" i="75" s="1"/>
  <c r="F59" i="75" s="1"/>
  <c r="J10" i="76" s="1"/>
  <c r="J14" i="76" s="1"/>
  <c r="S32" i="76" s="1"/>
  <c r="D40" i="75"/>
  <c r="D54" i="75" s="1"/>
  <c r="D59" i="75" s="1"/>
  <c r="C40" i="75"/>
  <c r="C54" i="75" s="1"/>
  <c r="C59" i="75" s="1"/>
  <c r="I149" i="83"/>
  <c r="I130" i="83"/>
  <c r="E59" i="47"/>
  <c r="J15" i="17" s="1"/>
  <c r="N60" i="24"/>
  <c r="N63" i="24" s="1"/>
  <c r="N70" i="24" s="1"/>
  <c r="D364" i="74"/>
  <c r="E51" i="16"/>
  <c r="G51" i="16" s="1"/>
  <c r="E48" i="16"/>
  <c r="G48" i="16" s="1"/>
  <c r="J87" i="19"/>
  <c r="D354" i="74" s="1"/>
  <c r="J69" i="19"/>
  <c r="D352" i="74" s="1"/>
  <c r="J49" i="19"/>
  <c r="D351" i="74" s="1"/>
  <c r="D90" i="19"/>
  <c r="J50" i="17"/>
  <c r="K26" i="60"/>
  <c r="K27" i="60" s="1"/>
  <c r="D189" i="74"/>
  <c r="D192" i="74" s="1"/>
  <c r="H79" i="17"/>
  <c r="E101" i="16"/>
  <c r="G101" i="16" s="1"/>
  <c r="E83" i="16"/>
  <c r="H103" i="33"/>
  <c r="A1" i="103"/>
  <c r="A1" i="105"/>
  <c r="A1" i="101"/>
  <c r="A1" i="99"/>
  <c r="A1" i="97"/>
  <c r="A1" i="96"/>
  <c r="A1" i="93"/>
  <c r="A1" i="89"/>
  <c r="A1" i="91"/>
  <c r="A1" i="104"/>
  <c r="A1" i="102"/>
  <c r="A1" i="98"/>
  <c r="A1" i="95"/>
  <c r="A1" i="94"/>
  <c r="A1" i="92"/>
  <c r="A1" i="90"/>
  <c r="A1" i="87"/>
  <c r="A1" i="88"/>
  <c r="A54" i="19"/>
  <c r="A1" i="22"/>
  <c r="A1" i="19"/>
  <c r="A1" i="23"/>
  <c r="D141" i="74"/>
  <c r="D299" i="74" s="1"/>
  <c r="D99" i="74"/>
  <c r="E45" i="16"/>
  <c r="D30" i="74"/>
  <c r="G42" i="16"/>
  <c r="G99" i="16"/>
  <c r="F104" i="16"/>
  <c r="G98" i="16"/>
  <c r="E100" i="16"/>
  <c r="F1" i="79"/>
  <c r="F1" i="76"/>
  <c r="A1" i="82"/>
  <c r="A1" i="78"/>
  <c r="A1" i="80"/>
  <c r="A1" i="75"/>
  <c r="I1" i="80"/>
  <c r="A64" i="75"/>
  <c r="A1" i="81"/>
  <c r="A1" i="79"/>
  <c r="A1" i="77"/>
  <c r="H72" i="32"/>
  <c r="D1" i="60"/>
  <c r="A1" i="58"/>
  <c r="A1" i="64"/>
  <c r="A1" i="60"/>
  <c r="A1" i="62"/>
  <c r="A1" i="54"/>
  <c r="O1" i="23"/>
  <c r="A1" i="8"/>
  <c r="A68" i="60"/>
  <c r="A1" i="73"/>
  <c r="A1" i="6"/>
  <c r="A3" i="5"/>
  <c r="A84" i="74"/>
  <c r="A1" i="11"/>
  <c r="A220" i="74"/>
  <c r="A341" i="74"/>
  <c r="A1" i="9"/>
  <c r="A54" i="2"/>
  <c r="A56" i="2"/>
  <c r="E70" i="24"/>
  <c r="G56" i="16"/>
  <c r="H94" i="83"/>
  <c r="E74" i="83"/>
  <c r="E150" i="83" s="1"/>
  <c r="F74" i="83"/>
  <c r="F150" i="83" s="1"/>
  <c r="H19" i="83"/>
  <c r="H16" i="83"/>
  <c r="I24" i="83"/>
  <c r="I74" i="83" s="1"/>
  <c r="I150" i="83" s="1"/>
  <c r="J16" i="17" s="1"/>
  <c r="J17" i="17" s="1"/>
  <c r="H31" i="83"/>
  <c r="D104" i="74" s="1"/>
  <c r="H37" i="83"/>
  <c r="D105" i="74" s="1"/>
  <c r="H73" i="83"/>
  <c r="D109" i="74" s="1"/>
  <c r="G74" i="83"/>
  <c r="G150" i="83" s="1"/>
  <c r="H24" i="83" l="1"/>
  <c r="G44" i="16"/>
  <c r="G45" i="16" s="1"/>
  <c r="E112" i="16"/>
  <c r="G112" i="16" s="1"/>
  <c r="D216" i="74"/>
  <c r="D65" i="74"/>
  <c r="J32" i="17"/>
  <c r="J51" i="17" s="1"/>
  <c r="J58" i="17" s="1"/>
  <c r="J80" i="17" s="1"/>
  <c r="E31" i="16"/>
  <c r="D163" i="74"/>
  <c r="D167" i="74" s="1"/>
  <c r="D443" i="74" s="1"/>
  <c r="H42" i="17"/>
  <c r="H29" i="17"/>
  <c r="D136" i="74" s="1"/>
  <c r="D301" i="74" s="1"/>
  <c r="D335" i="74" s="1"/>
  <c r="D172" i="74"/>
  <c r="D174" i="74" s="1"/>
  <c r="H49" i="17"/>
  <c r="H50" i="17" s="1"/>
  <c r="H149" i="83"/>
  <c r="D121" i="74"/>
  <c r="D123" i="74" s="1"/>
  <c r="H130" i="83"/>
  <c r="E55" i="16"/>
  <c r="G55" i="16" s="1"/>
  <c r="D356" i="74"/>
  <c r="D370" i="74" s="1"/>
  <c r="D431" i="74" s="1"/>
  <c r="D399" i="74" s="1"/>
  <c r="J90" i="19"/>
  <c r="D102" i="19"/>
  <c r="F47" i="16"/>
  <c r="H74" i="83"/>
  <c r="D103" i="74"/>
  <c r="D111" i="74" s="1"/>
  <c r="D114" i="74"/>
  <c r="D118" i="74" s="1"/>
  <c r="H104" i="83"/>
  <c r="A53" i="88"/>
  <c r="A1" i="46"/>
  <c r="A54" i="32"/>
  <c r="A1" i="33"/>
  <c r="A56" i="33"/>
  <c r="A1" i="32"/>
  <c r="A1" i="66"/>
  <c r="A1" i="48"/>
  <c r="B1" i="38"/>
  <c r="A109" i="33"/>
  <c r="D35" i="74"/>
  <c r="D40" i="74"/>
  <c r="D372" i="74" s="1"/>
  <c r="D291" i="74"/>
  <c r="A54" i="94"/>
  <c r="B54" i="83"/>
  <c r="A1" i="85"/>
  <c r="A55" i="97"/>
  <c r="A54" i="92"/>
  <c r="B107" i="83"/>
  <c r="B1" i="83"/>
  <c r="A1" i="86"/>
  <c r="A1" i="84"/>
  <c r="B1" i="25"/>
  <c r="A1" i="13"/>
  <c r="A1" i="47"/>
  <c r="A1" i="51"/>
  <c r="B1" i="18"/>
  <c r="A1" i="50"/>
  <c r="A61" i="17"/>
  <c r="K1" i="50"/>
  <c r="J1" i="25"/>
  <c r="A1" i="65"/>
  <c r="A1" i="17"/>
  <c r="A1" i="52"/>
  <c r="A67" i="13"/>
  <c r="B64" i="18"/>
  <c r="G100" i="16"/>
  <c r="G104" i="16" s="1"/>
  <c r="D66" i="74"/>
  <c r="E104" i="16"/>
  <c r="D71" i="74" s="1"/>
  <c r="D284" i="74"/>
  <c r="D316" i="74" s="1"/>
  <c r="D333" i="74"/>
  <c r="G83" i="16"/>
  <c r="G86" i="16" s="1"/>
  <c r="E86" i="16"/>
  <c r="D54" i="74"/>
  <c r="J83" i="17" l="1"/>
  <c r="J88" i="17" s="1"/>
  <c r="J89" i="17" s="1"/>
  <c r="G8" i="18"/>
  <c r="G31" i="18" s="1"/>
  <c r="G94" i="18" s="1"/>
  <c r="G96" i="18" s="1"/>
  <c r="F95" i="18" s="1"/>
  <c r="D271" i="74" s="1"/>
  <c r="D69" i="74"/>
  <c r="D21" i="74"/>
  <c r="E32" i="16"/>
  <c r="D24" i="74" s="1"/>
  <c r="G31" i="16"/>
  <c r="G32" i="16" s="1"/>
  <c r="J91" i="17"/>
  <c r="F113" i="16"/>
  <c r="F114" i="16" s="1"/>
  <c r="F115" i="16" s="1"/>
  <c r="H31" i="17"/>
  <c r="D374" i="74"/>
  <c r="E47" i="16"/>
  <c r="E54" i="16" s="1"/>
  <c r="J102" i="19"/>
  <c r="F54" i="16"/>
  <c r="F57" i="16" s="1"/>
  <c r="F58" i="16" s="1"/>
  <c r="D327" i="74"/>
  <c r="D310" i="74"/>
  <c r="D33" i="74"/>
  <c r="D132" i="74"/>
  <c r="D57" i="74"/>
  <c r="D305" i="74"/>
  <c r="D318" i="74"/>
  <c r="D312" i="74"/>
  <c r="H150" i="83"/>
  <c r="H16" i="17" s="1"/>
  <c r="H17" i="17" s="1"/>
  <c r="H32" i="17" s="1"/>
  <c r="H51" i="17" s="1"/>
  <c r="H58" i="17" s="1"/>
  <c r="H80" i="17" s="1"/>
  <c r="D22" i="74" l="1"/>
  <c r="D403" i="74"/>
  <c r="G47" i="16"/>
  <c r="G54" i="16" s="1"/>
  <c r="G57" i="16" s="1"/>
  <c r="G58" i="16" s="1"/>
  <c r="D39" i="74"/>
  <c r="D42" i="74" s="1"/>
  <c r="D44" i="74" s="1"/>
  <c r="E57" i="16"/>
  <c r="E58" i="16" s="1"/>
  <c r="D297" i="74"/>
  <c r="D138" i="74"/>
  <c r="H83" i="17"/>
  <c r="F8" i="18"/>
  <c r="F31" i="18" s="1"/>
  <c r="F94" i="18" s="1"/>
  <c r="F96" i="18" s="1"/>
  <c r="D55" i="74"/>
  <c r="D405" i="74"/>
  <c r="D380" i="74" s="1"/>
  <c r="D207" i="74" l="1"/>
  <c r="D214" i="74" s="1"/>
  <c r="D218" i="74" s="1"/>
  <c r="H88" i="17"/>
  <c r="H89" i="17" s="1"/>
  <c r="D295" i="74"/>
  <c r="D303" i="74"/>
  <c r="D144" i="74"/>
  <c r="D153" i="74" s="1"/>
  <c r="D176" i="74" s="1"/>
  <c r="D185" i="74" s="1"/>
  <c r="D442" i="74"/>
  <c r="D445" i="74" s="1"/>
  <c r="D417" i="74" s="1"/>
  <c r="D390" i="74" s="1"/>
  <c r="H91" i="17" l="1"/>
  <c r="E113" i="16"/>
  <c r="D320" i="74"/>
  <c r="D337" i="74"/>
  <c r="D194" i="74"/>
  <c r="D231" i="74" s="1"/>
  <c r="D244" i="74" s="1"/>
  <c r="D447" i="74"/>
  <c r="D449" i="74" s="1"/>
  <c r="D423" i="74" s="1"/>
  <c r="D314" i="74"/>
  <c r="D322" i="74" s="1"/>
  <c r="D331" i="74"/>
  <c r="D339" i="74" s="1"/>
  <c r="E114" i="16" l="1"/>
  <c r="G113" i="16"/>
  <c r="G114" i="16" s="1"/>
  <c r="G115" i="16" s="1"/>
  <c r="D80" i="74"/>
  <c r="E64" i="81"/>
  <c r="E115" i="16"/>
  <c r="J31" i="76" s="1"/>
  <c r="D269" i="74"/>
  <c r="D273" i="74" s="1"/>
  <c r="D425" i="74"/>
  <c r="D397" i="74" s="1"/>
  <c r="D392" i="74"/>
  <c r="J32" i="76" l="1"/>
  <c r="J43" i="76"/>
  <c r="M31" i="76"/>
  <c r="J18" i="76" s="1"/>
  <c r="D413" i="74"/>
  <c r="D78" i="74"/>
  <c r="D82" i="74"/>
  <c r="D407" i="74" l="1"/>
  <c r="D387" i="74" s="1"/>
  <c r="D394" i="74"/>
  <c r="M43" i="76"/>
  <c r="P18" i="76" s="1"/>
  <c r="J44" i="76"/>
  <c r="M40" i="76"/>
  <c r="S40" i="76" s="1"/>
  <c r="M39" i="76"/>
  <c r="M29" i="76"/>
  <c r="S29" i="76" s="1"/>
  <c r="M28" i="76"/>
  <c r="S28" i="76" s="1"/>
  <c r="M27" i="76"/>
  <c r="M30" i="76"/>
  <c r="S30" i="76" s="1"/>
  <c r="M42" i="76"/>
  <c r="S42" i="76" s="1"/>
  <c r="M41" i="76"/>
  <c r="S41" i="76" s="1"/>
  <c r="M32" i="76" l="1"/>
  <c r="S27" i="76"/>
  <c r="S31" i="76" s="1"/>
  <c r="P31" i="76" s="1"/>
  <c r="J16" i="76" s="1"/>
  <c r="M44" i="76"/>
  <c r="S39" i="76"/>
  <c r="S43" i="76" s="1"/>
  <c r="P43" i="76" s="1"/>
  <c r="P16" i="76" s="1"/>
  <c r="D386" i="74"/>
  <c r="D382" i="74"/>
  <c r="D385" i="74"/>
  <c r="D388" i="74"/>
</calcChain>
</file>

<file path=xl/sharedStrings.xml><?xml version="1.0" encoding="utf-8"?>
<sst xmlns="http://schemas.openxmlformats.org/spreadsheetml/2006/main" count="6271" uniqueCount="3014">
  <si>
    <t xml:space="preserve">   Noncurrent Deferred Nonoperating Income Taxes-Dr. (Account (1510)</t>
  </si>
  <si>
    <t>FOOTNOTE:   USF Revenues $.....................</t>
  </si>
  <si>
    <t>Recorded in Account:   ....................</t>
  </si>
  <si>
    <t>44. OPERATING EXPENSES BY CATEGORY</t>
  </si>
  <si>
    <t>44. OPERATING EXPENSES BY CATEGORY (Continued)</t>
  </si>
  <si>
    <t>Salaries &amp; Wages</t>
  </si>
  <si>
    <t>Benefits</t>
  </si>
  <si>
    <t>Other Expenses</t>
  </si>
  <si>
    <t xml:space="preserve">(b) </t>
  </si>
  <si>
    <t xml:space="preserve">(c) </t>
  </si>
  <si>
    <t xml:space="preserve">(d)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</si>
  <si>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</si>
  <si>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</si>
  <si>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</si>
  <si>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</si>
  <si>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</si>
  <si>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</si>
  <si>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</si>
  <si>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</si>
  <si>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</si>
  <si>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</si>
  <si>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</si>
  <si>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</si>
  <si>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</si>
  <si>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</si>
  <si>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</si>
  <si>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</si>
  <si>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</si>
  <si>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</si>
  <si>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</si>
  <si>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</si>
  <si>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</si>
  <si>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</si>
  <si>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</si>
  <si>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</si>
  <si>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</si>
  <si>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</si>
  <si>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</si>
  <si>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</si>
  <si>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</si>
  <si>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</si>
  <si>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</si>
  <si>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</si>
  <si>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</si>
  <si>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</si>
  <si>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</si>
  <si>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</si>
  <si>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</si>
  <si>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</si>
  <si>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</si>
  <si>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</si>
  <si>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</si>
  <si>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</si>
  <si>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</si>
  <si>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68</t>
  </si>
  <si>
    <t xml:space="preserve">  5002</t>
  </si>
  <si>
    <t>Optional Extended Area Service</t>
  </si>
  <si>
    <t xml:space="preserve">  5003</t>
  </si>
  <si>
    <t>Cellular Mobile</t>
  </si>
  <si>
    <t xml:space="preserve">  5004</t>
  </si>
  <si>
    <t>Other Mobile Services</t>
  </si>
  <si>
    <t xml:space="preserve">  5010</t>
  </si>
  <si>
    <t>Public Telephone</t>
  </si>
  <si>
    <t xml:space="preserve"> 3. Show the number and aggregate amount of all other items.</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</si>
  <si>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</si>
  <si>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</si>
  <si>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</si>
  <si>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</si>
  <si>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</si>
  <si>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</si>
  <si>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</si>
  <si>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</si>
  <si>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</si>
  <si>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</si>
  <si>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</si>
  <si>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</si>
  <si>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</si>
  <si>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</si>
  <si>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</si>
  <si>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</si>
  <si>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</si>
  <si>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</si>
  <si>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</si>
  <si>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</si>
  <si>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</si>
  <si>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</si>
  <si>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</si>
  <si>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</si>
  <si>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</si>
  <si>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</si>
  <si>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</si>
  <si>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financial, legal, patent, purchasing or other general services of a continuous nature.</t>
  </si>
  <si>
    <t>Report the valuation method used; tariffed rate or cost.</t>
  </si>
  <si>
    <t>Valuation</t>
  </si>
  <si>
    <t>Service Provided</t>
  </si>
  <si>
    <t>Name of Affiliate or Other Company</t>
  </si>
  <si>
    <t>Method</t>
  </si>
  <si>
    <t>For/To</t>
  </si>
  <si>
    <t>Affiliates:</t>
  </si>
  <si>
    <t>Total Affiliates</t>
  </si>
  <si>
    <t>Other Companies:</t>
  </si>
  <si>
    <t>Aggregate of All Other Items</t>
  </si>
  <si>
    <t>Total Other Companies</t>
  </si>
  <si>
    <t>Total General Services and Licenses</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</si>
  <si>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</si>
  <si>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</si>
  <si>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</si>
  <si>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</si>
  <si>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</si>
  <si>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</si>
  <si>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</si>
  <si>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</si>
  <si>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</si>
  <si>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</si>
  <si>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</si>
  <si>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</si>
  <si>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</si>
  <si>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</si>
  <si>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</si>
  <si>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</si>
  <si>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</si>
  <si>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</si>
  <si>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</si>
  <si>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</si>
  <si>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</si>
  <si>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</si>
  <si>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</si>
  <si>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</si>
  <si>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</si>
  <si>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</si>
  <si>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</si>
  <si>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    for each of the required classifications and totals for each account shall be shown.  The aggregate of all deposits of cash amounting</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</si>
  <si>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</si>
  <si>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</si>
  <si>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</si>
  <si>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</si>
  <si>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</si>
  <si>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</si>
  <si>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</si>
  <si>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</si>
  <si>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</si>
  <si>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</si>
  <si>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</si>
  <si>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</si>
  <si>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</si>
  <si>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Amortization of Debt Issuance Expense......................................</t>
  </si>
  <si>
    <t>Interest Expense-Capital Leases...…….................................</t>
  </si>
  <si>
    <t>Balance Transferred from Income.......................................…</t>
  </si>
  <si>
    <t>Appropriations of Retained Earnings....................................</t>
  </si>
  <si>
    <t>Unappropriated Retained Earnings (End of Period)..............</t>
  </si>
  <si>
    <t>Appropriated Retained Earnings (End of Period).................</t>
  </si>
  <si>
    <t>Dividends Received.............................................................</t>
  </si>
  <si>
    <t>Other Changes (explain)....................................................</t>
  </si>
  <si>
    <t>Holders of Voting Securities................................................................</t>
  </si>
  <si>
    <t>8</t>
  </si>
  <si>
    <t>Analysis of Entries in Other Capital and Retained</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</si>
  <si>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</si>
  <si>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</si>
  <si>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</si>
  <si>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</si>
  <si>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79</t>
  </si>
  <si>
    <t>Analysis of Telecommunications Plant Accounts........................</t>
  </si>
  <si>
    <t>24-25</t>
  </si>
  <si>
    <t>Extraordinary Items....................................................................</t>
  </si>
  <si>
    <t>80</t>
  </si>
  <si>
    <t>51A</t>
  </si>
  <si>
    <t>Contingent Liabilities..................................................................</t>
  </si>
  <si>
    <t>26</t>
  </si>
  <si>
    <t>81</t>
  </si>
  <si>
    <t>15A</t>
  </si>
  <si>
    <t>27</t>
  </si>
  <si>
    <t>Analysis of Pension Cost.........................................................</t>
  </si>
  <si>
    <t>28</t>
  </si>
  <si>
    <t>Analysis of Pension Settlements, Curtailments,</t>
  </si>
  <si>
    <t>Reserved.............................................................................</t>
  </si>
  <si>
    <t>29</t>
  </si>
  <si>
    <t xml:space="preserve">     and Terminations..................................................................</t>
  </si>
  <si>
    <t>Analysis of Assets Purchased or Sold to Affiliates......................</t>
  </si>
  <si>
    <t>30-31</t>
  </si>
  <si>
    <t>Analysis of OPEB Costs, Funding and Deferrals..................</t>
  </si>
  <si>
    <t>Analysis of Entries in Accumulated Depreciation........................</t>
  </si>
  <si>
    <t>32-33</t>
  </si>
  <si>
    <t>Reserved...........................................................................</t>
  </si>
  <si>
    <t>92</t>
  </si>
  <si>
    <t>Basis of Charges for Depreciation....................................................</t>
  </si>
  <si>
    <t>34-35</t>
  </si>
  <si>
    <t>93</t>
  </si>
  <si>
    <t>General Services and Licenses, Advisory,</t>
  </si>
  <si>
    <t>Debits</t>
  </si>
  <si>
    <t>Name of Debtor</t>
  </si>
  <si>
    <t xml:space="preserve"> Other credits (explain in a note)</t>
  </si>
  <si>
    <t xml:space="preserve"> Uncollectibles written off during the year</t>
  </si>
  <si>
    <t>24. NOTES RECEIVABLE AND NOTES RECEIVABLE ALLOWANCE</t>
  </si>
  <si>
    <t>List the information for each affiliate, and also the ten largest nonaffiliate debtors.  Aggregate all other nonaffiliate notes receivable.</t>
  </si>
  <si>
    <t>Interest</t>
  </si>
  <si>
    <t>Date of</t>
  </si>
  <si>
    <t>Rate Per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</si>
  <si>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</si>
  <si>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</si>
  <si>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</si>
  <si>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</si>
  <si>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</si>
  <si>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</si>
  <si>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</si>
  <si>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</si>
  <si>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</si>
  <si>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</si>
  <si>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</si>
  <si>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</si>
  <si>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Affiliates</t>
  </si>
  <si>
    <t>Nonaffiliates</t>
  </si>
  <si>
    <t xml:space="preserve"> Accruals charged to account 6790</t>
  </si>
  <si>
    <t xml:space="preserve">   Total credits</t>
  </si>
  <si>
    <t xml:space="preserve">    Total debits</t>
  </si>
  <si>
    <t>Balance at end of the year</t>
  </si>
  <si>
    <t>49</t>
  </si>
  <si>
    <t>Investments in Affiliated Companies..................................................</t>
  </si>
  <si>
    <t>50-51</t>
  </si>
  <si>
    <t>Investments...............................................................................................</t>
  </si>
  <si>
    <t>Access Lines</t>
  </si>
  <si>
    <t>Pg 96, L10 (e)</t>
  </si>
  <si>
    <t>DOLLAR AMOUNTS</t>
  </si>
  <si>
    <t>Sch 44</t>
  </si>
  <si>
    <t>Wages and Benefits</t>
  </si>
  <si>
    <t>Pg 71, L94 (b) (c)</t>
  </si>
  <si>
    <t>Other Operations Expense</t>
  </si>
  <si>
    <t>Income Taxes - Operating Taxes</t>
  </si>
  <si>
    <t>Other Taxes - Operating Taxes</t>
  </si>
  <si>
    <t>Capital Costs</t>
  </si>
  <si>
    <t xml:space="preserve">     Total</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</si>
  <si>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</si>
  <si>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</si>
  <si>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</si>
  <si>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</si>
  <si>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</si>
  <si>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</si>
  <si>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</si>
  <si>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</si>
  <si>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</si>
  <si>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</si>
  <si>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</si>
  <si>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</si>
  <si>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</si>
  <si>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</si>
  <si>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</si>
  <si>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</si>
  <si>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</si>
  <si>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</si>
  <si>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</si>
  <si>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</si>
  <si>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</si>
  <si>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</si>
  <si>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</si>
  <si>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</si>
  <si>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</si>
  <si>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</si>
  <si>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</si>
  <si>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</si>
  <si>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</si>
  <si>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</si>
  <si>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</si>
  <si>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</si>
  <si>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</si>
  <si>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</si>
  <si>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</si>
  <si>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</si>
  <si>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</si>
  <si>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</si>
  <si>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</si>
  <si>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</si>
  <si>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</si>
  <si>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</si>
  <si>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</si>
  <si>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</si>
  <si>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</si>
  <si>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</si>
  <si>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</si>
  <si>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</si>
  <si>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</si>
  <si>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</si>
  <si>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</si>
  <si>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</si>
  <si>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</si>
  <si>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</si>
  <si>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</si>
  <si>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Please complete the information on this schedule for all copies (paper and electronic version)</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</si>
  <si>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</si>
  <si>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</si>
  <si>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</si>
  <si>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</si>
  <si>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</si>
  <si>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</si>
  <si>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</si>
  <si>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</si>
  <si>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</si>
  <si>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</si>
  <si>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Cost of</t>
  </si>
  <si>
    <t>Plant Account</t>
  </si>
  <si>
    <t>of Year</t>
  </si>
  <si>
    <t>Accruals</t>
  </si>
  <si>
    <t>Insurance, etc.</t>
  </si>
  <si>
    <t>with Traffic</t>
  </si>
  <si>
    <t>without Traffic</t>
  </si>
  <si>
    <t>Removal</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</si>
  <si>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</si>
  <si>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</si>
  <si>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</si>
  <si>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</si>
  <si>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</si>
  <si>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</si>
  <si>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</si>
  <si>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</si>
  <si>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</si>
  <si>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Step-by Step</t>
  </si>
  <si>
    <t>Crossbar</t>
  </si>
  <si>
    <t xml:space="preserve">        .3</t>
  </si>
  <si>
    <t>Other Electro-Mechanical Switching</t>
  </si>
  <si>
    <t>Satellite and Earth Station Facilities</t>
  </si>
  <si>
    <t>Other Radio Facilities</t>
  </si>
  <si>
    <t>Total Central Office Assets</t>
  </si>
  <si>
    <t>Information Orig/Termination Assets</t>
  </si>
  <si>
    <t>Total Information Orig/Termination Assets</t>
  </si>
  <si>
    <t>Cable and Wire Facilities Assets</t>
  </si>
  <si>
    <t>Total Cable and Wire Facilities Assets</t>
  </si>
  <si>
    <t>3100</t>
  </si>
  <si>
    <t>Other - Explain</t>
  </si>
  <si>
    <t>Total Accumulated Depreciation - TPIS</t>
  </si>
  <si>
    <t>3200</t>
  </si>
  <si>
    <t>Held for Future Communications Use</t>
  </si>
  <si>
    <t>3300</t>
  </si>
  <si>
    <t>Nonoperating</t>
  </si>
  <si>
    <t>Total Accumulated Depreciation</t>
  </si>
  <si>
    <t>3410</t>
  </si>
  <si>
    <t>3420</t>
  </si>
  <si>
    <t>Accumulated Amortization - Tangible</t>
  </si>
  <si>
    <t>3500</t>
  </si>
  <si>
    <t>Accumulated Amortization - Intangible</t>
  </si>
  <si>
    <t>3600</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</si>
  <si>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</si>
  <si>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</si>
  <si>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</si>
  <si>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</si>
  <si>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</si>
  <si>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</si>
  <si>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</si>
  <si>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</si>
  <si>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</si>
  <si>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</si>
  <si>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</si>
  <si>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</si>
  <si>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</si>
  <si>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</si>
  <si>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</si>
  <si>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</si>
  <si>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</si>
  <si>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</si>
  <si>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Instructions</t>
  </si>
  <si>
    <t>Do not include this sheet in the Annual Report you send to the Commission</t>
  </si>
  <si>
    <t xml:space="preserve">We have included general instructions below to assist you in completing the report. </t>
  </si>
  <si>
    <t>General Information</t>
  </si>
  <si>
    <t>Insert Pages</t>
  </si>
  <si>
    <t>Printing Individual Schedules on the File</t>
  </si>
  <si>
    <t>Saving the File</t>
  </si>
  <si>
    <t xml:space="preserve">Print the Entire Report </t>
  </si>
  <si>
    <t>Company Name</t>
  </si>
  <si>
    <t>ALLTEL</t>
  </si>
  <si>
    <t>Armstrong</t>
  </si>
  <si>
    <t xml:space="preserve">Berkshire </t>
  </si>
  <si>
    <t>Cassadaga</t>
  </si>
  <si>
    <t xml:space="preserve">Champlain </t>
  </si>
  <si>
    <t xml:space="preserve">Chautaqua &amp; Erie </t>
  </si>
  <si>
    <t xml:space="preserve">Chazy &amp; Westport </t>
  </si>
  <si>
    <t>Citizens Tel of Hammond</t>
  </si>
  <si>
    <t>Citizens Tel of New York</t>
  </si>
  <si>
    <t xml:space="preserve">Crown Point </t>
  </si>
  <si>
    <t xml:space="preserve">Delhi </t>
  </si>
  <si>
    <t xml:space="preserve">Deposit </t>
  </si>
  <si>
    <t>Dunkirk &amp; Fredonia</t>
  </si>
  <si>
    <t>Edwards</t>
  </si>
  <si>
    <t>Empire</t>
  </si>
  <si>
    <t>Fishers Island</t>
  </si>
  <si>
    <t xml:space="preserve">Frontier of Ausable Valley </t>
  </si>
  <si>
    <t>Frontier of New York (Highland)</t>
  </si>
  <si>
    <t xml:space="preserve">Frontier of Seneca-Gorham </t>
  </si>
  <si>
    <t xml:space="preserve">Frontier of Sylvan Lake </t>
  </si>
  <si>
    <t xml:space="preserve">Germantown </t>
  </si>
  <si>
    <t xml:space="preserve">Hancock </t>
  </si>
  <si>
    <t>Margaretville</t>
  </si>
  <si>
    <t>Middleburgh</t>
  </si>
  <si>
    <t xml:space="preserve">Newport </t>
  </si>
  <si>
    <t>Nicholville</t>
  </si>
  <si>
    <t xml:space="preserve">Ogden </t>
  </si>
  <si>
    <t>Oneida County Rural</t>
  </si>
  <si>
    <t xml:space="preserve">Ontario </t>
  </si>
  <si>
    <t>Oriskany Falls</t>
  </si>
  <si>
    <t xml:space="preserve">Pattersonville </t>
  </si>
  <si>
    <t>Port Byron</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</si>
  <si>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</si>
  <si>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</si>
  <si>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</si>
  <si>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</si>
  <si>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</si>
  <si>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</si>
  <si>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</si>
  <si>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</si>
  <si>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</si>
  <si>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</si>
  <si>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</si>
  <si>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</si>
  <si>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</si>
  <si>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</si>
  <si>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</si>
  <si>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</si>
  <si>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</si>
  <si>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</si>
  <si>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</si>
  <si>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</si>
  <si>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</si>
  <si>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</si>
  <si>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</si>
  <si>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</si>
  <si>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</si>
  <si>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</si>
  <si>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</si>
  <si>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</si>
  <si>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</si>
  <si>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</si>
  <si>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</si>
  <si>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</si>
  <si>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</si>
  <si>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</si>
  <si>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</si>
  <si>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69</t>
  </si>
  <si>
    <t>70</t>
  </si>
  <si>
    <t>6611</t>
  </si>
  <si>
    <t>Product Management</t>
  </si>
  <si>
    <t>6612</t>
  </si>
  <si>
    <t>Sales</t>
  </si>
  <si>
    <t>6613</t>
  </si>
  <si>
    <t>Product Advertising</t>
  </si>
  <si>
    <t>71</t>
  </si>
  <si>
    <t>6610</t>
  </si>
  <si>
    <t>Services</t>
  </si>
  <si>
    <t>6621</t>
  </si>
  <si>
    <t>Call Completion Services</t>
  </si>
  <si>
    <t>6622.1</t>
  </si>
  <si>
    <t>Number Services-Directory Assistance</t>
  </si>
  <si>
    <t>74</t>
  </si>
  <si>
    <t>6622.2</t>
  </si>
  <si>
    <t>Number Services-Directory Publishing</t>
  </si>
  <si>
    <t>6623.1</t>
  </si>
  <si>
    <t>Customer Services-Order Processing &amp; Instruction</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</si>
  <si>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</si>
  <si>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</si>
  <si>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</si>
  <si>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</si>
  <si>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</si>
  <si>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</si>
  <si>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</si>
  <si>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</si>
  <si>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</si>
  <si>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</si>
  <si>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</si>
  <si>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</si>
  <si>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</si>
  <si>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</si>
  <si>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</si>
  <si>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</si>
  <si>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</si>
  <si>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</si>
  <si>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</si>
  <si>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</si>
  <si>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</si>
  <si>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</si>
  <si>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</si>
  <si>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</si>
  <si>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</si>
  <si>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</si>
  <si>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</si>
  <si>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</si>
  <si>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</si>
  <si>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</si>
  <si>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</si>
  <si>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</si>
  <si>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</si>
  <si>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</si>
  <si>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</si>
  <si>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</si>
  <si>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</si>
  <si>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</si>
  <si>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</si>
  <si>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</si>
  <si>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</si>
  <si>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6790</t>
  </si>
  <si>
    <t>Provision for Uncollectible Notes Receivable</t>
  </si>
  <si>
    <t>Total Corporate Operations Expenses</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</si>
  <si>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</si>
  <si>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</si>
  <si>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</si>
  <si>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</si>
  <si>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</si>
  <si>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</si>
  <si>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</si>
  <si>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</si>
  <si>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</si>
  <si>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</si>
  <si>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</si>
  <si>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</si>
  <si>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</si>
  <si>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</si>
  <si>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</si>
  <si>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</si>
  <si>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</si>
  <si>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</si>
  <si>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</si>
  <si>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than ten such holders, the ten who hold the highest voting powers. Data should be the latest available nearest the end of the</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</si>
  <si>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</si>
  <si>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</si>
  <si>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</si>
  <si>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</si>
  <si>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</si>
  <si>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</si>
  <si>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</si>
  <si>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</si>
  <si>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</si>
  <si>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</si>
  <si>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</si>
  <si>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</si>
  <si>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</si>
  <si>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</si>
  <si>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</si>
  <si>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</si>
  <si>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</si>
  <si>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</si>
  <si>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</si>
  <si>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</si>
  <si>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</si>
  <si>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</si>
  <si>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</si>
  <si>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</si>
  <si>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</si>
  <si>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</si>
  <si>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</si>
  <si>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</si>
  <si>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</si>
  <si>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</si>
  <si>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</si>
  <si>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</si>
  <si>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</si>
  <si>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</si>
  <si>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</si>
  <si>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</si>
  <si>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</si>
  <si>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</si>
  <si>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</si>
  <si>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</si>
  <si>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</si>
  <si>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</si>
  <si>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</si>
  <si>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</si>
  <si>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</si>
  <si>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</si>
  <si>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</si>
  <si>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</si>
  <si>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</si>
  <si>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</si>
  <si>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</si>
  <si>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</si>
  <si>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</si>
  <si>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</si>
  <si>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</si>
  <si>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</si>
  <si>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</si>
  <si>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</si>
  <si>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</si>
  <si>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</si>
  <si>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</si>
  <si>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</si>
  <si>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</si>
  <si>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</si>
  <si>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</si>
  <si>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</si>
  <si>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</si>
  <si>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</si>
  <si>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</si>
  <si>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</si>
  <si>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</si>
  <si>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</si>
  <si>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</si>
  <si>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</si>
  <si>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</si>
  <si>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</si>
  <si>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</si>
  <si>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</si>
  <si>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</si>
  <si>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</si>
  <si>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</si>
  <si>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</si>
  <si>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</si>
  <si>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</si>
  <si>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</si>
  <si>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</si>
  <si>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</si>
  <si>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</si>
  <si>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</si>
  <si>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</si>
  <si>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</si>
  <si>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</si>
  <si>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</si>
  <si>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</si>
  <si>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</si>
  <si>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</si>
  <si>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</si>
  <si>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</si>
  <si>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</si>
  <si>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 xml:space="preserve">Beginning of </t>
  </si>
  <si>
    <t>or</t>
  </si>
  <si>
    <t>Accounts</t>
  </si>
  <si>
    <t>(Decrease)</t>
  </si>
  <si>
    <t>CURRENT ASSETS</t>
  </si>
  <si>
    <t>1130</t>
  </si>
  <si>
    <t>Cash ............................................................................................</t>
  </si>
  <si>
    <t>--</t>
  </si>
  <si>
    <t>1140</t>
  </si>
  <si>
    <t>Special Cash Deposits.........................................................</t>
  </si>
  <si>
    <t>1150</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</si>
  <si>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</si>
  <si>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</si>
  <si>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</si>
  <si>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</si>
  <si>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</si>
  <si>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</si>
  <si>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</si>
  <si>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</si>
  <si>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</si>
  <si>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</si>
  <si>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Discount Rate</t>
  </si>
  <si>
    <t>Expected Long-Term Rate of Return on Assets (Exterior Fund)</t>
  </si>
  <si>
    <t>Interest Rate Applied to NYS Jurisdiction Internal Reserve Balance</t>
  </si>
  <si>
    <t>NET PERIODIC OPEB COST</t>
  </si>
  <si>
    <t>Actual Return on Plan Assets [ (Gain) or Loss ]</t>
  </si>
  <si>
    <t>Amortization of (Gains) or Losses from Earlier Periods</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</si>
  <si>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</si>
  <si>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</si>
  <si>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</si>
  <si>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</si>
  <si>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</si>
  <si>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The amount reported on Line 9 should be the same amount as that reported on Line 4 on Page 89.</t>
  </si>
  <si>
    <t xml:space="preserve">(b)   </t>
  </si>
  <si>
    <t>EXTERNALLY HELD OPEB DEDICATED FUNDS OR TRUSTS</t>
  </si>
  <si>
    <t>Fair Value of Plan Assets at Beginning of Period</t>
  </si>
  <si>
    <t>Contributions to the Fund:</t>
  </si>
  <si>
    <t xml:space="preserve">     Deposits of Company Funds</t>
  </si>
  <si>
    <t xml:space="preserve">     Transfers from Pension Related Funds</t>
  </si>
  <si>
    <t xml:space="preserve">     Other  *</t>
  </si>
  <si>
    <t xml:space="preserve">Income or (Loss) Earned on Fund Assets </t>
  </si>
  <si>
    <t>Capital Appreciation or (Depreciation) of Fund Assets</t>
  </si>
  <si>
    <t>Cost Benefits Paid from the Fund To or For Plan Participants</t>
  </si>
  <si>
    <t>Other Expenses Paid By the Fund **</t>
  </si>
  <si>
    <t>Working Cash Advances ....................................................</t>
  </si>
  <si>
    <t>1160</t>
  </si>
  <si>
    <t>1180</t>
  </si>
  <si>
    <t>Telecom. Accounts Receivable ......................................</t>
  </si>
  <si>
    <t>1181</t>
  </si>
  <si>
    <t>Accounts Rec. Allow.-Tel. ..................................................</t>
  </si>
  <si>
    <t>1190.1</t>
  </si>
  <si>
    <t>Accounts Rec From Affil. Cos. ........................................</t>
  </si>
  <si>
    <t>1190.2</t>
  </si>
  <si>
    <t>Other Accounts Receivable ..............................................</t>
  </si>
  <si>
    <t>1191</t>
  </si>
  <si>
    <t>Accounts Rec Allow-Other and Affil. .............................</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</si>
  <si>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</si>
  <si>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</si>
  <si>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</si>
  <si>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</si>
  <si>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</si>
  <si>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</si>
  <si>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</si>
  <si>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</si>
  <si>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</si>
  <si>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</si>
  <si>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</si>
  <si>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</si>
  <si>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</si>
  <si>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</si>
  <si>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</si>
  <si>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</si>
  <si>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</si>
  <si>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</si>
  <si>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</si>
  <si>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</si>
  <si>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</si>
  <si>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</si>
  <si>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</si>
  <si>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</si>
  <si>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</si>
  <si>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</si>
  <si>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</si>
  <si>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</si>
  <si>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</si>
  <si>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</si>
  <si>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</si>
  <si>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</si>
  <si>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 xml:space="preserve"> Less: Nonregulated Income</t>
  </si>
  <si>
    <t xml:space="preserve"> Other reconciling amounts (list first additional income and unallowable deductions,</t>
  </si>
  <si>
    <t xml:space="preserve"> followed by additional deductions and nontaxable income):</t>
  </si>
  <si>
    <t>xxxxxxxxxxxx</t>
  </si>
  <si>
    <t>Additional Income &amp; Unallowable Deductions:</t>
  </si>
  <si>
    <t>Additional Deductions &amp; Non-Taxable Income:</t>
  </si>
  <si>
    <t xml:space="preserve"> Federal tax net income</t>
  </si>
  <si>
    <t xml:space="preserve"> Computation of tax:</t>
  </si>
  <si>
    <t>Computed Federal Income Tax</t>
  </si>
  <si>
    <t>Print continuation sheets as needed.</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</si>
  <si>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</si>
  <si>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</si>
  <si>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</si>
  <si>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 xml:space="preserve">All lines except line 6 are balances at end of year. </t>
  </si>
  <si>
    <t>The amount in Column (a) reflects the year end balance in the reporting year for Long-Term Debt (including</t>
  </si>
  <si>
    <t>at the end of the reporting year.  The cost rate is derived by dividing the interest expense and/or preferred stock</t>
  </si>
  <si>
    <t>dividends by the respective year end debt or preferred stock balance.  The return on common equity is a</t>
  </si>
  <si>
    <t>earned rates of return reported here are not necessairly the same that would be</t>
  </si>
  <si>
    <t>If Total on Line 24 is less than 20% of Total Assets the Filing of this Schedule 24 is optional.</t>
  </si>
  <si>
    <t>This schedule is optional for filers if Line 26 is less than 5% of the Total Assets of the Company.</t>
  </si>
  <si>
    <t>5.  This schedule is optional for filers if the aggregate Year End Book Value of account 1401.2 and Account 1402 is less than</t>
  </si>
  <si>
    <t>5% of the Total Assets of the Company.</t>
  </si>
  <si>
    <t xml:space="preserve"> 2.  This schedule is optional for filers if the aggregate Year End Book Value of Account 1401.2 and Account 1402 is less than 5% of the Total Assets of the Company.</t>
  </si>
  <si>
    <t>36. Capitalization</t>
  </si>
  <si>
    <t xml:space="preserve">               Grand Total Long Term Debt</t>
  </si>
  <si>
    <t>Par or</t>
  </si>
  <si>
    <t>stated</t>
  </si>
  <si>
    <t>value</t>
  </si>
  <si>
    <t>per share</t>
  </si>
  <si>
    <t xml:space="preserve">               Grand Total Capitalization</t>
  </si>
  <si>
    <t>CAPITAL STOCK AND FUNDED DEBT REACQUIRED OR RETIRED DURING THE YEAR</t>
  </si>
  <si>
    <t>38.  Other Long-Term Liabilities and Other Long Term Liabilities</t>
  </si>
  <si>
    <t>Other Long-Term Liabilities</t>
  </si>
  <si>
    <t>OTHER DEFERRED CREDITS</t>
  </si>
  <si>
    <t xml:space="preserve"> 2. For all other items, report the indicated particulars of each item amounting individually to $100,000 or more for Class A companies, or $10,000</t>
  </si>
  <si>
    <t>or more for Class B Companies</t>
  </si>
  <si>
    <t xml:space="preserve"> 4. Where numerous accounts are affected in the disposition of these credits, the designation "various" may be inserted for accounts debited.</t>
  </si>
  <si>
    <t xml:space="preserve"> for Class B companies.  This schedule is optional for companies whose total for Line 45 is less than 10% of</t>
  </si>
  <si>
    <t>Operating Expenses Excluding Depreciation.</t>
  </si>
  <si>
    <t>less than $2,000 for Class B companies.  This schedule is optional for companies whose total for Line 45 is less than 10% of</t>
  </si>
  <si>
    <t>Aggregate all Other Company items under $150,000 for Class A and $50,000 for Class B Telecommunications Companies.</t>
  </si>
  <si>
    <t>For Other Companies, reporting is optional if the sum of such items is less than 5% of Operating Expenses Excluding Depreciation</t>
  </si>
  <si>
    <t xml:space="preserve">(e) </t>
  </si>
  <si>
    <t>Reserved</t>
  </si>
  <si>
    <t>59-60</t>
  </si>
  <si>
    <t>Other Long Term Liabilities and Credits......................................................</t>
  </si>
  <si>
    <t>Employee Protective Plans</t>
  </si>
  <si>
    <t>Capitalization</t>
  </si>
  <si>
    <t>67-69</t>
  </si>
  <si>
    <t>70-71</t>
  </si>
  <si>
    <t>73-A</t>
  </si>
  <si>
    <t>73-B</t>
  </si>
  <si>
    <t>82-A</t>
  </si>
  <si>
    <t>79-80</t>
  </si>
  <si>
    <t>81-82</t>
  </si>
  <si>
    <t>83-84</t>
  </si>
  <si>
    <t>85-88</t>
  </si>
  <si>
    <t>91-A</t>
  </si>
  <si>
    <t>91-B</t>
  </si>
  <si>
    <t>91-C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</si>
  <si>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</si>
  <si>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</si>
  <si>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</si>
  <si>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</si>
  <si>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</si>
  <si>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 xml:space="preserve">           Total of any Insert Pages</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</si>
  <si>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</si>
  <si>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</si>
  <si>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</si>
  <si>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</si>
  <si>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</si>
  <si>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</si>
  <si>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</si>
  <si>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</si>
  <si>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</si>
  <si>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</si>
  <si>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</si>
  <si>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</si>
  <si>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</si>
  <si>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</si>
  <si>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</si>
  <si>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</si>
  <si>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</si>
  <si>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</si>
  <si>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</si>
  <si>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</si>
  <si>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</si>
  <si>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</si>
  <si>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</si>
  <si>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</si>
  <si>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</si>
  <si>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</si>
  <si>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</si>
  <si>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</si>
  <si>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</si>
  <si>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</si>
  <si>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</si>
  <si>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</si>
  <si>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</si>
  <si>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If required, see insert page below.</t>
  </si>
  <si>
    <t>23-A</t>
  </si>
  <si>
    <t>14. ANALYSIS OF TELECOMMUNICATIONS PLANT ACCOUNTS</t>
  </si>
  <si>
    <t>Report in column (c) all amounts relating to purchases of plant accounted for in accordance with</t>
  </si>
  <si>
    <t>4. Each transfer or adjustment between accounts listed in this schedule, including account</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</si>
  <si>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</si>
  <si>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</si>
  <si>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</si>
  <si>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</si>
  <si>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</si>
  <si>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</si>
  <si>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</si>
  <si>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</si>
  <si>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</si>
  <si>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</si>
  <si>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</si>
  <si>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</si>
  <si>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</si>
  <si>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</si>
  <si>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</si>
  <si>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</si>
  <si>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</si>
  <si>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</si>
  <si>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</si>
  <si>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</si>
  <si>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</si>
  <si>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</si>
  <si>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</si>
  <si>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</si>
  <si>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</si>
  <si>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</si>
  <si>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</si>
  <si>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</si>
  <si>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</si>
  <si>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</si>
  <si>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</si>
  <si>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</si>
  <si>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</si>
  <si>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</si>
  <si>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</si>
  <si>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</si>
  <si>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</si>
  <si>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</si>
  <si>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</si>
  <si>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</si>
  <si>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</si>
  <si>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</si>
  <si>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</si>
  <si>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</si>
  <si>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</si>
  <si>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</si>
  <si>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</si>
  <si>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 xml:space="preserve"> on account of violations of statutes; and abandoned construction projects.  Amounts of less than $25,000</t>
  </si>
  <si>
    <t xml:space="preserve"> may be grouped by subsidiary categories for each of the items for Class A companies and less than  $2,000</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</si>
  <si>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</si>
  <si>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</si>
  <si>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</si>
  <si>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</si>
  <si>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</si>
  <si>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59. GENERAL SERVICES AND LICENSES,</t>
  </si>
  <si>
    <t>ADVISORY, MANAGEMENT, ENGINEERING, OR PURCHASING SERVICES</t>
  </si>
  <si>
    <t>Balance at End</t>
  </si>
  <si>
    <t>Charges</t>
  </si>
  <si>
    <t>Credits</t>
  </si>
  <si>
    <t xml:space="preserve"> Central Office Assets</t>
  </si>
  <si>
    <t>Digital Electronic Switching</t>
  </si>
  <si>
    <t>Public Telephone Terminal Equip.</t>
  </si>
  <si>
    <t xml:space="preserve"> Cable and Wire Facilities Assets</t>
  </si>
  <si>
    <t>2411</t>
  </si>
  <si>
    <t>2421</t>
  </si>
  <si>
    <t>2422</t>
  </si>
  <si>
    <t>2423</t>
  </si>
  <si>
    <t>2424</t>
  </si>
  <si>
    <t>2425</t>
  </si>
  <si>
    <t>2426</t>
  </si>
  <si>
    <t>2431</t>
  </si>
  <si>
    <t>2441</t>
  </si>
  <si>
    <t>Conduit Systems</t>
  </si>
  <si>
    <t>During Year</t>
  </si>
  <si>
    <t>Retirements</t>
  </si>
  <si>
    <t>Debit or</t>
  </si>
  <si>
    <t>Date</t>
  </si>
  <si>
    <t>(Credit)</t>
  </si>
  <si>
    <t>End of Year</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</si>
  <si>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</si>
  <si>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</si>
  <si>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</si>
  <si>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</si>
  <si>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</si>
  <si>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</si>
  <si>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</si>
  <si>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</si>
  <si>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</si>
  <si>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</si>
  <si>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</si>
  <si>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</si>
  <si>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</si>
  <si>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</si>
  <si>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</si>
  <si>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</si>
  <si>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</si>
  <si>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</si>
  <si>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</si>
  <si>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</si>
  <si>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</si>
  <si>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</si>
  <si>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</si>
  <si>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</si>
  <si>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</si>
  <si>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</si>
  <si>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THIS PAGE LEFT BLANK INTENTIONALLY.</t>
  </si>
  <si>
    <t>Notes:</t>
  </si>
  <si>
    <t>19. ANALYSIS OF ENTRIES IN ACCUMULATED DEPRECIATION</t>
  </si>
  <si>
    <t>For the total of accrual reflected in column (c), show in a note the amounts concurrently charged to Accounts 6561,</t>
  </si>
  <si>
    <t>6562 and to other accounts (specify).</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</si>
  <si>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</si>
  <si>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</si>
  <si>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</si>
  <si>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</si>
  <si>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</si>
  <si>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</si>
  <si>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</si>
  <si>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</si>
  <si>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</si>
  <si>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</si>
  <si>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</si>
  <si>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</si>
  <si>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</si>
  <si>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</si>
  <si>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</si>
  <si>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</si>
  <si>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</si>
  <si>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</si>
  <si>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</si>
  <si>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</si>
  <si>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</si>
  <si>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</si>
  <si>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</si>
  <si>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</si>
  <si>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</si>
  <si>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</si>
  <si>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</si>
  <si>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</si>
  <si>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</si>
  <si>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</si>
  <si>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</si>
  <si>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</si>
  <si>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</si>
  <si>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</si>
  <si>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</si>
  <si>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</si>
  <si>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</si>
  <si>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</si>
  <si>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</si>
  <si>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</si>
  <si>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</si>
  <si>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</si>
  <si>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</si>
  <si>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</si>
  <si>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</si>
  <si>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</si>
  <si>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</si>
  <si>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</si>
  <si>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</si>
  <si>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</si>
  <si>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</si>
  <si>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</si>
  <si>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</si>
  <si>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</si>
  <si>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</si>
  <si>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</si>
  <si>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</si>
  <si>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</si>
  <si>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</si>
  <si>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</si>
  <si>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</si>
  <si>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</si>
  <si>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</si>
  <si>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</si>
  <si>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Amortization of Gains or Losses</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</si>
  <si>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</si>
  <si>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</si>
  <si>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</si>
  <si>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</si>
  <si>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</si>
  <si>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</si>
  <si>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</si>
  <si>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</si>
  <si>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Minimum Required Contribution</t>
  </si>
  <si>
    <t>Actual Contribution*</t>
  </si>
  <si>
    <t>Maximum Amount Deductible*</t>
  </si>
  <si>
    <t>Benefit Payments</t>
  </si>
  <si>
    <t>Pension Cost Capitalized</t>
  </si>
  <si>
    <t>Accumulated Pension Asset/Liability at Close of Year</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</si>
  <si>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</si>
  <si>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</si>
  <si>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</si>
  <si>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</si>
  <si>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</si>
  <si>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</si>
  <si>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</si>
  <si>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</si>
  <si>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</si>
  <si>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t xml:space="preserve">      '(if the answer to either query 1 or 2 is "No", give full particulars in a note.)</t>
  </si>
  <si>
    <t xml:space="preserve"> 4. State the place and date of the latest general meeting held prior to the end of the year for the election of directors.</t>
  </si>
  <si>
    <t xml:space="preserve">     date.</t>
  </si>
  <si>
    <t xml:space="preserve"> 7. If any security has preferences, special privileges, or restrictions in the election of directors, trustees or managers, or in the</t>
  </si>
  <si>
    <t xml:space="preserve">     determination of any corporate action, give details.</t>
  </si>
  <si>
    <t>223-96</t>
  </si>
  <si>
    <t>8. IMPORTANT CHANGES DURING THE YEAR</t>
  </si>
  <si>
    <t xml:space="preserve">Report important changes of the types listed.  Except as otherwise indicated, data  furnished should apply to the same period the </t>
  </si>
  <si>
    <t>Other Prepayments ...............................................................</t>
  </si>
  <si>
    <t>1350</t>
  </si>
  <si>
    <t>Other Current Assets ...........................................................</t>
  </si>
  <si>
    <t>1360</t>
  </si>
  <si>
    <t xml:space="preserve"> 1. Report the requested information for each holder of record of five percent or more of the voting capital or, if there are fewer</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</si>
  <si>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</si>
  <si>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</si>
  <si>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</si>
  <si>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</si>
  <si>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</si>
  <si>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</si>
  <si>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</si>
  <si>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</si>
  <si>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</si>
  <si>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</si>
  <si>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</si>
  <si>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</si>
  <si>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</si>
  <si>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</si>
  <si>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</si>
  <si>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</si>
  <si>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</si>
  <si>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</si>
  <si>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</si>
  <si>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7530</t>
  </si>
  <si>
    <t>7540</t>
  </si>
  <si>
    <t>Other Interest Deductions................................................................</t>
  </si>
  <si>
    <t>Total Interest and Related Items</t>
  </si>
  <si>
    <t>Income Before Extraordinary Items</t>
  </si>
  <si>
    <t>12. INCOME AND RETAINED EARNINGS STATEMENT (Continued)</t>
  </si>
  <si>
    <t>EXTRAORDINARY ITEMS</t>
  </si>
  <si>
    <t>7610</t>
  </si>
  <si>
    <t>Extraordinary Income Credits...........................................................</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</si>
  <si>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</si>
  <si>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</si>
  <si>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</si>
  <si>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</si>
  <si>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</si>
  <si>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</si>
  <si>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</si>
  <si>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</si>
  <si>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</si>
  <si>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</si>
  <si>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</si>
  <si>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</si>
  <si>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</si>
  <si>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</si>
  <si>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</si>
  <si>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</si>
  <si>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Net Income</t>
  </si>
  <si>
    <t>RETAINED EARNINGS</t>
  </si>
  <si>
    <t>Unappropriated Retained Earnings (at Beginning of Period)..</t>
  </si>
  <si>
    <t>50</t>
  </si>
  <si>
    <t>4550.4</t>
  </si>
  <si>
    <t>51</t>
  </si>
  <si>
    <t>4550.5</t>
  </si>
  <si>
    <t>52</t>
  </si>
  <si>
    <t>4550.6</t>
  </si>
  <si>
    <t>Dividends Declared-Preferred Stock..............................................</t>
  </si>
  <si>
    <t>53</t>
  </si>
  <si>
    <t>4550.7</t>
  </si>
  <si>
    <t>Dividends Declared-Common Stock..............................................</t>
  </si>
  <si>
    <t>4550.8</t>
  </si>
  <si>
    <t>Adjustments to Retained Earnings.................................................</t>
  </si>
  <si>
    <t>Net Change to Unappropriated Retained Earnings</t>
  </si>
  <si>
    <t>58</t>
  </si>
  <si>
    <t>Total Retained Earnings</t>
  </si>
  <si>
    <t>UNAPPROPRIATED UNDISTRIBUTED AFFILIATE EARNINGS</t>
  </si>
  <si>
    <t>59</t>
  </si>
  <si>
    <t xml:space="preserve"> File Name to Save</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</si>
  <si>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</si>
  <si>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</si>
  <si>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</si>
  <si>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</si>
  <si>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</si>
  <si>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</si>
  <si>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</si>
  <si>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</si>
  <si>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</si>
  <si>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</si>
  <si>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</si>
  <si>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</si>
  <si>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</si>
  <si>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</si>
  <si>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</si>
  <si>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</si>
  <si>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</si>
  <si>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</si>
  <si>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</si>
  <si>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</si>
  <si>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</si>
  <si>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</si>
  <si>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</si>
  <si>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</si>
  <si>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</si>
  <si>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</si>
  <si>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</si>
  <si>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</si>
  <si>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</si>
  <si>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</si>
  <si>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</si>
  <si>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</si>
  <si>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</si>
  <si>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</si>
  <si>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</si>
  <si>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</si>
  <si>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</si>
  <si>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</si>
  <si>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</si>
  <si>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</si>
  <si>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</si>
  <si>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</si>
  <si>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</si>
  <si>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</si>
  <si>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</si>
  <si>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</si>
  <si>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</si>
  <si>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</si>
  <si>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</si>
  <si>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</si>
  <si>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</si>
  <si>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</si>
  <si>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</si>
  <si>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</si>
  <si>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</si>
  <si>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</si>
  <si>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</si>
  <si>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</si>
  <si>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</si>
  <si>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</si>
  <si>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</si>
  <si>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</si>
  <si>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</si>
  <si>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</si>
  <si>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</si>
  <si>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</si>
  <si>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</si>
  <si>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</si>
  <si>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</si>
  <si>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</si>
  <si>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</si>
  <si>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</si>
  <si>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</si>
  <si>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</si>
  <si>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</si>
  <si>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</si>
  <si>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</si>
  <si>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</si>
  <si>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</si>
  <si>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</si>
  <si>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</si>
  <si>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</si>
  <si>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</si>
  <si>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 xml:space="preserve">Fair Value of Plan Assets at End of the Period </t>
  </si>
  <si>
    <t>*  Specify the source of any amount reported on Line 4.</t>
  </si>
  <si>
    <t>** Specify the type and amount of any expenses reported on Line 8.</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</si>
  <si>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</si>
  <si>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</si>
  <si>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</si>
  <si>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</si>
  <si>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</si>
  <si>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</si>
  <si>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</si>
  <si>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</si>
  <si>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</si>
  <si>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</si>
  <si>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</si>
  <si>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</si>
  <si>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</si>
  <si>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</si>
  <si>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</si>
  <si>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</si>
  <si>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</si>
  <si>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</si>
  <si>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</si>
  <si>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</si>
  <si>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</si>
  <si>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</si>
  <si>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</si>
  <si>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</si>
  <si>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</si>
  <si>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</si>
  <si>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</si>
  <si>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</si>
  <si>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</si>
  <si>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</si>
  <si>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</si>
  <si>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</si>
  <si>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</si>
  <si>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</si>
  <si>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</si>
  <si>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</si>
  <si>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</si>
  <si>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</si>
  <si>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</si>
  <si>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</si>
  <si>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The amount reported on Line 24 is to include the amortization of gains and losses arising from changes in</t>
  </si>
  <si>
    <t>assumptions.</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</si>
  <si>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function will not print the insert pages.  As a result, you will have to print these schedules manually. </t>
  </si>
  <si>
    <t xml:space="preserve">New York (Bell Atlantic/NYNEX) </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</si>
  <si>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</si>
  <si>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</si>
  <si>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</si>
  <si>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</si>
  <si>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</si>
  <si>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</si>
  <si>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</si>
  <si>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</si>
  <si>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</si>
  <si>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</si>
  <si>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</si>
  <si>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</si>
  <si>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</si>
  <si>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</si>
  <si>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</si>
  <si>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</si>
  <si>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</si>
  <si>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</si>
  <si>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</si>
  <si>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</si>
  <si>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</si>
  <si>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</si>
  <si>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</si>
  <si>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</si>
  <si>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</si>
  <si>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</si>
  <si>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</si>
  <si>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</si>
  <si>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Total Operation Expenses</t>
  </si>
  <si>
    <t>Net Increase (Decrease) in Cash &amp; Equivalents</t>
  </si>
  <si>
    <t>Net Cash Provided by (Used In) Investing Activities</t>
  </si>
  <si>
    <t>Total Extraordinary &amp; Nonregulated Items</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</si>
  <si>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</si>
  <si>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</si>
  <si>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</si>
  <si>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</si>
  <si>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basis points</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</si>
  <si>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</si>
  <si>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</si>
  <si>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</si>
  <si>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</si>
  <si>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</si>
  <si>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</si>
  <si>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</si>
  <si>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</si>
  <si>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</si>
  <si>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</si>
  <si>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</si>
  <si>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</si>
  <si>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</si>
  <si>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</si>
  <si>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</si>
  <si>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</si>
  <si>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</si>
  <si>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</si>
  <si>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</si>
  <si>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</si>
  <si>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</si>
  <si>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</si>
  <si>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</si>
  <si>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</si>
  <si>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</si>
  <si>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</si>
  <si>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</si>
  <si>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</si>
  <si>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      Dividends received from associated and subsidiary companies</t>
  </si>
  <si>
    <t xml:space="preserve">         accounted for under the equity method</t>
  </si>
  <si>
    <t xml:space="preserve">      Other Adjustments: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</si>
  <si>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</si>
  <si>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</si>
  <si>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</si>
  <si>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</si>
  <si>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</si>
  <si>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</si>
  <si>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</si>
  <si>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</si>
  <si>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</si>
  <si>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The estimated net salvage factors in columns (c) and (i) shall be shown as a percentage of original cost. Columns (b) and (c)</t>
  </si>
  <si>
    <t>shall be left blank only when two or more subclasses are indicated in Section II.</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</si>
  <si>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</si>
  <si>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</si>
  <si>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</si>
  <si>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</si>
  <si>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</si>
  <si>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</si>
  <si>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</si>
  <si>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</si>
  <si>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</si>
  <si>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</si>
  <si>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</si>
  <si>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</si>
  <si>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</si>
  <si>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</si>
  <si>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</si>
  <si>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</si>
  <si>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</si>
  <si>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</si>
  <si>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</si>
  <si>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</si>
  <si>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</si>
  <si>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</si>
  <si>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</si>
  <si>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</si>
  <si>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</si>
  <si>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</si>
  <si>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</si>
  <si>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</si>
  <si>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</si>
  <si>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</si>
  <si>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</si>
  <si>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</si>
  <si>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</si>
  <si>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</si>
  <si>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</si>
  <si>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</si>
  <si>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</si>
  <si>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</si>
  <si>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</si>
  <si>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</si>
  <si>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</si>
  <si>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</si>
  <si>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</si>
  <si>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</si>
  <si>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</si>
  <si>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</si>
  <si>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36</t>
  </si>
  <si>
    <t>94</t>
  </si>
  <si>
    <t>37</t>
  </si>
  <si>
    <t>38</t>
  </si>
  <si>
    <t>Operating Data</t>
  </si>
  <si>
    <t>Notes Receivable and Notes Receivable</t>
  </si>
  <si>
    <t xml:space="preserve">     Allowance.............................................................................................</t>
  </si>
  <si>
    <t>39</t>
  </si>
  <si>
    <t>Access Lines in Service...........................................................</t>
  </si>
  <si>
    <t>40</t>
  </si>
  <si>
    <t>41-42</t>
  </si>
  <si>
    <t>Deferred Income Taxes - Dr. ..............................................</t>
  </si>
  <si>
    <t>43-44</t>
  </si>
  <si>
    <t>Deferred Income Taxes  - Cr.  and</t>
  </si>
  <si>
    <t>52-53</t>
  </si>
  <si>
    <t>Nonregulated Investments...................................................................</t>
  </si>
  <si>
    <t>54</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</si>
  <si>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</si>
  <si>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</si>
  <si>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</si>
  <si>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</si>
  <si>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</si>
  <si>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</si>
  <si>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</si>
  <si>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</si>
  <si>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</si>
  <si>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</si>
  <si>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</si>
  <si>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</si>
  <si>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</si>
  <si>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</si>
  <si>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</si>
  <si>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</si>
  <si>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</si>
  <si>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</si>
  <si>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</si>
  <si>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</si>
  <si>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</si>
  <si>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</si>
  <si>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</si>
  <si>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</si>
  <si>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</si>
  <si>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</si>
  <si>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</si>
  <si>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</si>
  <si>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</si>
  <si>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</si>
  <si>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</si>
  <si>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</si>
  <si>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</si>
  <si>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</si>
  <si>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</si>
  <si>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</si>
  <si>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Acct.</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</si>
  <si>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</si>
  <si>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</si>
  <si>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</si>
  <si>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</si>
  <si>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</si>
  <si>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</si>
  <si>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</si>
  <si>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Accrual</t>
  </si>
  <si>
    <t>Amortization</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</si>
  <si>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</si>
  <si>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</si>
  <si>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</si>
  <si>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</si>
  <si>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</si>
  <si>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</si>
  <si>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</si>
  <si>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</si>
  <si>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</si>
  <si>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</si>
  <si>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</si>
  <si>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</si>
  <si>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Cable and Wire Facilities</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</si>
  <si>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</si>
  <si>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</si>
  <si>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</si>
  <si>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</si>
  <si>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</si>
  <si>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</si>
  <si>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</si>
  <si>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</si>
  <si>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</si>
  <si>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</si>
  <si>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</si>
  <si>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</si>
  <si>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</si>
  <si>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</si>
  <si>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</si>
  <si>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</si>
  <si>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</si>
  <si>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</si>
  <si>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</si>
  <si>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</si>
  <si>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</si>
  <si>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</si>
  <si>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</si>
  <si>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</si>
  <si>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</si>
  <si>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</si>
  <si>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</si>
  <si>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</si>
  <si>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</si>
  <si>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</si>
  <si>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</si>
  <si>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</si>
  <si>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</si>
  <si>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</si>
  <si>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</si>
  <si>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</si>
  <si>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</si>
  <si>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</si>
  <si>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</si>
  <si>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</si>
  <si>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</si>
  <si>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</si>
  <si>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</si>
  <si>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</si>
  <si>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</si>
  <si>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</si>
  <si>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</si>
  <si>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</si>
  <si>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Rochester (Frontier Comm.)</t>
  </si>
  <si>
    <t xml:space="preserve">State </t>
  </si>
  <si>
    <t xml:space="preserve">Taconic </t>
  </si>
  <si>
    <t xml:space="preserve">Township </t>
  </si>
  <si>
    <t>Trumansburg Home</t>
  </si>
  <si>
    <t xml:space="preserve">Vernon </t>
  </si>
  <si>
    <t xml:space="preserve">Warwick Valley </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</si>
  <si>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</si>
  <si>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</si>
  <si>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</si>
  <si>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</si>
  <si>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</si>
  <si>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</si>
  <si>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</si>
  <si>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</si>
  <si>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</si>
  <si>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Address line 1:</t>
  </si>
  <si>
    <t>Address line 2:</t>
  </si>
  <si>
    <t>Example</t>
  </si>
  <si>
    <t>For the period starting:</t>
  </si>
  <si>
    <t xml:space="preserve"> </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</si>
  <si>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</si>
  <si>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</si>
  <si>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</si>
  <si>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</si>
  <si>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</si>
  <si>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</si>
  <si>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</si>
  <si>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</si>
  <si>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</si>
  <si>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</si>
  <si>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</si>
  <si>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</si>
  <si>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</si>
  <si>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</si>
  <si>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</si>
  <si>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</si>
  <si>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</si>
  <si>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Other:</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</si>
  <si>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</si>
  <si>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</si>
  <si>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</si>
  <si>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</si>
  <si>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</si>
  <si>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</si>
  <si>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</si>
  <si>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</si>
  <si>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</si>
  <si>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</si>
  <si>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</si>
  <si>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</si>
  <si>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</si>
  <si>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</si>
  <si>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</si>
  <si>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</si>
  <si>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</si>
  <si>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</si>
  <si>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</si>
  <si>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</si>
  <si>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</si>
  <si>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</si>
  <si>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</si>
  <si>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</si>
  <si>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</si>
  <si>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</si>
  <si>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</si>
  <si>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</si>
  <si>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</si>
  <si>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</si>
  <si>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</si>
  <si>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</si>
  <si>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</si>
  <si>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</si>
  <si>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</si>
  <si>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</si>
  <si>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</si>
  <si>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</si>
  <si>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Unappropriated Undistributed Affiliate Earnings</t>
  </si>
  <si>
    <t>(beginning of period)..........</t>
  </si>
  <si>
    <t>Equity in Earnings for Period........................................................</t>
  </si>
  <si>
    <t>(end of period)..........</t>
  </si>
  <si>
    <t>NOTES TO INCOME AND RETAINED EARNINGS STATEMENT</t>
  </si>
  <si>
    <t>Note 1.</t>
  </si>
  <si>
    <t>Refunds to subscribers, in the event of an adverse decision in pending rate proceedings, would</t>
  </si>
  <si>
    <t>reduce the amount of  "Operating Revenues"  for the current year by approximately $______________</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</si>
  <si>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</si>
  <si>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</si>
  <si>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</si>
  <si>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</si>
  <si>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</si>
  <si>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</si>
  <si>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</si>
  <si>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</si>
  <si>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January 1, 1995</t>
  </si>
  <si>
    <t xml:space="preserve">     and Investment Tax Credits...............................................</t>
  </si>
  <si>
    <t>45-47</t>
  </si>
  <si>
    <t>Distribution of Total Compensation of Employees</t>
  </si>
  <si>
    <t xml:space="preserve">   and Number of Employees.........................................</t>
  </si>
  <si>
    <t>48</t>
  </si>
  <si>
    <t>29A</t>
  </si>
  <si>
    <t xml:space="preserve">As stated above, the name of the two files are TELCOAR.XLS, AJCDR.XLS and TCMR.XLS.  It is advised that you call up the file and then immediately save it using the assigned file names as shown below. </t>
  </si>
  <si>
    <t>TELCOAR.XLS</t>
  </si>
  <si>
    <t>AJCDR.XLS</t>
  </si>
  <si>
    <t>ALLTAR.XLS</t>
  </si>
  <si>
    <t>ALLTJCD.XLS</t>
  </si>
  <si>
    <t>ALLTCMR.XLS</t>
  </si>
  <si>
    <t>ARMSAR.XLS</t>
  </si>
  <si>
    <t>ARMSJCD.XLS</t>
  </si>
  <si>
    <t>ARMSTCMR.XLS</t>
  </si>
  <si>
    <t>BERKAR.XLS</t>
  </si>
  <si>
    <t>BERKJCD.XLS</t>
  </si>
  <si>
    <t>BERKTCMR.XLS</t>
  </si>
  <si>
    <t>CASSAR.XLS</t>
  </si>
  <si>
    <t>CASSJCD.XLS</t>
  </si>
  <si>
    <t>CASSTCMR.XLS</t>
  </si>
  <si>
    <t>CHAMAR.XLS</t>
  </si>
  <si>
    <t>CHAMJCD.XLS</t>
  </si>
  <si>
    <t>CHAMTCMR.XLS</t>
  </si>
  <si>
    <t>CHAUTAR.XLS</t>
  </si>
  <si>
    <t>CHAUTJCD.XLS</t>
  </si>
  <si>
    <t>CHAUTCMR.XLS</t>
  </si>
  <si>
    <t>CHAZYAR.XLS</t>
  </si>
  <si>
    <t>CHAZYJCD.XLS</t>
  </si>
  <si>
    <t>CHAZYCMR.XLS</t>
  </si>
  <si>
    <t>CITTHAR.XLS</t>
  </si>
  <si>
    <t>CITTHJCD.XLS</t>
  </si>
  <si>
    <t>CITTHCMR.XLS</t>
  </si>
  <si>
    <t>CITTNAR.XLS</t>
  </si>
  <si>
    <t>CITTNJCD.XLS</t>
  </si>
  <si>
    <t>CITTNCMR.XLS</t>
  </si>
  <si>
    <t>CRPTAR.XLS</t>
  </si>
  <si>
    <t>CRPTJCD.XLS</t>
  </si>
  <si>
    <t>CRPTCMR.XLS</t>
  </si>
  <si>
    <t>DELHIAR.XLS</t>
  </si>
  <si>
    <t>DELHIJCD.XLS</t>
  </si>
  <si>
    <t>DELHICMR.XLS</t>
  </si>
  <si>
    <t>DEPAR.XLS</t>
  </si>
  <si>
    <t>DEPJCD.XLS</t>
  </si>
  <si>
    <t>DEPTCMR.XLS</t>
  </si>
  <si>
    <t>D&amp;FAR.XLS</t>
  </si>
  <si>
    <t>D&amp;FJCD.XLS</t>
  </si>
  <si>
    <t>D&amp;FTCMR.XLS</t>
  </si>
  <si>
    <t>EDWAR.XLS</t>
  </si>
  <si>
    <t>EDWJCD.XLS</t>
  </si>
  <si>
    <t>EDWTCMR.XLS</t>
  </si>
  <si>
    <t>EMPAR.XLS</t>
  </si>
  <si>
    <t>EMPJCD.XLS</t>
  </si>
  <si>
    <t>EMPTCMR.XLS</t>
  </si>
  <si>
    <t>FISHAR.XLS</t>
  </si>
  <si>
    <t>FISHJCD.XLS</t>
  </si>
  <si>
    <t>FISHTCMR.XLS</t>
  </si>
  <si>
    <t>FRTAVAR.XLS</t>
  </si>
  <si>
    <t>FRTAVJCD.XLS</t>
  </si>
  <si>
    <t>FRTAVCMR.XLS</t>
  </si>
  <si>
    <t>FRTNYAR.XLS</t>
  </si>
  <si>
    <t>FRTNYJCD.XLS</t>
  </si>
  <si>
    <t>FRTNYCMR.XLS</t>
  </si>
  <si>
    <t>FRTSGAR.XLS</t>
  </si>
  <si>
    <t>FRTSGJCD.XLS</t>
  </si>
  <si>
    <t>FRTSGCMR.XLS</t>
  </si>
  <si>
    <t>FRTSLAR.XLS</t>
  </si>
  <si>
    <t>FRTSLJCD.XLS</t>
  </si>
  <si>
    <t>FRTSLCMR.XLS</t>
  </si>
  <si>
    <t>GERMAR.XLS</t>
  </si>
  <si>
    <t>GERMJCD.XLS</t>
  </si>
  <si>
    <t>GERMCMR.XLS</t>
  </si>
  <si>
    <t>HANCAR.XLS</t>
  </si>
  <si>
    <t>HANCJCD.XLS</t>
  </si>
  <si>
    <t>HANCTCMR.XLS</t>
  </si>
  <si>
    <t>MARGAR.XLS</t>
  </si>
  <si>
    <t>MARGJCD.XLS</t>
  </si>
  <si>
    <t>MARGTCMR.XLS</t>
  </si>
  <si>
    <t>MIDAR.XLS</t>
  </si>
  <si>
    <t>MIDJCD.XLS</t>
  </si>
  <si>
    <t>MIDJTCMR.XLS</t>
  </si>
  <si>
    <t>NYNEXAR.XLS</t>
  </si>
  <si>
    <t>NYNEXJCD.XLS</t>
  </si>
  <si>
    <t>NYNEXCMR.XLS</t>
  </si>
  <si>
    <t>NEWPAR.XLS</t>
  </si>
  <si>
    <t>NEWPJCD.XLS</t>
  </si>
  <si>
    <t>NEWPTCMR.XLS</t>
  </si>
  <si>
    <t>NICHAR.XLS</t>
  </si>
  <si>
    <t>NICHJCD.XLS</t>
  </si>
  <si>
    <t>NICHTCMR.XLS</t>
  </si>
  <si>
    <t>OGDENAR.XLS</t>
  </si>
  <si>
    <t>OGDENJCD.XLS</t>
  </si>
  <si>
    <t>OGDENCMR.XLS</t>
  </si>
  <si>
    <t>ONCRAR.XLS</t>
  </si>
  <si>
    <t>ONCRJCD.XLS</t>
  </si>
  <si>
    <t>ONCRCMR.XLS</t>
  </si>
  <si>
    <t>ONTARAR.XLS</t>
  </si>
  <si>
    <t>ONTARJCD.XLS</t>
  </si>
  <si>
    <t>ONTARCMR.XLS</t>
  </si>
  <si>
    <t>ORISFAR.XLS</t>
  </si>
  <si>
    <t>ORISFJCD.XLS</t>
  </si>
  <si>
    <t>ORISFCMR.XLS</t>
  </si>
  <si>
    <t>PATTAR.XLS</t>
  </si>
  <si>
    <t>PATTJCD.XLS</t>
  </si>
  <si>
    <t>PATTCMR.XLS</t>
  </si>
  <si>
    <t>PTBNAR.XLS</t>
  </si>
  <si>
    <t>PTBNJCD.XLS</t>
  </si>
  <si>
    <t>PTBNCMR.XLS</t>
  </si>
  <si>
    <t>RTCAR.XLS</t>
  </si>
  <si>
    <t>RTCJCD.XLS</t>
  </si>
  <si>
    <t>RTCTCMR.XLS</t>
  </si>
  <si>
    <t>STATEAR.XLS</t>
  </si>
  <si>
    <t>STATEJCD.XLS</t>
  </si>
  <si>
    <t>STATECMR.XLS</t>
  </si>
  <si>
    <t>TACAR.XLS</t>
  </si>
  <si>
    <t>TACJCD.XLS</t>
  </si>
  <si>
    <t>TACTCMR.XLS</t>
  </si>
  <si>
    <t>TOWNAR.XLS</t>
  </si>
  <si>
    <t>TOWNJCD.XLS</t>
  </si>
  <si>
    <t>TOWNCMR.XLS</t>
  </si>
  <si>
    <t>TRUAR.XLS</t>
  </si>
  <si>
    <t>TRUJCD.XLS</t>
  </si>
  <si>
    <t>TRUTCMR.XLS</t>
  </si>
  <si>
    <t>VERNAR.XLS</t>
  </si>
  <si>
    <t>VERNJCD.XLS</t>
  </si>
  <si>
    <t>VERNTCMR.XLS</t>
  </si>
  <si>
    <t>WARWAR.XLS</t>
  </si>
  <si>
    <t>WARWJCD.XLS</t>
  </si>
  <si>
    <t>WARWTCMR.XLS</t>
  </si>
  <si>
    <t>There are three Excel files that make up the annual report.  The files are called TELCOAR.XLS, AJCDR.XLS and TCMR.XLS, respectively.  TELCOAR.XLS is the main body of the report and is broken down into three sections: General Information; Financial and Accounting Information; and Operating Data.  AJCDR.XLS is a supplementary  report which contains Annual Joint Cost Data Report.  TCMR.XLS is the Commission's Telecommunication Competition Monitoring Report and replaces the Transitional Monitoring Report.</t>
  </si>
  <si>
    <t>TCMR.XLS</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</si>
  <si>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</si>
  <si>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</si>
  <si>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</si>
  <si>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</si>
  <si>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</si>
  <si>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</si>
  <si>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</si>
  <si>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</si>
  <si>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</si>
  <si>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53. Employee Protective Plans (Continued)</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</si>
  <si>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</si>
  <si>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</si>
  <si>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</si>
  <si>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</si>
  <si>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</si>
  <si>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</si>
  <si>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</si>
  <si>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</si>
  <si>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</si>
  <si>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</si>
  <si>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</si>
  <si>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</si>
  <si>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</si>
  <si>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</si>
  <si>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</si>
  <si>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Total Property Related Deferred Operating Income Taxes-Cr.</t>
  </si>
  <si>
    <t>28. DEFERRED INCOME TAXES-Cr. AND INVESTMENT TAX CREDIT (Continued)</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</si>
  <si>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</si>
  <si>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</si>
  <si>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</si>
  <si>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</si>
  <si>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</si>
  <si>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</si>
  <si>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</si>
  <si>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</si>
  <si>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Respondents shall report all services rendered by or provided to affiliated and nonaffiliated companies under a license</t>
  </si>
  <si>
    <t>agreement, a general service contract, or other arrangement for furnishing of general accounting, advisory, engineering,</t>
  </si>
  <si>
    <t>Name all classes of service furnished by respondent.</t>
  </si>
  <si>
    <t xml:space="preserve"> 223-88 </t>
  </si>
  <si>
    <t>2</t>
  </si>
  <si>
    <t>2. GENERAL INFORMATION (Continued)</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</si>
  <si>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</si>
  <si>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</si>
  <si>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</si>
  <si>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</si>
  <si>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</si>
  <si>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</si>
  <si>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</si>
  <si>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</si>
  <si>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</si>
  <si>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</si>
  <si>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</si>
  <si>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</si>
  <si>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</si>
  <si>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</si>
  <si>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</si>
  <si>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</si>
  <si>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</si>
  <si>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</si>
  <si>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</si>
  <si>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</si>
  <si>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</si>
  <si>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</si>
  <si>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</si>
  <si>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</si>
  <si>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</si>
  <si>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</si>
  <si>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</si>
  <si>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</si>
  <si>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</si>
  <si>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</si>
  <si>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</si>
  <si>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</si>
  <si>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</si>
  <si>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</si>
  <si>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</si>
  <si>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 xml:space="preserve">     voting control is equally divided between two holders, or each party holds a veto power over the other. Joint control may exist by</t>
  </si>
  <si>
    <t>.1 Satellite and Earth Station Facilities</t>
  </si>
  <si>
    <t>.2 Other Radio Facilities</t>
  </si>
  <si>
    <t xml:space="preserve"> Circuit Equipment</t>
  </si>
  <si>
    <t xml:space="preserve"> Information Origination/Termination Assets</t>
  </si>
  <si>
    <t xml:space="preserve"> Station Apparatus</t>
  </si>
  <si>
    <t xml:space="preserve"> Customer Premises Wiring</t>
  </si>
  <si>
    <t xml:space="preserve"> Large Private Branch Exchanges</t>
  </si>
  <si>
    <t xml:space="preserve"> Public Telephone Terminal Equipment</t>
  </si>
  <si>
    <t xml:space="preserve"> Other Terminal Equipment</t>
  </si>
  <si>
    <t xml:space="preserve"> Poles</t>
  </si>
  <si>
    <t xml:space="preserve"> Aerial Cable</t>
  </si>
  <si>
    <t xml:space="preserve"> Underground Cable</t>
  </si>
  <si>
    <t xml:space="preserve"> Buried Cable</t>
  </si>
  <si>
    <t xml:space="preserve"> Submarine Cable</t>
  </si>
  <si>
    <t xml:space="preserve"> Deep Sea Cable</t>
  </si>
  <si>
    <t xml:space="preserve"> Intrabuilding Network Cable</t>
  </si>
  <si>
    <t xml:space="preserve"> Aerial Wire</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</si>
  <si>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</si>
  <si>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</si>
  <si>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</si>
  <si>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</si>
  <si>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</si>
  <si>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</si>
  <si>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</si>
  <si>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Amount at End</t>
  </si>
  <si>
    <t>xxxx</t>
  </si>
  <si>
    <t>Particulars</t>
  </si>
  <si>
    <t xml:space="preserve"> Balance at beginning of the year</t>
  </si>
  <si>
    <t xml:space="preserve"> Collection of amounts previously written off</t>
  </si>
  <si>
    <t xml:space="preserve"> Other debits (explain in a note)</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</si>
  <si>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</si>
  <si>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</si>
  <si>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</si>
  <si>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</si>
  <si>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</si>
  <si>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 xml:space="preserve"> 1. See the Uniform System of Accounts for a definition of control.</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</si>
  <si>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</si>
  <si>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</si>
  <si>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</si>
  <si>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</si>
  <si>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</si>
  <si>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</si>
  <si>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</si>
  <si>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</si>
  <si>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</si>
  <si>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</si>
  <si>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</si>
  <si>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</si>
  <si>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</si>
  <si>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</si>
  <si>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</si>
  <si>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</si>
  <si>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</si>
  <si>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</si>
  <si>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</si>
  <si>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</si>
  <si>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</si>
  <si>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</si>
  <si>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</si>
  <si>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</si>
  <si>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</si>
  <si>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</si>
  <si>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</si>
  <si>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</si>
  <si>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</si>
  <si>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</si>
  <si>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</si>
  <si>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</si>
  <si>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</si>
  <si>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</si>
  <si>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</si>
  <si>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</si>
  <si>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</si>
  <si>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</si>
  <si>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</si>
  <si>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</si>
  <si>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</si>
  <si>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</si>
  <si>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</si>
  <si>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</si>
  <si>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</si>
  <si>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</si>
  <si>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</si>
  <si>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</si>
  <si>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</si>
  <si>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</si>
  <si>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</si>
  <si>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</si>
  <si>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</si>
  <si>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</si>
  <si>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</si>
  <si>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</si>
  <si>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</si>
  <si>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</si>
  <si>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</si>
  <si>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</si>
  <si>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</si>
  <si>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</si>
  <si>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</si>
  <si>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</si>
  <si>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</si>
  <si>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</si>
  <si>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</si>
  <si>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</si>
  <si>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</si>
  <si>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</si>
  <si>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</si>
  <si>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</si>
  <si>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</si>
  <si>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</si>
  <si>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</si>
  <si>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</si>
  <si>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</si>
  <si>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</si>
  <si>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</si>
  <si>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</si>
  <si>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</si>
  <si>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</si>
  <si>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</si>
  <si>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</si>
  <si>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</si>
  <si>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</si>
  <si>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</si>
  <si>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</si>
  <si>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</si>
  <si>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</si>
  <si>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</si>
  <si>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</si>
  <si>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</si>
  <si>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</si>
  <si>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</si>
  <si>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</si>
  <si>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</si>
  <si>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</si>
  <si>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</si>
  <si>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</si>
  <si>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</si>
  <si>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</si>
  <si>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</si>
  <si>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</si>
  <si>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</si>
  <si>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</si>
  <si>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</si>
  <si>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</si>
  <si>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</si>
  <si>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</si>
  <si>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</si>
  <si>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</si>
  <si>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</si>
  <si>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Cash &amp; Equivalents at Beginning of Year</t>
  </si>
  <si>
    <t>L61</t>
  </si>
  <si>
    <t>Cash &amp; Equivalents at End of Year</t>
  </si>
  <si>
    <t>DISTRIBUTION OF TELEPHONE REVENUES</t>
  </si>
  <si>
    <t>Revenues</t>
  </si>
  <si>
    <t>Sch 61</t>
  </si>
  <si>
    <t xml:space="preserve"> 1. For any deferred credit being amortized, show the period of amortization and the date of Commission authorization.</t>
  </si>
  <si>
    <t>Each file includes a tab called a Data Sheet.  The completion of the Data Sheet will automatically transfer your company's name and year of the  report to each page of the annual report.  There are numerous formulas and cell references in both files.  The cells that contain the formulas and cell references have been protected.    To unprotect  these cells, the following instructions should be used:   Format/Cells/Protection and uncheck "Locked" (Please use caution after unprotecting cells).</t>
  </si>
  <si>
    <t>The pages/schedules in each file are separated by Tabs.  The names of the Tabs in TELCOAR.XLS are arranged by Schedule Number.   The names of the Tabs in AJCDR.XLS and TCMR.XLS are arranged by page number.  A  Table of Contents is provided in TELCOAR.XLS and TCMR.XLS. (Tab called Table).</t>
  </si>
  <si>
    <t>Shares Outstanding</t>
  </si>
  <si>
    <t>Pg. 63, Ln 9 (c)</t>
  </si>
  <si>
    <t>Pg. 100, Ln 32</t>
  </si>
  <si>
    <t>Additional Calculations</t>
  </si>
  <si>
    <t>Data used for "Pretax Income":</t>
  </si>
  <si>
    <t>NOI Before FIT</t>
  </si>
  <si>
    <t>Non-Oper. Inc. &amp; Exp.</t>
  </si>
  <si>
    <t>Non-Oper. Tax - Other</t>
  </si>
  <si>
    <t>Data used for "Net Income":</t>
  </si>
  <si>
    <t>Pref. Dividends</t>
  </si>
  <si>
    <t>Reconciliation of Reported Net Income with</t>
  </si>
  <si>
    <t xml:space="preserve">     Taxable Income for Federal Income Taxes.....................…</t>
  </si>
  <si>
    <t xml:space="preserve">     Management, Engineering or Purchasing</t>
  </si>
  <si>
    <t xml:space="preserve">     Services …………………………………………….</t>
  </si>
  <si>
    <t xml:space="preserve">Line  </t>
  </si>
  <si>
    <t>Acct. Dr.</t>
  </si>
  <si>
    <t>at End</t>
  </si>
  <si>
    <t xml:space="preserve">No.  </t>
  </si>
  <si>
    <t>OUTSTANDING PER BALANCE SHEET*</t>
  </si>
  <si>
    <t>HELD BY RESPONDENT</t>
  </si>
  <si>
    <t>DIVIDENDS DURING YEAR</t>
  </si>
  <si>
    <t>Additional</t>
  </si>
  <si>
    <t>Paid in Capital</t>
  </si>
  <si>
    <t>(Account</t>
  </si>
  <si>
    <t>shares</t>
  </si>
  <si>
    <t>(Acct. 4520)</t>
  </si>
  <si>
    <t>4530)</t>
  </si>
  <si>
    <t>Paid</t>
  </si>
  <si>
    <t>Account 4510.1 Capital Stock-Common</t>
  </si>
  <si>
    <t>TOTALS (Account 4510.1)</t>
  </si>
  <si>
    <t>Account 4510.2 Capital Stock-Preferred</t>
  </si>
  <si>
    <t>TOTALS (Account 4510.2)</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</si>
  <si>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</si>
  <si>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</si>
  <si>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</si>
  <si>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</si>
  <si>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</si>
  <si>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</si>
  <si>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</si>
  <si>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</si>
  <si>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</si>
  <si>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</si>
  <si>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</si>
  <si>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</si>
  <si>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</si>
  <si>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</si>
  <si>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</si>
  <si>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</si>
  <si>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</si>
  <si>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</si>
  <si>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</si>
  <si>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</si>
  <si>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</si>
  <si>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</si>
  <si>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</si>
  <si>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</si>
  <si>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</si>
  <si>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</si>
  <si>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</si>
  <si>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</si>
  <si>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</si>
  <si>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</si>
  <si>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</si>
  <si>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</si>
  <si>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</si>
  <si>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</si>
  <si>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</si>
  <si>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</si>
  <si>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</si>
  <si>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</si>
  <si>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</si>
  <si>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</si>
  <si>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</si>
  <si>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</si>
  <si>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</si>
  <si>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</si>
  <si>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</si>
  <si>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</si>
  <si>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</si>
  <si>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</si>
  <si>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</si>
  <si>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</si>
  <si>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</si>
  <si>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</si>
  <si>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</si>
  <si>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</si>
  <si>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</si>
  <si>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</si>
  <si>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</si>
  <si>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</si>
  <si>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</si>
  <si>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</si>
  <si>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</si>
  <si>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</si>
  <si>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</si>
  <si>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</si>
  <si>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 xml:space="preserve">     Expenses</t>
  </si>
  <si>
    <t xml:space="preserve">     Net Operating Income*</t>
  </si>
  <si>
    <t>Rate Case Adj, if applicable</t>
  </si>
  <si>
    <t xml:space="preserve">      Net Operating Income</t>
  </si>
  <si>
    <t xml:space="preserve">          after Rate Case Adj</t>
  </si>
  <si>
    <t>* Net Operating Income on Line 27 should equal Net Operating Income on Sch 12, Line 16, Column C.</t>
  </si>
  <si>
    <t>Telephone Plant in Service</t>
  </si>
  <si>
    <t>Noninterest Bearing Telephone</t>
  </si>
  <si>
    <t xml:space="preserve">  Plant under Construction</t>
  </si>
  <si>
    <t>Telephone Plant Held for</t>
  </si>
  <si>
    <t>The weighted cost column represents the cost rate of the total capitalization and is equal to the respective rate</t>
  </si>
  <si>
    <t>of returns (Line 3, Column (a) by Column (b).  Once the weighted cost of debt (Long-Term Debt, Notes Payable,</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</si>
  <si>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</si>
  <si>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</si>
  <si>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</si>
  <si>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</si>
  <si>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</si>
  <si>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</si>
  <si>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</si>
  <si>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</si>
  <si>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</si>
  <si>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</si>
  <si>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</si>
  <si>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</si>
  <si>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</si>
  <si>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Other Deferred Credits</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</si>
  <si>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</si>
  <si>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</si>
  <si>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</si>
  <si>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</si>
  <si>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</si>
  <si>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</si>
  <si>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</si>
  <si>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</si>
  <si>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</si>
  <si>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</si>
  <si>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</si>
  <si>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</si>
  <si>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</si>
  <si>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</si>
  <si>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</si>
  <si>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</si>
  <si>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</si>
  <si>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</si>
  <si>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</si>
  <si>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</si>
  <si>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</si>
  <si>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</si>
  <si>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</si>
  <si>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</si>
  <si>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</si>
  <si>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</si>
  <si>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</si>
  <si>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</si>
  <si>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</si>
  <si>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</si>
  <si>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</si>
  <si>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</si>
  <si>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</si>
  <si>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</si>
  <si>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</si>
  <si>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</si>
  <si>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</si>
  <si>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</si>
  <si>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</si>
  <si>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</si>
  <si>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</si>
  <si>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</si>
  <si>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</si>
  <si>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</si>
  <si>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</si>
  <si>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</si>
  <si>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</si>
  <si>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</si>
  <si>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</si>
  <si>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</si>
  <si>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</si>
  <si>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</si>
  <si>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</si>
  <si>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</si>
  <si>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</si>
  <si>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</si>
  <si>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</si>
  <si>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</si>
  <si>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</si>
  <si>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</si>
  <si>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</si>
  <si>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</si>
  <si>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</si>
  <si>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</si>
  <si>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</si>
  <si>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</si>
  <si>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</si>
  <si>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</si>
  <si>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</si>
  <si>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</si>
  <si>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</si>
  <si>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</si>
  <si>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</si>
  <si>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</si>
  <si>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</si>
  <si>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</si>
  <si>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Temporary Investments .............................…………………..</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</si>
  <si>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</si>
  <si>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</si>
  <si>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</si>
  <si>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</si>
  <si>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</si>
  <si>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</si>
  <si>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</si>
  <si>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</si>
  <si>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</si>
  <si>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</si>
  <si>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</si>
  <si>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</si>
  <si>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</si>
  <si>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</si>
  <si>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</si>
  <si>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</si>
  <si>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</si>
  <si>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</si>
  <si>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</si>
  <si>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</si>
  <si>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</si>
  <si>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</si>
  <si>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</si>
  <si>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</si>
  <si>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</si>
  <si>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</si>
  <si>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</si>
  <si>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</si>
  <si>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</si>
  <si>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</si>
  <si>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</si>
  <si>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</si>
  <si>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</si>
  <si>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</si>
  <si>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</si>
  <si>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</si>
  <si>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</si>
  <si>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</si>
  <si>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</si>
  <si>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</si>
  <si>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</si>
  <si>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</si>
  <si>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</si>
  <si>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</si>
  <si>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</si>
  <si>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</si>
  <si>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</si>
  <si>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</si>
  <si>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</si>
  <si>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</si>
  <si>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</si>
  <si>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</si>
  <si>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</si>
  <si>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</si>
  <si>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</si>
  <si>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</si>
  <si>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</si>
  <si>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</si>
  <si>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</si>
  <si>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</si>
  <si>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</si>
  <si>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</si>
  <si>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</si>
  <si>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</si>
  <si>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</si>
  <si>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</si>
  <si>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</si>
  <si>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</si>
  <si>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</si>
  <si>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</si>
  <si>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      Net change in short-term debt (5)(c)</t>
  </si>
  <si>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</si>
  <si>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</si>
  <si>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</si>
  <si>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</si>
  <si>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</si>
  <si>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</si>
  <si>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</si>
  <si>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</si>
  <si>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</si>
  <si>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</si>
  <si>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</si>
  <si>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</si>
  <si>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</si>
  <si>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</si>
  <si>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</si>
  <si>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</si>
  <si>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</si>
  <si>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Expected Long-Term Rate of Return on Assets</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</si>
  <si>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</si>
  <si>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</si>
  <si>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</si>
  <si>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</si>
  <si>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</si>
  <si>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</si>
  <si>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</si>
  <si>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</si>
  <si>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</si>
  <si>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</si>
  <si>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</si>
  <si>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</si>
  <si>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</si>
  <si>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</si>
  <si>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</si>
  <si>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</si>
  <si>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</si>
  <si>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</si>
  <si>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</si>
  <si>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</si>
  <si>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</si>
  <si>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</si>
  <si>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</si>
  <si>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</si>
  <si>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</si>
  <si>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</si>
  <si>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</si>
  <si>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</si>
  <si>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</si>
  <si>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</si>
  <si>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</si>
  <si>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</si>
  <si>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</si>
  <si>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</si>
  <si>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</si>
  <si>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</si>
  <si>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</si>
  <si>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</si>
  <si>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</si>
  <si>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</si>
  <si>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</si>
  <si>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</si>
  <si>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</si>
  <si>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</si>
  <si>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</si>
  <si>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</si>
  <si>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</si>
  <si>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</si>
  <si>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</si>
  <si>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</si>
  <si>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</si>
  <si>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</si>
  <si>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</si>
  <si>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4</t>
  </si>
  <si>
    <t>5</t>
  </si>
  <si>
    <t>10</t>
  </si>
  <si>
    <t>11</t>
  </si>
  <si>
    <t>12</t>
  </si>
  <si>
    <t>13</t>
  </si>
  <si>
    <t>14</t>
  </si>
  <si>
    <t>15</t>
  </si>
  <si>
    <t>16</t>
  </si>
  <si>
    <t>17</t>
  </si>
  <si>
    <t>18</t>
  </si>
  <si>
    <t>19</t>
  </si>
  <si>
    <t>20</t>
  </si>
  <si>
    <t>21</t>
  </si>
  <si>
    <t>22</t>
  </si>
  <si>
    <t>23</t>
  </si>
  <si>
    <t>24</t>
  </si>
  <si>
    <t>25</t>
  </si>
  <si>
    <t xml:space="preserve"> NOTES:</t>
  </si>
  <si>
    <t>NOTES:</t>
  </si>
  <si>
    <t>of the report.</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</si>
  <si>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</si>
  <si>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</si>
  <si>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</si>
  <si>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</si>
  <si>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</si>
  <si>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</si>
  <si>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</si>
  <si>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</si>
  <si>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</si>
  <si>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</si>
  <si>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</si>
  <si>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</si>
  <si>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</si>
  <si>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</si>
  <si>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</si>
  <si>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</si>
  <si>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</si>
  <si>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</si>
  <si>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</si>
  <si>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</si>
  <si>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</si>
  <si>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</si>
  <si>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</si>
  <si>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</si>
  <si>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</si>
  <si>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</si>
  <si>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</si>
  <si>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Capital Structure used for Intrastate*</t>
  </si>
  <si>
    <t>calculated amount.</t>
  </si>
  <si>
    <t>Column (d):</t>
  </si>
  <si>
    <t>Total Number of Company Employees at Beginning of Policy Year</t>
  </si>
  <si>
    <t>Number of Active Employees Covered by Plan.</t>
  </si>
  <si>
    <t>Number of Retired Employees Covered by Plan.</t>
  </si>
  <si>
    <t>Number of Previous Employees Vested but Not Retired.</t>
  </si>
  <si>
    <t xml:space="preserve"> *  Specify in the space below the reason(s) for any difference between the amounts reported</t>
  </si>
  <si>
    <t xml:space="preserve">     on lines 23(b) and 24(b).</t>
  </si>
  <si>
    <t>NYPSC 223-95</t>
  </si>
  <si>
    <t>84-A</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</si>
  <si>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</si>
  <si>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</si>
  <si>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</si>
  <si>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</si>
  <si>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</si>
  <si>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</si>
  <si>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Other Taxes</t>
  </si>
  <si>
    <t>L13</t>
  </si>
  <si>
    <t xml:space="preserve">        Net Operating Income Before FIT</t>
  </si>
  <si>
    <t>65. DISTRIBUTION OF TOTAL COMPENSATION OF EMPLOYEES</t>
  </si>
  <si>
    <t>Account Group</t>
  </si>
  <si>
    <t xml:space="preserve"> Operating Expenses</t>
  </si>
  <si>
    <t xml:space="preserve"> Telecommunications Plant In Service</t>
  </si>
  <si>
    <t xml:space="preserve"> Telecommunications Plant Under Construction</t>
  </si>
  <si>
    <t xml:space="preserve"> Accumulated Depreciation</t>
  </si>
  <si>
    <t xml:space="preserve"> Other (specify):</t>
  </si>
  <si>
    <t>Total Compensation of Officers and Employees</t>
  </si>
  <si>
    <t>65A. NUMBER OF EMPLOYEES</t>
  </si>
  <si>
    <t>Officials and Managerial Assistants</t>
  </si>
  <si>
    <t>Professional and Semiprofessional Employees</t>
  </si>
  <si>
    <t>Business Office and Sales Employees</t>
  </si>
  <si>
    <t>Clerical Employees</t>
  </si>
  <si>
    <t>Operators</t>
  </si>
  <si>
    <t>Construction, Installation and Maintenance Employees</t>
  </si>
  <si>
    <t>Central Office Crafts Employees</t>
  </si>
  <si>
    <t>Installation and Exchange Repair Crafts Employees</t>
  </si>
  <si>
    <t>Line, cable and conduit crafts employees</t>
  </si>
  <si>
    <t>Building, Supplies and Motor Vehicle employees:</t>
  </si>
  <si>
    <t>All Other Employees Not Elsewhere Classified</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</si>
  <si>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</si>
  <si>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</si>
  <si>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</si>
  <si>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</si>
  <si>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</si>
  <si>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</si>
  <si>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</si>
  <si>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</si>
  <si>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</si>
  <si>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</si>
  <si>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</si>
  <si>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</si>
  <si>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</si>
  <si>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</si>
  <si>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</si>
  <si>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</si>
  <si>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</si>
  <si>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</si>
  <si>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</si>
  <si>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</si>
  <si>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</si>
  <si>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</si>
  <si>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</si>
  <si>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</si>
  <si>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</si>
  <si>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</si>
  <si>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</si>
  <si>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</si>
  <si>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</si>
  <si>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</si>
  <si>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</si>
  <si>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</si>
  <si>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</si>
  <si>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</si>
  <si>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</si>
  <si>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</si>
  <si>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</si>
  <si>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</si>
  <si>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</si>
  <si>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</si>
  <si>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</si>
  <si>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</si>
  <si>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</si>
  <si>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</si>
  <si>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</si>
  <si>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</si>
  <si>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</si>
  <si>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</si>
  <si>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</si>
  <si>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</si>
  <si>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</si>
  <si>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</si>
  <si>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</si>
  <si>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</si>
  <si>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</si>
  <si>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</si>
  <si>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</si>
  <si>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</si>
  <si>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</si>
  <si>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</si>
  <si>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</si>
  <si>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</si>
  <si>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</si>
  <si>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</si>
  <si>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</si>
  <si>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</si>
  <si>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</si>
  <si>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</si>
  <si>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</si>
  <si>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xxxxx</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</si>
  <si>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</si>
  <si>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</si>
  <si>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</si>
  <si>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</si>
  <si>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</si>
  <si>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</si>
  <si>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</si>
  <si>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</si>
  <si>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</si>
  <si>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</si>
  <si>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</si>
  <si>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</si>
  <si>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</si>
  <si>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</si>
  <si>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</si>
  <si>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</si>
  <si>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</si>
  <si>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</si>
  <si>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</si>
  <si>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</si>
  <si>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</si>
  <si>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</si>
  <si>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</si>
  <si>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</si>
  <si>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</si>
  <si>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In column (a) the description of the security should include, as appropriate, the dividend rate (if any) or the interest rate, term and</t>
  </si>
  <si>
    <t>maturity date.</t>
  </si>
  <si>
    <t>In columns (b) and (c) report the cost per unit of the reacquired securities, i.e., the call rate per unit in the case of called securities, the</t>
  </si>
  <si>
    <t xml:space="preserve">face amount per unit of matured debt, or the average purchase price per unit in the case of other securities required. </t>
  </si>
  <si>
    <t>If securities are reacquired in one year and retired in another, only the data called for in columns (a), (f), and (g) shall be reported for the</t>
  </si>
  <si>
    <t>year in which they are retired.</t>
  </si>
  <si>
    <t>With respect to columns (i) to (n), inclusive: (a) Report disposition of discounts, premiums, and expenses in the year in which the</t>
  </si>
  <si>
    <t xml:space="preserve">dispositions are made.  Do not report normal amortization of amounts includible in accounts 1407, Unamortized Debt Issuance Expense, </t>
  </si>
  <si>
    <t>or 4220, Premium on Long-Term Debt, and 4230, Discount on Long Term Debt, Through charges or credits to accounts 7530, 7510.3 and</t>
  </si>
  <si>
    <t>7510.2 and (b) if any amounts are to be amortized, state the fact in a note, describe the plan of amortization (including the period</t>
  </si>
  <si>
    <t>thereof), and give references to (1) the public authorities (if any) having jurisdiction over each transaction, (2) their authorization (e.g.,</t>
  </si>
  <si>
    <t>case or docket number), and (3) this Commission's approval of the proposed accounting.</t>
  </si>
  <si>
    <t>In the case of securities reacquired or retired in connection with refinancing, identify in a note the year and schedule of the annual</t>
  </si>
  <si>
    <t>report in which the refunding issue is described.</t>
  </si>
  <si>
    <t>REACQUIRED DURING THE YEAR</t>
  </si>
  <si>
    <t xml:space="preserve">  RETIRED DURING YEAR</t>
  </si>
  <si>
    <t>REACQUISITION</t>
  </si>
  <si>
    <t>COST</t>
  </si>
  <si>
    <t>Per</t>
  </si>
  <si>
    <t>Share</t>
  </si>
  <si>
    <t>Book or</t>
  </si>
  <si>
    <t>No. of</t>
  </si>
  <si>
    <t>$100 of</t>
  </si>
  <si>
    <t>of</t>
  </si>
  <si>
    <t>Shares</t>
  </si>
  <si>
    <t>Description of Security</t>
  </si>
  <si>
    <t>Debt</t>
  </si>
  <si>
    <t>of Stock</t>
  </si>
  <si>
    <t>xxxxxx</t>
  </si>
  <si>
    <t>DISPOSITION OF</t>
  </si>
  <si>
    <t>Unamortized</t>
  </si>
  <si>
    <t>Redemption</t>
  </si>
  <si>
    <t>Reacquisition</t>
  </si>
  <si>
    <t>Discount (D) or</t>
  </si>
  <si>
    <t>Premium (P) or</t>
  </si>
  <si>
    <t>or Redemption</t>
  </si>
  <si>
    <t>Effective</t>
  </si>
  <si>
    <t>Premium (P)</t>
  </si>
  <si>
    <t>Discount (D)</t>
  </si>
  <si>
    <t>Expenses</t>
  </si>
  <si>
    <t>and Expense</t>
  </si>
  <si>
    <t>of Call</t>
  </si>
  <si>
    <t>(if any)</t>
  </si>
  <si>
    <t>Acct</t>
  </si>
  <si>
    <t>Remarks</t>
  </si>
  <si>
    <t>(m)</t>
  </si>
  <si>
    <t>(n)</t>
  </si>
  <si>
    <t>(o)</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</si>
  <si>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</si>
  <si>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</si>
  <si>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</si>
  <si>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</si>
  <si>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</si>
  <si>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 xml:space="preserve">                     Totals</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</si>
  <si>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</si>
  <si>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</si>
  <si>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</si>
  <si>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</si>
  <si>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</si>
  <si>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</si>
  <si>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</si>
  <si>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</si>
  <si>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</si>
  <si>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1.  The amount of pension funds held by outside trustees and irrevocably devoted to pension purposes at the end of the year</t>
  </si>
  <si>
    <t>2.  Cumulative dividends in arrears at the end of the year amounted to $_____________.</t>
  </si>
  <si>
    <t>ADDITIONAL NOTES TO BALANCE SHEET</t>
  </si>
  <si>
    <t>11. NOTES TO BALANCE SHEET (Continued)</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</si>
  <si>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</si>
  <si>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</si>
  <si>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</si>
  <si>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</si>
  <si>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</si>
  <si>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</si>
  <si>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</si>
  <si>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 xml:space="preserve">We have checked the accuracy of the formulas and cell references in the file.  However, all corrections may not have been made because the file was slightly revised this year.  If you feel that certain formulas or cell references in the file are incorrect, unprotect the incorrect cell and input the correct number, and describe the change made on the "Comment" sheet provided.  </t>
  </si>
  <si>
    <t>Type Of</t>
  </si>
  <si>
    <t>Amount of Inv.</t>
  </si>
  <si>
    <t>Invests Retired</t>
  </si>
  <si>
    <t>Gain or loss</t>
  </si>
  <si>
    <t>Percent of</t>
  </si>
  <si>
    <t>Companies</t>
  </si>
  <si>
    <t>Dividends</t>
  </si>
  <si>
    <t>and</t>
  </si>
  <si>
    <t>Income</t>
  </si>
  <si>
    <t>Temporary</t>
  </si>
  <si>
    <t>Investments</t>
  </si>
  <si>
    <t>Security</t>
  </si>
  <si>
    <t>Beg of Year</t>
  </si>
  <si>
    <t>on disposition</t>
  </si>
  <si>
    <t>Ownership</t>
  </si>
  <si>
    <t>Account 7355</t>
  </si>
  <si>
    <t>Declared</t>
  </si>
  <si>
    <t>Amortizations</t>
  </si>
  <si>
    <t>Account 7310</t>
  </si>
  <si>
    <t>Account 4540</t>
  </si>
  <si>
    <t>Permanent</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</si>
  <si>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</si>
  <si>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</si>
  <si>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</si>
  <si>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</si>
  <si>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</si>
  <si>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</si>
  <si>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</si>
  <si>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</si>
  <si>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</si>
  <si>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</si>
  <si>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</si>
  <si>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</si>
  <si>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</si>
  <si>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</si>
  <si>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</si>
  <si>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</si>
  <si>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</si>
  <si>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</si>
  <si>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</si>
  <si>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</si>
  <si>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</si>
  <si>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</si>
  <si>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</si>
  <si>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</si>
  <si>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</si>
  <si>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</si>
  <si>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4. CONTROL OVER RESPONDENT</t>
  </si>
  <si>
    <t>whom trust was maintained, and purpose of the trust.  If other companies are controlled by the organization which holds control over the respondent, list the names of such companies and the kind of business each is engaged in.</t>
  </si>
  <si>
    <t xml:space="preserve">223-88                                          </t>
  </si>
  <si>
    <t>6-A</t>
  </si>
  <si>
    <t>6-B</t>
  </si>
  <si>
    <t>6-C</t>
  </si>
  <si>
    <t>Print as needed.</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</si>
  <si>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</si>
  <si>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</si>
  <si>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</si>
  <si>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</si>
  <si>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</si>
  <si>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</si>
  <si>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</si>
  <si>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</si>
  <si>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</si>
  <si>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</si>
  <si>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</si>
  <si>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</si>
  <si>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</si>
  <si>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</si>
  <si>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DEFINITIONS</t>
  </si>
  <si>
    <t>Voting Powers and Election..........................................</t>
  </si>
  <si>
    <t>9</t>
  </si>
  <si>
    <t xml:space="preserve">     Earnings Accounts................................................................</t>
  </si>
  <si>
    <t>64</t>
  </si>
  <si>
    <t>Operating Revenues.................................................................</t>
  </si>
  <si>
    <t>65</t>
  </si>
  <si>
    <t>Important Changes During the Year......................................................</t>
  </si>
  <si>
    <t>10-11</t>
  </si>
  <si>
    <t>Reserved............................................................................</t>
  </si>
  <si>
    <t>66</t>
  </si>
  <si>
    <t>Operating Expenses by Category........................................</t>
  </si>
  <si>
    <t>Financial And Accounting Data</t>
  </si>
  <si>
    <t>Taxes Charged During Year..................................................</t>
  </si>
  <si>
    <t>73-74</t>
  </si>
  <si>
    <t>Income Available for Return and Calculation</t>
  </si>
  <si>
    <t>Miscellaneous Tax Refunds...................................................</t>
  </si>
  <si>
    <t>75</t>
  </si>
  <si>
    <t xml:space="preserve">     of Rate Base........................................................................................</t>
  </si>
  <si>
    <t>12-13</t>
  </si>
  <si>
    <t>Rate of Return and Return on Common Equity..............................</t>
  </si>
  <si>
    <t>14-15</t>
  </si>
  <si>
    <t>76</t>
  </si>
  <si>
    <t>Balance Sheet and Notes to Balance Sheet.................................</t>
  </si>
  <si>
    <t>16-19</t>
  </si>
  <si>
    <t>Special Charges.........................................................................</t>
  </si>
  <si>
    <t>77</t>
  </si>
  <si>
    <t>Income and Retained Earnings Statement....................................</t>
  </si>
  <si>
    <t>20-21</t>
  </si>
  <si>
    <t>Other Interest Deductions.........................................................</t>
  </si>
  <si>
    <t>78</t>
  </si>
  <si>
    <t>Cash Flow Statement.............................................................................</t>
  </si>
  <si>
    <t>22-23</t>
  </si>
  <si>
    <t>Other Nonoperating Income....................................................</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</si>
  <si>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</si>
  <si>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</si>
  <si>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</si>
  <si>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</si>
  <si>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</si>
  <si>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</si>
  <si>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</si>
  <si>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</si>
  <si>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</si>
  <si>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</si>
  <si>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</si>
  <si>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</si>
  <si>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</si>
  <si>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</si>
  <si>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</si>
  <si>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</si>
  <si>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</si>
  <si>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</si>
  <si>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</si>
  <si>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</si>
  <si>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</si>
  <si>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</si>
  <si>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</si>
  <si>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</si>
  <si>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</si>
  <si>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</si>
  <si>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</si>
  <si>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</si>
  <si>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</si>
  <si>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</si>
  <si>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</si>
  <si>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</si>
  <si>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</si>
  <si>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</si>
  <si>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</si>
  <si>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</si>
  <si>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</si>
  <si>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</si>
  <si>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 xml:space="preserve">To print a schedule, select the schedule you want by clicking on the tab for that schedule.  Then click on File/Print in the menu bar.  In the "Print what" portion of the resulting "Print" dialogue box select "Active sheet(s)", and then click on "OK." </t>
  </si>
  <si>
    <t xml:space="preserve">When you have completed the report, you may want to print out the entire report.  To do this, follow the instructions above for printing individual schedules except, in the "Print what" portion of the "Print" dialogue box, select "Entire workbook".                                                </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</si>
  <si>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</si>
  <si>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</si>
  <si>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</si>
  <si>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</si>
  <si>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</si>
  <si>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</si>
  <si>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</si>
  <si>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</si>
  <si>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</si>
  <si>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</si>
  <si>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</si>
  <si>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</si>
  <si>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7230</t>
  </si>
  <si>
    <t>Operating State and Local Income Taxes........................................</t>
  </si>
  <si>
    <t>7240</t>
  </si>
  <si>
    <t>Operating Other Taxes.....................................................................</t>
  </si>
  <si>
    <t>7250</t>
  </si>
  <si>
    <t>Provision for Deferred Operating Income Taxes-Net.....................</t>
  </si>
  <si>
    <t>43-47</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</si>
  <si>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</si>
  <si>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</si>
  <si>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</si>
  <si>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</si>
  <si>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</si>
  <si>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</si>
  <si>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</si>
  <si>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</si>
  <si>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</si>
  <si>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</si>
  <si>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</si>
  <si>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</si>
  <si>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</si>
  <si>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</si>
  <si>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</si>
  <si>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</si>
  <si>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</si>
  <si>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7370</t>
  </si>
  <si>
    <t>Special Charges...............................................................................</t>
  </si>
  <si>
    <t>Total Nonoperating Income Items and Expenses</t>
  </si>
  <si>
    <t>For the period ending:</t>
  </si>
  <si>
    <t>December 31,1995</t>
  </si>
  <si>
    <t>Date due:</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</si>
  <si>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</si>
  <si>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</si>
  <si>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</si>
  <si>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</si>
  <si>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</si>
  <si>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</si>
  <si>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</si>
  <si>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</si>
  <si>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</si>
  <si>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</si>
  <si>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</si>
  <si>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</si>
  <si>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223-92</t>
  </si>
  <si>
    <t>TABLE OF CONTENTS</t>
  </si>
  <si>
    <t>Sch</t>
  </si>
  <si>
    <t>Title of Schedule</t>
  </si>
  <si>
    <t>Page</t>
  </si>
  <si>
    <t>(a)</t>
  </si>
  <si>
    <t>(b)</t>
  </si>
  <si>
    <t>(c)</t>
  </si>
  <si>
    <t>58-59</t>
  </si>
  <si>
    <t>General Instructions................................................................................</t>
  </si>
  <si>
    <t>1</t>
  </si>
  <si>
    <t>General Information................................................................................</t>
  </si>
  <si>
    <t>2-3</t>
  </si>
  <si>
    <t>60</t>
  </si>
  <si>
    <t>Officers and Directors ( including Compensation)........................</t>
  </si>
  <si>
    <t>4-5</t>
  </si>
  <si>
    <t>61</t>
  </si>
  <si>
    <t>Control over Respondent.....................................................................</t>
  </si>
  <si>
    <t>6</t>
  </si>
  <si>
    <t>62</t>
  </si>
  <si>
    <t>Corporations Controlled by Respondent........................................</t>
  </si>
  <si>
    <t>7</t>
  </si>
  <si>
    <t>63</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</si>
  <si>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</si>
  <si>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</si>
  <si>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</si>
  <si>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</si>
  <si>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</si>
  <si>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</si>
  <si>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</si>
  <si>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</si>
  <si>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</si>
  <si>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</si>
  <si>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</si>
  <si>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</si>
  <si>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</si>
  <si>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</si>
  <si>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</si>
  <si>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</si>
  <si>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</si>
  <si>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</si>
  <si>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</si>
  <si>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</si>
  <si>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</si>
  <si>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</si>
  <si>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</si>
  <si>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</si>
  <si>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</si>
  <si>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</si>
  <si>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</si>
  <si>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</si>
  <si>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</si>
  <si>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</si>
  <si>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</si>
  <si>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</si>
  <si>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</si>
  <si>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</si>
  <si>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</si>
  <si>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</si>
  <si>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</si>
  <si>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</si>
  <si>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</si>
  <si>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</si>
  <si>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 xml:space="preserve"> Aircraft</t>
  </si>
  <si>
    <t xml:space="preserve"> Special Purpose Vehicles</t>
  </si>
  <si>
    <t xml:space="preserve"> Garage Work Equipment</t>
  </si>
  <si>
    <t xml:space="preserve"> Other Work Equipment</t>
  </si>
  <si>
    <t xml:space="preserve"> Buildings</t>
  </si>
  <si>
    <t xml:space="preserve"> Furniture</t>
  </si>
  <si>
    <t xml:space="preserve"> Office Equipment</t>
  </si>
  <si>
    <t xml:space="preserve"> General Purpose Computers</t>
  </si>
  <si>
    <t xml:space="preserve"> Analog Electronic Switching</t>
  </si>
  <si>
    <t xml:space="preserve"> Digital Electronic Switching</t>
  </si>
  <si>
    <t xml:space="preserve"> Electro-Mechanical Switching</t>
  </si>
  <si>
    <t>.1 step-by-step</t>
  </si>
  <si>
    <t>.2 Crossbar</t>
  </si>
  <si>
    <t>.3 Other Electro-Mechanical Switching</t>
  </si>
  <si>
    <t>2200</t>
  </si>
  <si>
    <t xml:space="preserve"> Operator Systems</t>
  </si>
  <si>
    <t xml:space="preserve"> Radio Systems</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</si>
  <si>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</si>
  <si>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</si>
  <si>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</si>
  <si>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</si>
  <si>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</si>
  <si>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</si>
  <si>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</si>
  <si>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</si>
  <si>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</si>
  <si>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State separately below for each reportable event having occurred since the company's initial compliance with SFAS-87, and for</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</si>
  <si>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</si>
  <si>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</si>
  <si>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</si>
  <si>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</si>
  <si>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</si>
  <si>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</si>
  <si>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</si>
  <si>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</si>
  <si>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Comments</t>
  </si>
  <si>
    <t>2. GENERAL INFORMATION</t>
  </si>
  <si>
    <t>Name and title of officer having custody of the general books of account and address of the office where such books are kept.</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</si>
  <si>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</si>
  <si>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</si>
  <si>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</si>
  <si>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</si>
  <si>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</si>
  <si>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</si>
  <si>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</si>
  <si>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</si>
  <si>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</si>
  <si>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</si>
  <si>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</si>
  <si>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</si>
  <si>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</si>
  <si>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</si>
  <si>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</si>
  <si>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</si>
  <si>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</si>
  <si>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</si>
  <si>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</si>
  <si>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</si>
  <si>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</si>
  <si>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</si>
  <si>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</si>
  <si>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</si>
  <si>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</si>
  <si>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</si>
  <si>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</si>
  <si>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</si>
  <si>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</si>
  <si>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</si>
  <si>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</si>
  <si>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 xml:space="preserve">  </t>
  </si>
  <si>
    <t>30. Investments in Affiliated Companies</t>
  </si>
  <si>
    <t>List the investments by affiliate company in column (a), and the acquisition cost of the investment in column (c).</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</si>
  <si>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</si>
  <si>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</si>
  <si>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</si>
  <si>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</si>
  <si>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</si>
  <si>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</si>
  <si>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</si>
  <si>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</si>
  <si>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</si>
  <si>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</si>
  <si>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</si>
  <si>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</si>
  <si>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</si>
  <si>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</si>
  <si>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</si>
  <si>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</si>
  <si>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</si>
  <si>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</si>
  <si>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</si>
  <si>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</si>
  <si>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For each plan, specify and explain in the space below any accounting changes or changes in assumptions or elected</t>
  </si>
  <si>
    <t>options made during the reporting year.  Quantify the effects of each revision on each of the amounts reported on</t>
  </si>
  <si>
    <t>Page 89.  Use a separate insert sheet if more space is necessary.</t>
  </si>
  <si>
    <t>223-93</t>
  </si>
  <si>
    <t>56A. 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</si>
  <si>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</si>
  <si>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</si>
  <si>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</si>
  <si>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</si>
  <si>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</si>
  <si>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</si>
  <si>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</si>
  <si>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</si>
  <si>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</si>
  <si>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</si>
  <si>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</si>
  <si>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</si>
  <si>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</si>
  <si>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</si>
  <si>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</si>
  <si>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</si>
  <si>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</si>
  <si>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</si>
  <si>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</si>
  <si>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</si>
  <si>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</si>
  <si>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</si>
  <si>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</si>
  <si>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</si>
  <si>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</si>
  <si>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</si>
  <si>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</si>
  <si>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</si>
  <si>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</si>
  <si>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</si>
  <si>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</si>
  <si>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</si>
  <si>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</si>
  <si>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</si>
  <si>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</si>
  <si>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Pattersonville Telephone Company</t>
  </si>
  <si>
    <t>1309 Main Street</t>
  </si>
  <si>
    <t>Rotterdam Junction, NY   12150</t>
  </si>
  <si>
    <t>January 1, 2014</t>
  </si>
  <si>
    <t>December 31, 2014</t>
  </si>
  <si>
    <t>March 31, 2015</t>
  </si>
  <si>
    <t>Tammy Krisher, President</t>
  </si>
  <si>
    <t>518-887-2121</t>
  </si>
  <si>
    <t>New York, 7/11/1902</t>
  </si>
  <si>
    <t>Transportation Law</t>
  </si>
  <si>
    <t>None</t>
  </si>
  <si>
    <t>Not applicable</t>
  </si>
  <si>
    <t>One party flat and message rate business, one and two party residential,</t>
  </si>
  <si>
    <t>non-regulated activities and broadband DSL and Dial-up internet service.</t>
  </si>
  <si>
    <t>Not prepared</t>
  </si>
  <si>
    <t>Tammy T. Krisher</t>
  </si>
  <si>
    <t>Linda B. Thomas</t>
  </si>
  <si>
    <t>Wayne S. Thomas</t>
  </si>
  <si>
    <t>Eva A. Lucarelli</t>
  </si>
  <si>
    <t>President-Company</t>
  </si>
  <si>
    <t>Secretary-Company</t>
  </si>
  <si>
    <t>Treasurer-Company</t>
  </si>
  <si>
    <t>Director</t>
  </si>
  <si>
    <t>Mar-15</t>
  </si>
  <si>
    <t>Alternate Network Solutions, Inc.</t>
  </si>
  <si>
    <t>Investment in internet partnership</t>
  </si>
  <si>
    <t>Cheryl Lucarelli - Schenectady, NY   12306</t>
  </si>
  <si>
    <t>Heather Masullo - Altamont, NY   12009</t>
  </si>
  <si>
    <t>William S. &amp; Tammy T. Krisher - Glenville, NY   12302</t>
  </si>
  <si>
    <t>Douglas A. &amp; Wendy T. Morrison - Liverpool, NY   13090</t>
  </si>
  <si>
    <t>Linda B. Thomas - Hawi, HI   96719</t>
  </si>
  <si>
    <t>Wayne S. Thomas - Hawi, HI   96719</t>
  </si>
  <si>
    <t>Joan C. Cetnar - Little Falls, NY   13365</t>
  </si>
  <si>
    <r>
      <t xml:space="preserve"> 1. Has each share of stock the right to one vote? __</t>
    </r>
    <r>
      <rPr>
        <sz val="8"/>
        <rFont val="Arial MT"/>
      </rPr>
      <t>yes</t>
    </r>
    <r>
      <rPr>
        <sz val="8"/>
        <color indexed="12"/>
        <rFont val="Arial MT"/>
      </rPr>
      <t xml:space="preserve">____ </t>
    </r>
  </si>
  <si>
    <r>
      <t xml:space="preserve"> 2. Are voting rights attached only to stock? ___</t>
    </r>
    <r>
      <rPr>
        <sz val="8"/>
        <rFont val="Arial MT"/>
      </rPr>
      <t>yes</t>
    </r>
    <r>
      <rPr>
        <sz val="8"/>
        <color indexed="12"/>
        <rFont val="Arial MT"/>
      </rPr>
      <t>_____</t>
    </r>
  </si>
  <si>
    <r>
      <t xml:space="preserve"> 3. Is cumulative voting permitted? ____</t>
    </r>
    <r>
      <rPr>
        <sz val="8"/>
        <rFont val="Arial MT"/>
      </rPr>
      <t>no</t>
    </r>
    <r>
      <rPr>
        <sz val="8"/>
        <color indexed="12"/>
        <rFont val="Arial MT"/>
      </rPr>
      <t>___</t>
    </r>
  </si>
  <si>
    <r>
      <t>5. State the total number of votes cast at such general meeting _______</t>
    </r>
    <r>
      <rPr>
        <sz val="8"/>
        <rFont val="Arial MT"/>
      </rPr>
      <t>1608</t>
    </r>
    <r>
      <rPr>
        <sz val="8"/>
        <color indexed="12"/>
        <rFont val="Arial MT"/>
      </rPr>
      <t>_______and the total number cast by proxy ___</t>
    </r>
    <r>
      <rPr>
        <sz val="8"/>
        <rFont val="Arial MT"/>
      </rPr>
      <t>0</t>
    </r>
    <r>
      <rPr>
        <sz val="8"/>
        <color indexed="12"/>
        <rFont val="Arial MT"/>
      </rPr>
      <t>__.</t>
    </r>
  </si>
  <si>
    <r>
      <t xml:space="preserve"> 6. State the total number of voting security holders ___</t>
    </r>
    <r>
      <rPr>
        <sz val="8"/>
        <rFont val="Arial MT"/>
      </rPr>
      <t>7</t>
    </r>
    <r>
      <rPr>
        <sz val="8"/>
        <color indexed="12"/>
        <rFont val="Arial MT"/>
      </rPr>
      <t>___ and the total of all voting securities ___</t>
    </r>
    <r>
      <rPr>
        <sz val="8"/>
        <rFont val="Arial MT"/>
      </rPr>
      <t>1680</t>
    </r>
    <r>
      <rPr>
        <sz val="8"/>
        <color indexed="12"/>
        <rFont val="Arial MT"/>
      </rPr>
      <t>__  as of such</t>
    </r>
  </si>
  <si>
    <t>Decrease (Increase) Prepayments &amp; Deferred Charges</t>
  </si>
  <si>
    <t>Cost of Removal</t>
  </si>
  <si>
    <t>Cash</t>
  </si>
  <si>
    <t>Cash Working Capital</t>
  </si>
  <si>
    <t>Temporary Investments</t>
  </si>
  <si>
    <t xml:space="preserve">                    Cash &amp; Cash Equivalents</t>
  </si>
  <si>
    <t>1. None</t>
  </si>
  <si>
    <t>2. None</t>
  </si>
  <si>
    <t>3. None</t>
  </si>
  <si>
    <t>4. None</t>
  </si>
  <si>
    <t>5. None</t>
  </si>
  <si>
    <t>7. None</t>
  </si>
  <si>
    <t>8. None</t>
  </si>
  <si>
    <t>9. None</t>
  </si>
  <si>
    <t>10. None</t>
  </si>
  <si>
    <t>11. None</t>
  </si>
  <si>
    <t>Line &amp; Cable</t>
  </si>
  <si>
    <t>Installation</t>
  </si>
  <si>
    <t>Building - Main</t>
  </si>
  <si>
    <t>Building - Roof</t>
  </si>
  <si>
    <t>Building - Components</t>
  </si>
  <si>
    <t>Building - Garage</t>
  </si>
  <si>
    <t>Building - RLS</t>
  </si>
  <si>
    <t>Building - P'ville DLC</t>
  </si>
  <si>
    <t>Circuit Equipment - Inside</t>
  </si>
  <si>
    <t>Circuit Equipment - Outside</t>
  </si>
  <si>
    <t>Circuit Equipment - Trunk</t>
  </si>
  <si>
    <t>Circuit Equipment - Special</t>
  </si>
  <si>
    <t>Circuit Equipment - RLS</t>
  </si>
  <si>
    <t>Circuit Equipment - DSL</t>
  </si>
  <si>
    <t>Aerial Cable - Fiber</t>
  </si>
  <si>
    <t>Depreciation timing difference</t>
  </si>
  <si>
    <t>NOL Carryforward</t>
  </si>
  <si>
    <t>Alternate Network Solutions</t>
  </si>
  <si>
    <t>C</t>
  </si>
  <si>
    <t>Interest Accrued on Customer Deposits</t>
  </si>
  <si>
    <t>Equity in Earnings of Affiliated Company</t>
  </si>
  <si>
    <t>Non Deductible Expenses</t>
  </si>
  <si>
    <t>Dividend Exclusion</t>
  </si>
  <si>
    <t>Book Depreciation over Tax Depreciation</t>
  </si>
  <si>
    <t>Federal Tax Net Income (Loss)</t>
  </si>
  <si>
    <t>The Company offers a defined pension plan that covers all employees.  The benefits are provided through</t>
  </si>
  <si>
    <t>The Company offers group insurance consisting of medical, prescription and long term</t>
  </si>
  <si>
    <t>disability to all employees.  The medical and prescription plans are provided through</t>
  </si>
  <si>
    <t>premiums paid to an HMO.  The long term disability plan is provided through</t>
  </si>
  <si>
    <t>a trust.  The 2014 FASB 87 report is not yet available.</t>
  </si>
  <si>
    <t>premiums paid to an insurance carrier.  The cost of all these benefits was $50,031.</t>
  </si>
  <si>
    <t>Rotterdam Junction</t>
  </si>
  <si>
    <t>Rotterdam Junction - Officials</t>
  </si>
  <si>
    <t>Custom Work</t>
  </si>
  <si>
    <t>Vehicle Clearing</t>
  </si>
  <si>
    <t>various</t>
  </si>
  <si>
    <t>other</t>
  </si>
  <si>
    <t>Common - No par</t>
  </si>
  <si>
    <t>No par</t>
  </si>
  <si>
    <t xml:space="preserve">6. $2.00 rate increase for Flat Rate Exchange Service effective March 1, 2014, </t>
  </si>
  <si>
    <t xml:space="preserve">     PSC Case #07-C-0349 allowed March 1, 2014</t>
  </si>
  <si>
    <t>1309 Main Street, Rotterdam Junction, NY   12150     March 25, 2014</t>
  </si>
  <si>
    <t xml:space="preserve">     was $2,587,942.</t>
  </si>
  <si>
    <t xml:space="preserve">     Revenue impact is estimated at $16,400 annually</t>
  </si>
  <si>
    <t>is not yet available.  Schedule 54 will be forwarded when the necessary report is finished.</t>
  </si>
  <si>
    <t>The Final 2014 FASB 87 actuarial report for Pattersonville Telephone Company's defined benefit pension plan</t>
  </si>
  <si>
    <t>58 B</t>
  </si>
  <si>
    <t>58 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</si>
</sst>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_);\(&quot;$&quot;#,##0\)"/>
    <numFmt numFmtId="6" formatCode="&quot;$&quot;#,##0_);[Red]\(&quot;$&quot;#,##0\)"/>
    <numFmt numFmtId="43" formatCode="_(* #,##0.00_);_(* \(#,##0.00\);_(* &quot;-&quot;??_);_(@_)"/>
    <numFmt numFmtId="164" formatCode="0_)"/>
    <numFmt numFmtId="165" formatCode="0.00_)"/>
    <numFmt numFmtId="166" formatCode="0.0%"/>
    <numFmt numFmtId="167" formatCode="#,##0.0000_);\(#,##0.0000\)"/>
    <numFmt numFmtId="168" formatCode="#,##0.0_);\(#,##0.0\)"/>
    <numFmt numFmtId="169" formatCode="0.0_)"/>
    <numFmt numFmtId="170" formatCode="&quot;$&quot;#,##0"/>
    <numFmt numFmtId="171" formatCode="_(* #,##0_);_(* \(#,##0\);_(* &quot;-&quot;??_);_(@_)"/>
    <numFmt numFmtId="172" formatCode="0.000%"/>
  </numFmts>
  <fonts count="73">
    <font>
      <sz val="12"/>
      <name val="Arial"/>
    </font>
    <font>
      <sz val="10"/>
      <name val="Arial"/>
      <family val="2"/>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4"/>
      <color indexed="12"/>
      <name val="Arial MT"/>
    </font>
    <font>
      <sz val="18"/>
      <color indexed="12"/>
      <name val="Arial MT"/>
    </font>
    <font>
      <sz val="12"/>
      <color indexed="12"/>
      <name val="Arial MT"/>
      <family val="2"/>
    </font>
    <font>
      <u/>
      <sz val="12"/>
      <name val="Arial MT"/>
    </font>
    <font>
      <sz val="10"/>
      <name val="Arial"/>
      <family val="2"/>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b/>
      <u/>
      <sz val="10"/>
      <name val="Arial"/>
      <family val="2"/>
    </font>
    <font>
      <u/>
      <sz val="10"/>
      <name val="Arial"/>
      <family val="2"/>
    </font>
    <font>
      <sz val="13"/>
      <name val="Arial MT"/>
    </font>
    <font>
      <sz val="18"/>
      <name val="Arial MT"/>
      <family val="2"/>
    </font>
    <font>
      <sz val="18"/>
      <name val="Arial"/>
      <family val="2"/>
    </font>
    <font>
      <b/>
      <sz val="16"/>
      <name val="Arial MT"/>
    </font>
    <font>
      <sz val="12"/>
      <color indexed="10"/>
      <name val="Arial"/>
      <family val="2"/>
    </font>
    <font>
      <sz val="8"/>
      <name val="Arial"/>
      <family val="2"/>
    </font>
    <font>
      <sz val="12"/>
      <name val="Arial"/>
      <family val="2"/>
    </font>
    <font>
      <b/>
      <sz val="18"/>
      <color rgb="FF000000"/>
      <name val="Arial MT"/>
    </font>
    <font>
      <b/>
      <sz val="12"/>
      <color rgb="FF000000"/>
      <name val="Arial"/>
      <family val="2"/>
    </font>
    <font>
      <b/>
      <sz val="12"/>
      <color rgb="FF000000"/>
      <name val="Arial MT"/>
    </font>
    <font>
      <b/>
      <sz val="14"/>
      <color rgb="FF000000"/>
      <name val="Arial MT"/>
    </font>
    <font>
      <sz val="10"/>
      <color rgb="FF0000FF"/>
      <name val="Arial MT"/>
    </font>
    <font>
      <sz val="14"/>
      <color rgb="FF0000FF"/>
      <name val="Arial"/>
      <family val="2"/>
    </font>
    <font>
      <sz val="12"/>
      <name val="Arial"/>
      <family val="2"/>
    </font>
    <font>
      <sz val="12"/>
      <color rgb="FF0000FF"/>
      <name val="Arial"/>
      <family val="2"/>
    </font>
    <font>
      <sz val="12"/>
      <color rgb="FF0000FF"/>
      <name val="Arial MT"/>
      <family val="2"/>
    </font>
  </fonts>
  <fills count="11">
    <fill>
      <patternFill patternType="none"/>
    </fill>
    <fill>
      <patternFill patternType="gray125"/>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42"/>
        <bgColor indexed="42"/>
      </patternFill>
    </fill>
    <fill>
      <patternFill patternType="solid">
        <fgColor indexed="9"/>
        <bgColor indexed="9"/>
      </patternFill>
    </fill>
    <fill>
      <patternFill patternType="gray0625">
        <fgColor indexed="8"/>
        <bgColor indexed="55"/>
      </patternFill>
    </fill>
    <fill>
      <patternFill patternType="solid">
        <fgColor indexed="9"/>
        <bgColor indexed="64"/>
      </patternFill>
    </fill>
    <fill>
      <patternFill patternType="solid">
        <fgColor indexed="55"/>
        <bgColor indexed="64"/>
      </patternFill>
    </fill>
  </fills>
  <borders count="97">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style="thin">
        <color indexed="8"/>
      </left>
      <right/>
      <top/>
      <bottom style="medium">
        <color indexed="8"/>
      </bottom>
      <diagonal/>
    </border>
    <border>
      <left/>
      <right/>
      <top/>
      <bottom style="double">
        <color indexed="8"/>
      </bottom>
      <diagonal/>
    </border>
    <border>
      <left/>
      <right style="medium">
        <color indexed="8"/>
      </right>
      <top/>
      <bottom style="double">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medium">
        <color indexed="8"/>
      </right>
      <top style="thin">
        <color indexed="8"/>
      </top>
      <bottom style="double">
        <color indexed="8"/>
      </bottom>
      <diagonal/>
    </border>
    <border>
      <left style="thin">
        <color indexed="64"/>
      </left>
      <right style="thin">
        <color indexed="8"/>
      </right>
      <top style="thin">
        <color indexed="8"/>
      </top>
      <bottom/>
      <diagonal/>
    </border>
    <border>
      <left style="thin">
        <color indexed="64"/>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diagonal/>
    </border>
    <border>
      <left style="thin">
        <color indexed="8"/>
      </left>
      <right style="thick">
        <color indexed="8"/>
      </right>
      <top/>
      <bottom/>
      <diagonal/>
    </border>
    <border>
      <left style="thick">
        <color indexed="8"/>
      </left>
      <right style="medium">
        <color indexed="8"/>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diagonal/>
    </border>
    <border>
      <left style="thick">
        <color indexed="8"/>
      </left>
      <right/>
      <top style="medium">
        <color indexed="8"/>
      </top>
      <bottom/>
      <diagonal/>
    </border>
    <border>
      <left/>
      <right style="thick">
        <color indexed="8"/>
      </right>
      <top style="medium">
        <color indexed="8"/>
      </top>
      <bottom/>
      <diagonal/>
    </border>
    <border>
      <left style="medium">
        <color indexed="8"/>
      </left>
      <right/>
      <top style="thick">
        <color indexed="8"/>
      </top>
      <bottom/>
      <diagonal/>
    </border>
    <border>
      <left style="thick">
        <color indexed="8"/>
      </left>
      <right style="thin">
        <color indexed="8"/>
      </right>
      <top/>
      <bottom style="medium">
        <color indexed="8"/>
      </bottom>
      <diagonal/>
    </border>
    <border>
      <left/>
      <right style="thick">
        <color indexed="8"/>
      </right>
      <top/>
      <bottom style="medium">
        <color indexed="8"/>
      </bottom>
      <diagonal/>
    </border>
    <border>
      <left style="thin">
        <color indexed="8"/>
      </left>
      <right style="thick">
        <color indexed="8"/>
      </right>
      <top style="thin">
        <color indexed="8"/>
      </top>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medium">
        <color indexed="8"/>
      </right>
      <top style="medium">
        <color indexed="8"/>
      </top>
      <bottom/>
      <diagonal/>
    </border>
    <border>
      <left/>
      <right style="thick">
        <color indexed="8"/>
      </right>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style="medium">
        <color indexed="8"/>
      </right>
      <top style="thin">
        <color indexed="8"/>
      </top>
      <bottom/>
      <diagonal/>
    </border>
    <border>
      <left style="medium">
        <color theme="1"/>
      </left>
      <right/>
      <top/>
      <bottom/>
      <diagonal/>
    </border>
    <border>
      <left style="thin">
        <color theme="0" tint="-0.14996795556505021"/>
      </left>
      <right style="thin">
        <color theme="0" tint="-0.14996795556505021"/>
      </right>
      <top style="thin">
        <color indexed="8"/>
      </top>
      <bottom style="thin">
        <color theme="0" tint="-0.14996795556505021"/>
      </bottom>
      <diagonal/>
    </border>
    <border>
      <left style="thin">
        <color theme="0" tint="-0.14993743705557422"/>
      </left>
      <right style="thin">
        <color theme="0" tint="-0.14993743705557422"/>
      </right>
      <top style="thin">
        <color theme="0" tint="-0.14996795556505021"/>
      </top>
      <bottom style="thin">
        <color indexed="8"/>
      </bottom>
      <diagonal/>
    </border>
    <border>
      <left style="thin">
        <color theme="0" tint="-0.14996795556505021"/>
      </left>
      <right/>
      <top/>
      <bottom/>
      <diagonal/>
    </border>
    <border>
      <left style="thin">
        <color theme="0" tint="-0.14996795556505021"/>
      </left>
      <right/>
      <top style="thin">
        <color indexed="8"/>
      </top>
      <bottom style="thin">
        <color theme="0" tint="-0.14993743705557422"/>
      </bottom>
      <diagonal/>
    </border>
    <border>
      <left style="thin">
        <color theme="0" tint="-0.14996795556505021"/>
      </left>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style="thin">
        <color theme="0" tint="-0.14993743705557422"/>
      </left>
      <right/>
      <top style="thin">
        <color theme="0" tint="-0.14996795556505021"/>
      </top>
      <bottom style="thin">
        <color indexed="8"/>
      </bottom>
      <diagonal/>
    </border>
    <border>
      <left style="thin">
        <color theme="0" tint="-0.14996795556505021"/>
      </left>
      <right/>
      <top style="thin">
        <color indexed="8"/>
      </top>
      <bottom style="thin">
        <color indexed="8"/>
      </bottom>
      <diagonal/>
    </border>
    <border>
      <left style="thin">
        <color theme="0" tint="-0.14996795556505021"/>
      </left>
      <right/>
      <top/>
      <bottom style="thin">
        <color indexed="8"/>
      </bottom>
      <diagonal/>
    </border>
  </borders>
  <cellStyleXfs count="24">
    <xf numFmtId="0" fontId="0" fillId="0" borderId="0"/>
    <xf numFmtId="43" fontId="6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cellStyleXfs>
  <cellXfs count="1520">
    <xf numFmtId="0" fontId="0" fillId="0" borderId="0" xfId="0"/>
    <xf numFmtId="0" fontId="3" fillId="0" borderId="0" xfId="0" applyFont="1" applyAlignment="1" applyProtection="1">
      <alignment horizontal="centerContinuous"/>
    </xf>
    <xf numFmtId="0" fontId="4" fillId="0" borderId="0" xfId="0" applyFont="1" applyProtection="1"/>
    <xf numFmtId="0" fontId="4" fillId="0" borderId="0" xfId="0" applyFont="1" applyAlignment="1" applyProtection="1">
      <alignment horizontal="centerContinuous" wrapText="1"/>
    </xf>
    <xf numFmtId="0" fontId="5" fillId="0" borderId="0" xfId="0" applyFont="1" applyAlignment="1" applyProtection="1">
      <alignment horizontal="centerContinuous" wrapText="1"/>
    </xf>
    <xf numFmtId="0" fontId="6" fillId="0" borderId="0" xfId="0" applyFont="1" applyAlignment="1" applyProtection="1">
      <alignment horizontal="centerContinuous" wrapText="1"/>
    </xf>
    <xf numFmtId="0" fontId="4" fillId="0" borderId="0" xfId="0" applyFont="1" applyAlignment="1" applyProtection="1">
      <alignment horizontal="left"/>
    </xf>
    <xf numFmtId="0" fontId="9" fillId="0" borderId="0" xfId="0" applyFont="1"/>
    <xf numFmtId="0" fontId="10"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Continuous"/>
    </xf>
    <xf numFmtId="0" fontId="13" fillId="0" borderId="0" xfId="0" applyFont="1"/>
    <xf numFmtId="0" fontId="14" fillId="0" borderId="0" xfId="0" applyFont="1" applyAlignment="1">
      <alignment vertical="top"/>
    </xf>
    <xf numFmtId="0" fontId="14" fillId="0" borderId="0" xfId="0" applyFont="1" applyAlignment="1">
      <alignment horizontal="centerContinuous" wrapText="1"/>
    </xf>
    <xf numFmtId="0" fontId="9" fillId="2" borderId="0" xfId="0" applyFont="1" applyFill="1"/>
    <xf numFmtId="0" fontId="8" fillId="2" borderId="0" xfId="0" applyFont="1" applyFill="1"/>
    <xf numFmtId="0" fontId="8" fillId="2" borderId="0" xfId="0" applyFont="1" applyFill="1" applyAlignment="1">
      <alignment horizontal="centerContinuous"/>
    </xf>
    <xf numFmtId="0" fontId="8" fillId="0" borderId="0" xfId="0" applyFont="1"/>
    <xf numFmtId="0" fontId="8" fillId="3" borderId="0" xfId="0" applyFont="1" applyFill="1"/>
    <xf numFmtId="0" fontId="8" fillId="4" borderId="0" xfId="0" applyFont="1" applyFill="1"/>
    <xf numFmtId="0" fontId="15" fillId="0" borderId="0" xfId="0" applyFont="1" applyProtection="1">
      <protection locked="0"/>
    </xf>
    <xf numFmtId="0" fontId="15" fillId="3" borderId="0" xfId="0" applyFont="1" applyFill="1" applyProtection="1">
      <protection locked="0"/>
    </xf>
    <xf numFmtId="0" fontId="11" fillId="3" borderId="0" xfId="0" applyFont="1" applyFill="1"/>
    <xf numFmtId="0" fontId="16" fillId="3" borderId="0" xfId="0" applyFont="1" applyFill="1" applyProtection="1">
      <protection locked="0"/>
    </xf>
    <xf numFmtId="0" fontId="11" fillId="0" borderId="0" xfId="0" applyFont="1"/>
    <xf numFmtId="0" fontId="9" fillId="3" borderId="0" xfId="0" applyFont="1" applyFill="1"/>
    <xf numFmtId="0" fontId="17" fillId="3" borderId="0" xfId="0" applyFont="1" applyFill="1" applyProtection="1">
      <protection locked="0"/>
    </xf>
    <xf numFmtId="0" fontId="18" fillId="0" borderId="0" xfId="0" applyFont="1" applyAlignment="1">
      <alignment horizontal="center"/>
    </xf>
    <xf numFmtId="0" fontId="9" fillId="4" borderId="0" xfId="0" applyFont="1" applyFill="1"/>
    <xf numFmtId="0" fontId="17" fillId="0" borderId="0" xfId="0" applyFont="1" applyProtection="1">
      <protection locked="0"/>
    </xf>
    <xf numFmtId="0" fontId="19" fillId="0" borderId="0" xfId="0" applyFont="1"/>
    <xf numFmtId="0" fontId="9" fillId="5" borderId="0" xfId="0" applyFont="1" applyFill="1"/>
    <xf numFmtId="0" fontId="5" fillId="0" borderId="0" xfId="0" applyFont="1" applyProtection="1"/>
    <xf numFmtId="0" fontId="4" fillId="6" borderId="1" xfId="0" applyFont="1" applyFill="1" applyBorder="1" applyProtection="1"/>
    <xf numFmtId="0" fontId="4" fillId="6" borderId="2" xfId="0" applyFont="1" applyFill="1" applyBorder="1" applyProtection="1"/>
    <xf numFmtId="0" fontId="20" fillId="6" borderId="1" xfId="0" applyFont="1" applyFill="1" applyBorder="1" applyAlignment="1" applyProtection="1">
      <alignment horizontal="left"/>
    </xf>
    <xf numFmtId="0" fontId="21" fillId="6" borderId="2" xfId="0" applyFont="1" applyFill="1" applyBorder="1" applyProtection="1"/>
    <xf numFmtId="0" fontId="4" fillId="6" borderId="3" xfId="0" applyFont="1" applyFill="1" applyBorder="1" applyProtection="1"/>
    <xf numFmtId="0" fontId="4" fillId="6" borderId="4" xfId="0" applyFont="1" applyFill="1" applyBorder="1" applyProtection="1"/>
    <xf numFmtId="0" fontId="4" fillId="6" borderId="0" xfId="0" applyFont="1" applyFill="1" applyProtection="1"/>
    <xf numFmtId="0" fontId="4" fillId="6" borderId="5" xfId="0" applyFont="1" applyFill="1" applyBorder="1" applyProtection="1"/>
    <xf numFmtId="0" fontId="4" fillId="6" borderId="6" xfId="0" applyFont="1" applyFill="1" applyBorder="1" applyProtection="1"/>
    <xf numFmtId="0" fontId="4" fillId="6" borderId="7" xfId="0" applyFont="1" applyFill="1" applyBorder="1" applyProtection="1"/>
    <xf numFmtId="0" fontId="4" fillId="6" borderId="8" xfId="0" applyFont="1" applyFill="1" applyBorder="1" applyProtection="1"/>
    <xf numFmtId="0" fontId="13" fillId="6" borderId="4" xfId="0" applyFont="1" applyFill="1" applyBorder="1" applyAlignment="1" applyProtection="1">
      <alignment horizontal="centerContinuous"/>
    </xf>
    <xf numFmtId="0" fontId="4" fillId="6" borderId="0" xfId="0" applyFont="1" applyFill="1" applyAlignment="1" applyProtection="1">
      <alignment horizontal="centerContinuous"/>
    </xf>
    <xf numFmtId="0" fontId="4" fillId="6" borderId="8" xfId="0" applyFont="1" applyFill="1" applyBorder="1" applyAlignment="1" applyProtection="1">
      <alignment horizontal="centerContinuous"/>
    </xf>
    <xf numFmtId="0" fontId="22" fillId="6" borderId="4" xfId="0" applyFont="1" applyFill="1" applyBorder="1" applyAlignment="1" applyProtection="1">
      <alignment horizontal="centerContinuous"/>
    </xf>
    <xf numFmtId="0" fontId="22" fillId="6" borderId="0" xfId="0" applyFont="1" applyFill="1" applyAlignment="1" applyProtection="1">
      <alignment horizontal="centerContinuous"/>
    </xf>
    <xf numFmtId="0" fontId="22" fillId="6" borderId="8" xfId="0" applyFont="1" applyFill="1" applyBorder="1" applyAlignment="1" applyProtection="1">
      <alignment horizontal="centerContinuous"/>
    </xf>
    <xf numFmtId="0" fontId="23" fillId="6" borderId="4" xfId="0" applyFont="1" applyFill="1" applyBorder="1" applyProtection="1"/>
    <xf numFmtId="0" fontId="24" fillId="6" borderId="2" xfId="0" applyFont="1" applyFill="1" applyBorder="1" applyAlignment="1" applyProtection="1">
      <alignment horizontal="centerContinuous"/>
    </xf>
    <xf numFmtId="0" fontId="5" fillId="6" borderId="2" xfId="0" applyFont="1" applyFill="1" applyBorder="1" applyAlignment="1" applyProtection="1">
      <alignment horizontal="centerContinuous"/>
    </xf>
    <xf numFmtId="0" fontId="24" fillId="6" borderId="4" xfId="0" applyFont="1" applyFill="1" applyBorder="1" applyAlignment="1" applyProtection="1">
      <alignment horizontal="centerContinuous"/>
    </xf>
    <xf numFmtId="0" fontId="25" fillId="6" borderId="0" xfId="0" applyFont="1" applyFill="1" applyAlignment="1" applyProtection="1">
      <alignment horizontal="centerContinuous"/>
    </xf>
    <xf numFmtId="0" fontId="25" fillId="6" borderId="8" xfId="0" applyFont="1" applyFill="1" applyBorder="1" applyAlignment="1" applyProtection="1">
      <alignment horizontal="centerContinuous"/>
    </xf>
    <xf numFmtId="0" fontId="4" fillId="6" borderId="6" xfId="0" applyFont="1" applyFill="1" applyBorder="1" applyAlignment="1" applyProtection="1">
      <alignment horizontal="centerContinuous"/>
    </xf>
    <xf numFmtId="0" fontId="5" fillId="6" borderId="0" xfId="0" applyFont="1" applyFill="1" applyAlignment="1" applyProtection="1">
      <alignment horizontal="centerContinuous"/>
    </xf>
    <xf numFmtId="0" fontId="4" fillId="6" borderId="0" xfId="0" applyFont="1" applyFill="1" applyAlignment="1" applyProtection="1">
      <alignment horizontal="right"/>
    </xf>
    <xf numFmtId="0" fontId="13" fillId="6" borderId="0" xfId="0" applyFont="1" applyFill="1" applyAlignment="1" applyProtection="1">
      <alignment horizontal="centerContinuous"/>
    </xf>
    <xf numFmtId="0" fontId="26" fillId="6" borderId="0" xfId="0" applyFont="1" applyFill="1" applyAlignment="1" applyProtection="1">
      <alignment horizontal="centerContinuous"/>
    </xf>
    <xf numFmtId="0" fontId="7" fillId="6" borderId="0" xfId="0" applyFont="1" applyFill="1" applyAlignment="1" applyProtection="1">
      <alignment horizontal="centerContinuous"/>
    </xf>
    <xf numFmtId="0" fontId="27" fillId="6" borderId="0" xfId="0" applyFont="1" applyFill="1" applyProtection="1"/>
    <xf numFmtId="0" fontId="4" fillId="6" borderId="9" xfId="0" applyFont="1" applyFill="1" applyBorder="1" applyAlignment="1" applyProtection="1">
      <alignment horizontal="centerContinuous"/>
    </xf>
    <xf numFmtId="0" fontId="23" fillId="6" borderId="0" xfId="0" applyFont="1" applyFill="1" applyAlignment="1" applyProtection="1">
      <alignment horizontal="right"/>
    </xf>
    <xf numFmtId="0" fontId="23" fillId="0" borderId="0" xfId="0" applyFont="1" applyProtection="1"/>
    <xf numFmtId="0" fontId="9" fillId="0" borderId="0" xfId="0" applyFont="1" applyProtection="1"/>
    <xf numFmtId="0" fontId="9" fillId="0" borderId="1" xfId="0" applyFont="1" applyBorder="1" applyProtection="1"/>
    <xf numFmtId="0" fontId="9" fillId="0" borderId="2" xfId="0" applyFont="1" applyBorder="1" applyProtection="1"/>
    <xf numFmtId="0" fontId="9" fillId="0" borderId="3" xfId="0" applyFont="1" applyBorder="1" applyProtection="1"/>
    <xf numFmtId="0" fontId="28" fillId="0" borderId="4" xfId="0" applyFont="1" applyBorder="1" applyAlignment="1" applyProtection="1">
      <alignment horizontal="centerContinuous"/>
    </xf>
    <xf numFmtId="0" fontId="28" fillId="0" borderId="0" xfId="0" applyFont="1" applyAlignment="1" applyProtection="1">
      <alignment horizontal="centerContinuous"/>
    </xf>
    <xf numFmtId="0" fontId="28" fillId="0" borderId="8" xfId="0" applyFont="1" applyBorder="1" applyAlignment="1" applyProtection="1">
      <alignment horizontal="centerContinuous"/>
    </xf>
    <xf numFmtId="0" fontId="9" fillId="0" borderId="4" xfId="0" applyFont="1" applyBorder="1" applyProtection="1"/>
    <xf numFmtId="0" fontId="9" fillId="0" borderId="8" xfId="0" applyFont="1" applyBorder="1" applyProtection="1"/>
    <xf numFmtId="0" fontId="14" fillId="0" borderId="10" xfId="0" applyFont="1" applyBorder="1" applyAlignment="1" applyProtection="1">
      <alignment horizontal="center"/>
    </xf>
    <xf numFmtId="0" fontId="14" fillId="0" borderId="11" xfId="0" applyFont="1" applyBorder="1" applyAlignment="1" applyProtection="1">
      <alignment horizontal="center"/>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14" xfId="0" applyFont="1" applyBorder="1" applyAlignment="1" applyProtection="1">
      <alignment horizontal="center"/>
    </xf>
    <xf numFmtId="0" fontId="14" fillId="0" borderId="15" xfId="0" applyFont="1" applyBorder="1" applyAlignment="1" applyProtection="1">
      <alignment horizontal="center"/>
    </xf>
    <xf numFmtId="0" fontId="14" fillId="0" borderId="16" xfId="0" applyFont="1" applyBorder="1" applyAlignment="1" applyProtection="1">
      <alignment horizontal="center"/>
    </xf>
    <xf numFmtId="0" fontId="14" fillId="0" borderId="9" xfId="0" applyFont="1" applyBorder="1" applyAlignment="1" applyProtection="1">
      <alignment horizontal="center"/>
    </xf>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29" fillId="0" borderId="19" xfId="0" applyFont="1" applyBorder="1" applyAlignment="1" applyProtection="1">
      <alignment horizontal="center"/>
    </xf>
    <xf numFmtId="164" fontId="14" fillId="0" borderId="20" xfId="0" applyNumberFormat="1" applyFont="1" applyBorder="1" applyAlignment="1" applyProtection="1">
      <alignment horizontal="center"/>
    </xf>
    <xf numFmtId="164" fontId="14" fillId="0" borderId="21" xfId="0" applyNumberFormat="1" applyFont="1" applyBorder="1" applyAlignment="1" applyProtection="1">
      <alignment horizontal="center"/>
    </xf>
    <xf numFmtId="164" fontId="14" fillId="0" borderId="4" xfId="0" applyNumberFormat="1" applyFont="1" applyBorder="1" applyAlignment="1" applyProtection="1">
      <alignment horizontal="center"/>
    </xf>
    <xf numFmtId="0" fontId="9" fillId="0" borderId="19" xfId="0" applyFont="1" applyBorder="1" applyProtection="1"/>
    <xf numFmtId="164" fontId="14" fillId="0" borderId="0" xfId="0" applyNumberFormat="1" applyFont="1" applyAlignment="1" applyProtection="1">
      <alignment horizontal="center"/>
    </xf>
    <xf numFmtId="164" fontId="9" fillId="0" borderId="21" xfId="0" applyNumberFormat="1" applyFont="1" applyBorder="1" applyProtection="1"/>
    <xf numFmtId="0" fontId="14" fillId="0" borderId="20" xfId="0" applyFont="1" applyBorder="1" applyAlignment="1" applyProtection="1">
      <alignment horizontal="center"/>
    </xf>
    <xf numFmtId="0" fontId="14" fillId="0" borderId="21" xfId="0" applyFont="1" applyBorder="1" applyAlignment="1" applyProtection="1">
      <alignment horizontal="center"/>
    </xf>
    <xf numFmtId="164" fontId="9" fillId="0" borderId="0" xfId="0" applyNumberFormat="1" applyFont="1" applyProtection="1"/>
    <xf numFmtId="0" fontId="14" fillId="0" borderId="0" xfId="0" applyFont="1" applyAlignment="1" applyProtection="1">
      <alignment horizontal="center"/>
    </xf>
    <xf numFmtId="0" fontId="9" fillId="0" borderId="21" xfId="0" applyFont="1" applyBorder="1" applyProtection="1"/>
    <xf numFmtId="0" fontId="14" fillId="0" borderId="4" xfId="0" applyFont="1" applyBorder="1" applyAlignment="1" applyProtection="1">
      <alignment horizontal="center"/>
    </xf>
    <xf numFmtId="0" fontId="9" fillId="0" borderId="20" xfId="0" applyFont="1" applyBorder="1" applyProtection="1"/>
    <xf numFmtId="0" fontId="29" fillId="0" borderId="0" xfId="0" applyFont="1" applyAlignment="1" applyProtection="1">
      <alignment horizontal="center"/>
    </xf>
    <xf numFmtId="164" fontId="14" fillId="0" borderId="5" xfId="0" applyNumberFormat="1" applyFont="1" applyBorder="1" applyAlignment="1" applyProtection="1">
      <alignment horizontal="center"/>
    </xf>
    <xf numFmtId="0" fontId="9" fillId="0" borderId="22" xfId="0" applyFont="1" applyBorder="1" applyProtection="1"/>
    <xf numFmtId="0" fontId="9" fillId="0" borderId="6" xfId="0" applyFont="1" applyBorder="1" applyProtection="1"/>
    <xf numFmtId="0" fontId="9" fillId="0" borderId="23" xfId="0" applyFont="1" applyBorder="1" applyProtection="1"/>
    <xf numFmtId="0" fontId="29" fillId="0" borderId="6" xfId="0" applyFont="1" applyBorder="1" applyAlignment="1" applyProtection="1">
      <alignment horizontal="center"/>
    </xf>
    <xf numFmtId="0" fontId="9" fillId="0" borderId="24" xfId="0" applyFont="1" applyBorder="1" applyProtection="1"/>
    <xf numFmtId="0" fontId="9" fillId="0" borderId="0" xfId="0" applyFont="1" applyAlignment="1" applyProtection="1">
      <alignment horizontal="centerContinuous"/>
    </xf>
    <xf numFmtId="0" fontId="23" fillId="0" borderId="0" xfId="0" applyFont="1"/>
    <xf numFmtId="0" fontId="14" fillId="0" borderId="0" xfId="0" applyFont="1" applyAlignment="1">
      <alignment horizontal="center"/>
    </xf>
    <xf numFmtId="0" fontId="5" fillId="0" borderId="1" xfId="0" applyFont="1" applyBorder="1"/>
    <xf numFmtId="0" fontId="5" fillId="0" borderId="2" xfId="0" applyFont="1" applyBorder="1"/>
    <xf numFmtId="0" fontId="9" fillId="0" borderId="3" xfId="0" applyFont="1" applyBorder="1"/>
    <xf numFmtId="0" fontId="5" fillId="0" borderId="4" xfId="0" applyFont="1" applyBorder="1" applyAlignment="1">
      <alignment horizontal="centerContinuous"/>
    </xf>
    <xf numFmtId="0" fontId="14" fillId="0" borderId="0" xfId="0" applyFont="1" applyAlignment="1">
      <alignment horizontal="centerContinuous"/>
    </xf>
    <xf numFmtId="0" fontId="5" fillId="0" borderId="0" xfId="0" applyFont="1" applyAlignment="1">
      <alignment horizontal="centerContinuous"/>
    </xf>
    <xf numFmtId="0" fontId="14" fillId="0" borderId="8" xfId="0" applyFont="1" applyBorder="1" applyAlignment="1">
      <alignment horizontal="centerContinuous"/>
    </xf>
    <xf numFmtId="0" fontId="9" fillId="0" borderId="4" xfId="0" applyFont="1" applyBorder="1"/>
    <xf numFmtId="0" fontId="30" fillId="0" borderId="4" xfId="0" applyFont="1" applyBorder="1"/>
    <xf numFmtId="164" fontId="30" fillId="0" borderId="0" xfId="0" applyNumberFormat="1" applyFont="1" applyAlignment="1" applyProtection="1">
      <alignment horizontal="center"/>
    </xf>
    <xf numFmtId="0" fontId="30" fillId="0" borderId="0" xfId="0" applyFont="1" applyAlignment="1">
      <alignment horizontal="centerContinuous"/>
    </xf>
    <xf numFmtId="0" fontId="30" fillId="0" borderId="0" xfId="0" applyFont="1"/>
    <xf numFmtId="0" fontId="30" fillId="0" borderId="8" xfId="0" applyFont="1" applyBorder="1"/>
    <xf numFmtId="0" fontId="30" fillId="0" borderId="0" xfId="0" applyFont="1" applyAlignment="1">
      <alignment horizontal="center"/>
    </xf>
    <xf numFmtId="164" fontId="30" fillId="0" borderId="0" xfId="0" applyNumberFormat="1" applyFont="1" applyProtection="1"/>
    <xf numFmtId="0" fontId="30" fillId="0" borderId="0" xfId="0" applyFont="1" applyAlignment="1">
      <alignment horizontal="center" vertical="top"/>
    </xf>
    <xf numFmtId="0" fontId="30" fillId="0" borderId="0" xfId="0" applyFont="1" applyAlignment="1">
      <alignment horizontal="center" vertical="top" wrapText="1"/>
    </xf>
    <xf numFmtId="0" fontId="30" fillId="0" borderId="0" xfId="0" applyFont="1" applyAlignment="1">
      <alignment horizontal="left" wrapText="1"/>
    </xf>
    <xf numFmtId="0" fontId="30" fillId="0" borderId="5" xfId="0" applyFont="1" applyBorder="1"/>
    <xf numFmtId="0" fontId="30" fillId="0" borderId="6" xfId="0" applyFont="1" applyBorder="1" applyAlignment="1">
      <alignment horizontal="center" vertical="top"/>
    </xf>
    <xf numFmtId="0" fontId="30" fillId="0" borderId="6" xfId="0" applyFont="1" applyBorder="1" applyAlignment="1">
      <alignment horizontal="center" vertical="top" wrapText="1"/>
    </xf>
    <xf numFmtId="0" fontId="30" fillId="0" borderId="7" xfId="0" applyFont="1" applyBorder="1"/>
    <xf numFmtId="0" fontId="4" fillId="0" borderId="0" xfId="0" applyFont="1"/>
    <xf numFmtId="0" fontId="8" fillId="0" borderId="4" xfId="0" applyFont="1" applyBorder="1" applyAlignment="1" applyProtection="1">
      <alignment horizontal="centerContinuous"/>
    </xf>
    <xf numFmtId="0" fontId="14" fillId="0" borderId="0" xfId="0" applyFont="1" applyAlignment="1" applyProtection="1">
      <alignment horizontal="centerContinuous"/>
    </xf>
    <xf numFmtId="0" fontId="14" fillId="0" borderId="8" xfId="0" applyFont="1" applyBorder="1" applyAlignment="1" applyProtection="1">
      <alignment horizontal="centerContinuous"/>
    </xf>
    <xf numFmtId="0" fontId="14" fillId="0" borderId="0" xfId="0" applyFont="1" applyAlignment="1" applyProtection="1">
      <alignment horizontal="left" wrapText="1"/>
    </xf>
    <xf numFmtId="0" fontId="9" fillId="0" borderId="25" xfId="0" applyFont="1" applyBorder="1" applyProtection="1"/>
    <xf numFmtId="0" fontId="14" fillId="0" borderId="26" xfId="0" applyFont="1" applyBorder="1" applyAlignment="1" applyProtection="1">
      <alignment horizontal="center"/>
    </xf>
    <xf numFmtId="0" fontId="18" fillId="0" borderId="0" xfId="0" applyFont="1" applyAlignment="1" applyProtection="1">
      <alignment horizontal="centerContinuous"/>
    </xf>
    <xf numFmtId="0" fontId="14" fillId="0" borderId="8" xfId="0" applyFont="1" applyBorder="1" applyAlignment="1" applyProtection="1">
      <alignment horizontal="center"/>
    </xf>
    <xf numFmtId="0" fontId="18" fillId="0" borderId="26" xfId="0" applyFont="1" applyBorder="1" applyAlignment="1" applyProtection="1">
      <alignment horizontal="center"/>
    </xf>
    <xf numFmtId="0" fontId="18" fillId="0" borderId="8" xfId="0" applyFont="1" applyBorder="1" applyAlignment="1" applyProtection="1">
      <alignment horizontal="center"/>
    </xf>
    <xf numFmtId="0" fontId="9" fillId="0" borderId="27" xfId="0" applyFont="1" applyBorder="1" applyProtection="1"/>
    <xf numFmtId="0" fontId="9" fillId="0" borderId="7" xfId="0" applyFont="1" applyBorder="1" applyProtection="1"/>
    <xf numFmtId="0" fontId="17" fillId="0" borderId="26" xfId="0" applyFont="1" applyBorder="1" applyProtection="1">
      <protection locked="0"/>
    </xf>
    <xf numFmtId="0" fontId="17" fillId="0" borderId="28" xfId="0" applyFont="1" applyBorder="1" applyProtection="1">
      <protection locked="0"/>
    </xf>
    <xf numFmtId="0" fontId="17" fillId="0" borderId="8" xfId="0" applyFont="1" applyBorder="1" applyProtection="1">
      <protection locked="0"/>
    </xf>
    <xf numFmtId="0" fontId="17" fillId="0" borderId="27" xfId="0" applyFont="1" applyBorder="1" applyProtection="1">
      <protection locked="0"/>
    </xf>
    <xf numFmtId="0" fontId="17" fillId="0" borderId="6" xfId="0" applyFont="1" applyBorder="1" applyProtection="1">
      <protection locked="0"/>
    </xf>
    <xf numFmtId="0" fontId="17" fillId="0" borderId="29" xfId="0" applyFont="1" applyBorder="1" applyProtection="1">
      <protection locked="0"/>
    </xf>
    <xf numFmtId="0" fontId="17" fillId="0" borderId="7" xfId="0" applyFont="1" applyBorder="1" applyProtection="1">
      <protection locked="0"/>
    </xf>
    <xf numFmtId="0" fontId="19" fillId="0" borderId="0" xfId="0" applyFont="1" applyProtection="1"/>
    <xf numFmtId="0" fontId="5" fillId="0" borderId="4" xfId="0" applyFont="1" applyBorder="1" applyAlignment="1" applyProtection="1">
      <alignment horizontal="centerContinuous"/>
    </xf>
    <xf numFmtId="0" fontId="9" fillId="0" borderId="8" xfId="0" applyFont="1" applyBorder="1" applyAlignment="1" applyProtection="1">
      <alignment horizontal="centerContinuous"/>
    </xf>
    <xf numFmtId="0" fontId="4" fillId="0" borderId="4" xfId="0" applyFont="1" applyBorder="1" applyAlignment="1" applyProtection="1">
      <alignment vertical="top"/>
    </xf>
    <xf numFmtId="0" fontId="4" fillId="0" borderId="0" xfId="0" applyFont="1" applyAlignment="1" applyProtection="1">
      <alignment horizontal="left" wrapText="1"/>
    </xf>
    <xf numFmtId="0" fontId="4" fillId="0" borderId="4" xfId="0" applyFont="1" applyBorder="1" applyProtection="1"/>
    <xf numFmtId="0" fontId="31" fillId="0" borderId="0" xfId="0" applyFont="1" applyProtection="1">
      <protection locked="0"/>
    </xf>
    <xf numFmtId="0" fontId="4" fillId="0" borderId="4" xfId="0" applyFont="1" applyBorder="1" applyAlignment="1" applyProtection="1">
      <alignment horizontal="center"/>
    </xf>
    <xf numFmtId="0" fontId="4" fillId="0" borderId="4" xfId="0" applyFont="1" applyBorder="1" applyAlignment="1" applyProtection="1">
      <alignment horizontal="center" vertical="top"/>
    </xf>
    <xf numFmtId="165" fontId="4" fillId="0" borderId="0" xfId="0" applyNumberFormat="1" applyFont="1" applyAlignment="1" applyProtection="1">
      <alignment horizontal="left" wrapText="1"/>
    </xf>
    <xf numFmtId="0" fontId="9" fillId="0" borderId="5" xfId="0" applyFont="1" applyBorder="1" applyProtection="1"/>
    <xf numFmtId="0" fontId="31" fillId="0" borderId="6" xfId="0" applyFont="1" applyBorder="1" applyProtection="1">
      <protection locked="0"/>
    </xf>
    <xf numFmtId="0" fontId="4" fillId="0" borderId="0" xfId="0" applyFont="1" applyAlignment="1" applyProtection="1">
      <alignment horizontal="centerContinuous"/>
    </xf>
    <xf numFmtId="0" fontId="14" fillId="0" borderId="0" xfId="0" applyFont="1" applyAlignment="1" applyProtection="1">
      <alignment horizontal="right"/>
    </xf>
    <xf numFmtId="0" fontId="4" fillId="0" borderId="2" xfId="0" applyFont="1" applyBorder="1" applyProtection="1"/>
    <xf numFmtId="0" fontId="32" fillId="0" borderId="4" xfId="0" applyFont="1" applyBorder="1" applyProtection="1"/>
    <xf numFmtId="0" fontId="31" fillId="0" borderId="0" xfId="0" applyFont="1" applyAlignment="1" applyProtection="1">
      <alignment horizontal="left" wrapText="1"/>
      <protection locked="0"/>
    </xf>
    <xf numFmtId="0" fontId="5" fillId="0" borderId="0" xfId="0" applyFont="1" applyAlignment="1" applyProtection="1">
      <alignment horizontal="centerContinuous"/>
    </xf>
    <xf numFmtId="0" fontId="19" fillId="0" borderId="0" xfId="0" applyFont="1" applyAlignment="1" applyProtection="1">
      <alignment horizontal="centerContinuous"/>
    </xf>
    <xf numFmtId="0" fontId="19" fillId="0" borderId="8" xfId="0" applyFont="1" applyBorder="1" applyProtection="1"/>
    <xf numFmtId="0" fontId="19" fillId="0" borderId="4" xfId="0" applyFont="1" applyBorder="1" applyProtection="1"/>
    <xf numFmtId="0" fontId="19" fillId="0" borderId="15" xfId="0" applyFont="1" applyBorder="1" applyProtection="1"/>
    <xf numFmtId="0" fontId="19" fillId="0" borderId="9" xfId="0" applyFont="1" applyBorder="1" applyAlignment="1" applyProtection="1">
      <alignment horizontal="centerContinuous"/>
    </xf>
    <xf numFmtId="0" fontId="19" fillId="0" borderId="9" xfId="0" applyFont="1" applyBorder="1" applyProtection="1"/>
    <xf numFmtId="0" fontId="19" fillId="0" borderId="30" xfId="0" applyFont="1" applyBorder="1" applyProtection="1"/>
    <xf numFmtId="0" fontId="9" fillId="0" borderId="31" xfId="0" applyFont="1" applyBorder="1" applyProtection="1"/>
    <xf numFmtId="0" fontId="9" fillId="0" borderId="32" xfId="0" applyFont="1" applyBorder="1" applyProtection="1"/>
    <xf numFmtId="0" fontId="14" fillId="0" borderId="31" xfId="0" applyFont="1" applyBorder="1" applyAlignment="1" applyProtection="1">
      <alignment horizontal="centerContinuous"/>
    </xf>
    <xf numFmtId="0" fontId="9" fillId="0" borderId="33" xfId="0" applyFont="1" applyBorder="1" applyProtection="1"/>
    <xf numFmtId="0" fontId="9" fillId="0" borderId="12" xfId="0" applyFont="1" applyBorder="1" applyProtection="1"/>
    <xf numFmtId="0" fontId="9" fillId="0" borderId="34" xfId="0" applyFont="1" applyBorder="1" applyProtection="1"/>
    <xf numFmtId="0" fontId="9" fillId="0" borderId="35" xfId="0" applyFont="1" applyBorder="1" applyProtection="1"/>
    <xf numFmtId="0" fontId="14" fillId="0" borderId="35" xfId="0" applyFont="1" applyBorder="1" applyAlignment="1" applyProtection="1">
      <alignment horizontal="center"/>
    </xf>
    <xf numFmtId="0" fontId="14" fillId="0" borderId="36" xfId="0" applyFont="1" applyBorder="1" applyAlignment="1" applyProtection="1">
      <alignment horizontal="center"/>
    </xf>
    <xf numFmtId="0" fontId="14" fillId="0" borderId="32" xfId="0" applyFont="1" applyBorder="1" applyAlignment="1" applyProtection="1">
      <alignment horizontal="center"/>
    </xf>
    <xf numFmtId="0" fontId="9" fillId="0" borderId="37" xfId="0" applyFont="1" applyBorder="1" applyProtection="1"/>
    <xf numFmtId="0" fontId="17" fillId="0" borderId="35" xfId="0" applyFont="1" applyBorder="1" applyProtection="1">
      <protection locked="0"/>
    </xf>
    <xf numFmtId="0" fontId="17" fillId="0" borderId="12" xfId="0" applyFont="1" applyBorder="1" applyProtection="1">
      <protection locked="0"/>
    </xf>
    <xf numFmtId="0" fontId="17" fillId="0" borderId="34" xfId="0" applyFont="1" applyBorder="1" applyProtection="1">
      <protection locked="0"/>
    </xf>
    <xf numFmtId="5" fontId="17" fillId="0" borderId="35" xfId="0" applyNumberFormat="1" applyFont="1" applyBorder="1" applyProtection="1">
      <protection locked="0"/>
    </xf>
    <xf numFmtId="5" fontId="17" fillId="0" borderId="36" xfId="0" applyNumberFormat="1" applyFont="1" applyBorder="1" applyProtection="1">
      <protection locked="0"/>
    </xf>
    <xf numFmtId="5" fontId="17" fillId="0" borderId="10" xfId="0" applyNumberFormat="1" applyFont="1" applyBorder="1" applyProtection="1">
      <protection locked="0"/>
    </xf>
    <xf numFmtId="5" fontId="17" fillId="0" borderId="12" xfId="0" applyNumberFormat="1" applyFont="1" applyBorder="1" applyProtection="1">
      <protection locked="0"/>
    </xf>
    <xf numFmtId="5" fontId="17" fillId="0" borderId="34" xfId="0" applyNumberFormat="1" applyFont="1" applyBorder="1" applyProtection="1">
      <protection locked="0"/>
    </xf>
    <xf numFmtId="5" fontId="9" fillId="7" borderId="12" xfId="0" applyNumberFormat="1" applyFont="1" applyFill="1" applyBorder="1" applyProtection="1"/>
    <xf numFmtId="0" fontId="17" fillId="0" borderId="32" xfId="0" applyFont="1" applyBorder="1" applyProtection="1">
      <protection locked="0"/>
    </xf>
    <xf numFmtId="0" fontId="17" fillId="0" borderId="31" xfId="0" applyFont="1" applyBorder="1" applyProtection="1">
      <protection locked="0"/>
    </xf>
    <xf numFmtId="37" fontId="17" fillId="0" borderId="32" xfId="0" applyNumberFormat="1" applyFont="1" applyBorder="1" applyProtection="1">
      <protection locked="0"/>
    </xf>
    <xf numFmtId="37" fontId="17" fillId="0" borderId="8" xfId="0" applyNumberFormat="1" applyFont="1" applyBorder="1" applyProtection="1">
      <protection locked="0"/>
    </xf>
    <xf numFmtId="37" fontId="17" fillId="0" borderId="4" xfId="0" applyNumberFormat="1" applyFont="1" applyBorder="1" applyProtection="1">
      <protection locked="0"/>
    </xf>
    <xf numFmtId="37" fontId="17" fillId="0" borderId="0" xfId="0" applyNumberFormat="1" applyFont="1" applyProtection="1">
      <protection locked="0"/>
    </xf>
    <xf numFmtId="37" fontId="17" fillId="0" borderId="31" xfId="0" applyNumberFormat="1" applyFont="1" applyBorder="1" applyProtection="1">
      <protection locked="0"/>
    </xf>
    <xf numFmtId="37" fontId="9" fillId="7" borderId="0" xfId="0" applyNumberFormat="1" applyFont="1" applyFill="1" applyProtection="1"/>
    <xf numFmtId="0" fontId="17" fillId="0" borderId="37" xfId="0" applyFont="1" applyBorder="1" applyProtection="1">
      <protection locked="0"/>
    </xf>
    <xf numFmtId="0" fontId="17" fillId="0" borderId="9" xfId="0" applyFont="1" applyBorder="1" applyProtection="1">
      <protection locked="0"/>
    </xf>
    <xf numFmtId="0" fontId="17" fillId="0" borderId="33" xfId="0" applyFont="1" applyBorder="1" applyProtection="1">
      <protection locked="0"/>
    </xf>
    <xf numFmtId="37" fontId="17" fillId="0" borderId="37" xfId="0" applyNumberFormat="1" applyFont="1" applyBorder="1" applyProtection="1">
      <protection locked="0"/>
    </xf>
    <xf numFmtId="37" fontId="17" fillId="0" borderId="30" xfId="0" applyNumberFormat="1" applyFont="1" applyBorder="1" applyProtection="1">
      <protection locked="0"/>
    </xf>
    <xf numFmtId="37" fontId="17" fillId="0" borderId="15" xfId="0" applyNumberFormat="1" applyFont="1" applyBorder="1" applyProtection="1">
      <protection locked="0"/>
    </xf>
    <xf numFmtId="37" fontId="17" fillId="0" borderId="9" xfId="0" applyNumberFormat="1" applyFont="1" applyBorder="1" applyProtection="1">
      <protection locked="0"/>
    </xf>
    <xf numFmtId="37" fontId="17" fillId="0" borderId="33" xfId="0" applyNumberFormat="1" applyFont="1" applyBorder="1" applyProtection="1">
      <protection locked="0"/>
    </xf>
    <xf numFmtId="37" fontId="9" fillId="7" borderId="9" xfId="0" applyNumberFormat="1" applyFont="1" applyFill="1" applyBorder="1" applyProtection="1"/>
    <xf numFmtId="0" fontId="17" fillId="0" borderId="4" xfId="0" applyFont="1" applyBorder="1" applyProtection="1">
      <protection locked="0"/>
    </xf>
    <xf numFmtId="0" fontId="33" fillId="0" borderId="0" xfId="0" applyFont="1" applyProtection="1">
      <protection locked="0"/>
    </xf>
    <xf numFmtId="0" fontId="17" fillId="0" borderId="5" xfId="0" applyFont="1" applyBorder="1" applyProtection="1">
      <protection locked="0"/>
    </xf>
    <xf numFmtId="0" fontId="9" fillId="0" borderId="15" xfId="0" applyFont="1" applyBorder="1" applyProtection="1"/>
    <xf numFmtId="0" fontId="9" fillId="0" borderId="9" xfId="0" applyFont="1" applyBorder="1" applyProtection="1"/>
    <xf numFmtId="0" fontId="9" fillId="0" borderId="30" xfId="0" applyFont="1" applyBorder="1" applyProtection="1"/>
    <xf numFmtId="0" fontId="17" fillId="0" borderId="1" xfId="0" applyFont="1" applyBorder="1" applyProtection="1">
      <protection locked="0"/>
    </xf>
    <xf numFmtId="0" fontId="17" fillId="0" borderId="2" xfId="0" applyFont="1" applyBorder="1" applyProtection="1">
      <protection locked="0"/>
    </xf>
    <xf numFmtId="0" fontId="17" fillId="0" borderId="3" xfId="0" applyFont="1" applyBorder="1" applyProtection="1">
      <protection locked="0"/>
    </xf>
    <xf numFmtId="0" fontId="34" fillId="0" borderId="0" xfId="0" applyFont="1" applyAlignment="1" applyProtection="1">
      <alignment horizontal="centerContinuous"/>
      <protection locked="0"/>
    </xf>
    <xf numFmtId="0" fontId="14" fillId="0" borderId="6" xfId="0" applyFont="1" applyBorder="1" applyAlignment="1" applyProtection="1">
      <alignment horizontal="right"/>
    </xf>
    <xf numFmtId="0" fontId="35" fillId="0" borderId="4" xfId="0" applyFont="1" applyBorder="1" applyProtection="1"/>
    <xf numFmtId="0" fontId="9" fillId="0" borderId="13" xfId="0" applyFont="1" applyBorder="1" applyProtection="1"/>
    <xf numFmtId="0" fontId="9" fillId="0" borderId="14" xfId="0" applyFont="1" applyBorder="1" applyProtection="1"/>
    <xf numFmtId="0" fontId="9" fillId="0" borderId="17" xfId="0" applyFont="1" applyBorder="1" applyProtection="1"/>
    <xf numFmtId="0" fontId="9" fillId="0" borderId="18" xfId="0" applyFont="1" applyBorder="1" applyProtection="1"/>
    <xf numFmtId="0" fontId="36" fillId="0" borderId="20" xfId="0" applyFont="1" applyBorder="1" applyProtection="1">
      <protection locked="0"/>
    </xf>
    <xf numFmtId="0" fontId="36" fillId="0" borderId="32" xfId="0" applyFont="1" applyBorder="1" applyProtection="1">
      <protection locked="0"/>
    </xf>
    <xf numFmtId="9" fontId="17" fillId="0" borderId="0" xfId="0" applyNumberFormat="1" applyFont="1" applyProtection="1">
      <protection locked="0"/>
    </xf>
    <xf numFmtId="0" fontId="17" fillId="0" borderId="21" xfId="0" applyFont="1" applyBorder="1" applyProtection="1">
      <protection locked="0"/>
    </xf>
    <xf numFmtId="0" fontId="36" fillId="0" borderId="17" xfId="0" applyFont="1" applyBorder="1" applyProtection="1">
      <protection locked="0"/>
    </xf>
    <xf numFmtId="0" fontId="36" fillId="0" borderId="37" xfId="0" applyFont="1" applyBorder="1" applyProtection="1">
      <protection locked="0"/>
    </xf>
    <xf numFmtId="9" fontId="17" fillId="0" borderId="9" xfId="0" applyNumberFormat="1" applyFont="1" applyBorder="1" applyProtection="1">
      <protection locked="0"/>
    </xf>
    <xf numFmtId="0" fontId="17" fillId="0" borderId="18" xfId="0" applyFont="1" applyBorder="1" applyProtection="1">
      <protection locked="0"/>
    </xf>
    <xf numFmtId="0" fontId="14" fillId="0" borderId="4" xfId="0" applyFont="1" applyBorder="1" applyAlignment="1" applyProtection="1">
      <alignment horizontal="centerContinuous"/>
    </xf>
    <xf numFmtId="0" fontId="19" fillId="0" borderId="6" xfId="0" applyFont="1" applyBorder="1" applyProtection="1"/>
    <xf numFmtId="0" fontId="25" fillId="0" borderId="4" xfId="0" applyFont="1" applyBorder="1" applyProtection="1"/>
    <xf numFmtId="0" fontId="25" fillId="0" borderId="0" xfId="0" applyFont="1" applyProtection="1"/>
    <xf numFmtId="0" fontId="25" fillId="0" borderId="8" xfId="0" applyFont="1" applyBorder="1" applyProtection="1"/>
    <xf numFmtId="0" fontId="23" fillId="0" borderId="13" xfId="0" applyFont="1" applyBorder="1" applyProtection="1"/>
    <xf numFmtId="0" fontId="23" fillId="0" borderId="38" xfId="0" applyFont="1" applyBorder="1" applyAlignment="1" applyProtection="1">
      <alignment horizontal="centerContinuous"/>
    </xf>
    <xf numFmtId="0" fontId="14" fillId="0" borderId="39" xfId="0" applyFont="1" applyBorder="1" applyAlignment="1" applyProtection="1">
      <alignment horizontal="centerContinuous"/>
    </xf>
    <xf numFmtId="0" fontId="14" fillId="0" borderId="40" xfId="0" applyFont="1" applyBorder="1" applyAlignment="1" applyProtection="1">
      <alignment horizontal="centerContinuous"/>
    </xf>
    <xf numFmtId="0" fontId="23" fillId="0" borderId="20" xfId="0" applyFont="1" applyBorder="1" applyAlignment="1" applyProtection="1">
      <alignment horizontal="center"/>
    </xf>
    <xf numFmtId="0" fontId="14" fillId="0" borderId="31" xfId="0" applyFont="1" applyBorder="1" applyAlignment="1" applyProtection="1">
      <alignment horizontal="center"/>
    </xf>
    <xf numFmtId="0" fontId="14" fillId="0" borderId="33" xfId="0" applyFont="1" applyBorder="1" applyAlignment="1" applyProtection="1">
      <alignment horizontal="centerContinuous"/>
    </xf>
    <xf numFmtId="0" fontId="14" fillId="0" borderId="30" xfId="0" applyFont="1" applyBorder="1" applyAlignment="1" applyProtection="1">
      <alignment horizontal="centerContinuous"/>
    </xf>
    <xf numFmtId="0" fontId="23" fillId="0" borderId="17" xfId="0" applyFont="1" applyBorder="1" applyAlignment="1" applyProtection="1">
      <alignment horizontal="center"/>
    </xf>
    <xf numFmtId="0" fontId="14" fillId="0" borderId="33" xfId="0" applyFont="1" applyBorder="1" applyAlignment="1" applyProtection="1">
      <alignment horizontal="center"/>
    </xf>
    <xf numFmtId="164" fontId="23" fillId="0" borderId="20" xfId="0" applyNumberFormat="1" applyFont="1" applyBorder="1" applyAlignment="1" applyProtection="1">
      <alignment horizontal="center"/>
    </xf>
    <xf numFmtId="0" fontId="36" fillId="0" borderId="0" xfId="0" applyFont="1" applyProtection="1">
      <protection locked="0"/>
    </xf>
    <xf numFmtId="37" fontId="36" fillId="0" borderId="31" xfId="0" applyNumberFormat="1" applyFont="1" applyBorder="1" applyProtection="1">
      <protection locked="0"/>
    </xf>
    <xf numFmtId="37" fontId="36" fillId="0" borderId="21" xfId="0" applyNumberFormat="1" applyFont="1" applyBorder="1" applyProtection="1">
      <protection locked="0"/>
    </xf>
    <xf numFmtId="164" fontId="23" fillId="0" borderId="17" xfId="0" applyNumberFormat="1" applyFont="1" applyBorder="1" applyAlignment="1" applyProtection="1">
      <alignment horizontal="center"/>
    </xf>
    <xf numFmtId="0" fontId="36" fillId="0" borderId="9" xfId="0" applyFont="1" applyBorder="1" applyProtection="1">
      <protection locked="0"/>
    </xf>
    <xf numFmtId="37" fontId="36" fillId="0" borderId="33" xfId="0" applyNumberFormat="1" applyFont="1" applyBorder="1" applyProtection="1">
      <protection locked="0"/>
    </xf>
    <xf numFmtId="37" fontId="36" fillId="0" borderId="18" xfId="0" applyNumberFormat="1" applyFont="1" applyBorder="1" applyProtection="1">
      <protection locked="0"/>
    </xf>
    <xf numFmtId="164" fontId="23" fillId="0" borderId="4" xfId="0" applyNumberFormat="1" applyFont="1" applyBorder="1" applyAlignment="1" applyProtection="1">
      <alignment horizontal="center"/>
    </xf>
    <xf numFmtId="37" fontId="9" fillId="0" borderId="0" xfId="0" applyNumberFormat="1" applyFont="1" applyProtection="1"/>
    <xf numFmtId="37" fontId="9" fillId="0" borderId="8" xfId="0" applyNumberFormat="1" applyFont="1" applyBorder="1" applyProtection="1"/>
    <xf numFmtId="37" fontId="9" fillId="0" borderId="6" xfId="0" applyNumberFormat="1" applyFont="1" applyBorder="1" applyProtection="1"/>
    <xf numFmtId="37" fontId="9" fillId="0" borderId="7" xfId="0" applyNumberFormat="1" applyFont="1" applyBorder="1" applyProtection="1"/>
    <xf numFmtId="0" fontId="14" fillId="0" borderId="0" xfId="0" applyFont="1" applyAlignment="1" applyProtection="1">
      <alignment horizontal="left"/>
    </xf>
    <xf numFmtId="0" fontId="34" fillId="0" borderId="4" xfId="0" applyFont="1" applyBorder="1" applyAlignment="1" applyProtection="1">
      <alignment horizontal="centerContinuous"/>
      <protection locked="0"/>
    </xf>
    <xf numFmtId="0" fontId="37" fillId="0" borderId="0" xfId="0" applyFont="1" applyAlignment="1" applyProtection="1">
      <alignment horizontal="centerContinuous"/>
      <protection locked="0"/>
    </xf>
    <xf numFmtId="0" fontId="37" fillId="0" borderId="8" xfId="0" applyFont="1" applyBorder="1" applyAlignment="1" applyProtection="1">
      <alignment horizontal="centerContinuous"/>
      <protection locked="0"/>
    </xf>
    <xf numFmtId="0" fontId="38" fillId="0" borderId="4" xfId="0" applyFont="1" applyBorder="1" applyProtection="1">
      <protection locked="0"/>
    </xf>
    <xf numFmtId="0" fontId="38" fillId="0" borderId="0" xfId="0" applyFont="1" applyProtection="1">
      <protection locked="0"/>
    </xf>
    <xf numFmtId="0" fontId="38" fillId="0" borderId="8" xfId="0" applyFont="1" applyBorder="1" applyProtection="1">
      <protection locked="0"/>
    </xf>
    <xf numFmtId="0" fontId="17" fillId="0" borderId="15" xfId="0" applyFont="1" applyBorder="1" applyProtection="1">
      <protection locked="0"/>
    </xf>
    <xf numFmtId="0" fontId="17" fillId="0" borderId="30" xfId="0" applyFont="1" applyBorder="1" applyProtection="1">
      <protection locked="0"/>
    </xf>
    <xf numFmtId="0" fontId="39" fillId="0" borderId="4" xfId="0" applyFont="1" applyBorder="1" applyProtection="1">
      <protection locked="0"/>
    </xf>
    <xf numFmtId="0" fontId="39" fillId="0" borderId="0" xfId="0" applyFont="1" applyProtection="1">
      <protection locked="0"/>
    </xf>
    <xf numFmtId="37" fontId="39" fillId="0" borderId="0" xfId="0" applyNumberFormat="1" applyFont="1" applyProtection="1">
      <protection locked="0"/>
    </xf>
    <xf numFmtId="37" fontId="39" fillId="0" borderId="8" xfId="0" applyNumberFormat="1" applyFont="1" applyBorder="1" applyProtection="1">
      <protection locked="0"/>
    </xf>
    <xf numFmtId="0" fontId="4" fillId="0" borderId="1" xfId="0" applyFont="1" applyBorder="1" applyProtection="1"/>
    <xf numFmtId="0" fontId="4" fillId="0" borderId="3" xfId="0" applyFont="1" applyBorder="1" applyProtection="1"/>
    <xf numFmtId="0" fontId="4" fillId="0" borderId="8" xfId="0" applyFont="1" applyBorder="1" applyAlignment="1" applyProtection="1">
      <alignment horizontal="centerContinuous"/>
    </xf>
    <xf numFmtId="0" fontId="4" fillId="0" borderId="4" xfId="0" applyFont="1" applyBorder="1" applyAlignment="1" applyProtection="1">
      <alignment horizontal="centerContinuous"/>
    </xf>
    <xf numFmtId="0" fontId="4" fillId="0" borderId="8" xfId="0" applyFont="1" applyBorder="1" applyProtection="1"/>
    <xf numFmtId="0" fontId="4" fillId="0" borderId="15" xfId="0" applyFont="1" applyBorder="1" applyProtection="1"/>
    <xf numFmtId="0" fontId="4" fillId="0" borderId="9" xfId="0" applyFont="1" applyBorder="1" applyProtection="1"/>
    <xf numFmtId="0" fontId="4" fillId="0" borderId="30" xfId="0" applyFont="1" applyBorder="1" applyProtection="1"/>
    <xf numFmtId="0" fontId="31" fillId="0" borderId="4" xfId="0" applyFont="1" applyBorder="1" applyProtection="1">
      <protection locked="0"/>
    </xf>
    <xf numFmtId="0" fontId="31" fillId="0" borderId="8" xfId="0" applyFont="1" applyBorder="1" applyProtection="1">
      <protection locked="0"/>
    </xf>
    <xf numFmtId="0" fontId="31" fillId="0" borderId="5" xfId="0" applyFont="1" applyBorder="1" applyProtection="1">
      <protection locked="0"/>
    </xf>
    <xf numFmtId="0" fontId="31" fillId="0" borderId="7" xfId="0" applyFont="1" applyBorder="1" applyProtection="1">
      <protection locked="0"/>
    </xf>
    <xf numFmtId="0" fontId="40" fillId="0" borderId="4" xfId="0" applyFont="1" applyBorder="1" applyAlignment="1" applyProtection="1">
      <alignment horizontal="centerContinuous"/>
    </xf>
    <xf numFmtId="0" fontId="14" fillId="0" borderId="37" xfId="0" applyFont="1" applyBorder="1" applyAlignment="1" applyProtection="1">
      <alignment horizontal="center"/>
    </xf>
    <xf numFmtId="0" fontId="14" fillId="0" borderId="30" xfId="0" applyFont="1" applyBorder="1" applyAlignment="1" applyProtection="1">
      <alignment horizontal="center"/>
    </xf>
    <xf numFmtId="5" fontId="9" fillId="0" borderId="32" xfId="0" applyNumberFormat="1" applyFont="1" applyBorder="1" applyProtection="1"/>
    <xf numFmtId="5" fontId="17" fillId="0" borderId="32" xfId="0" applyNumberFormat="1" applyFont="1" applyBorder="1" applyProtection="1">
      <protection locked="0"/>
    </xf>
    <xf numFmtId="5" fontId="17" fillId="0" borderId="8" xfId="0" applyNumberFormat="1" applyFont="1" applyBorder="1" applyProtection="1">
      <protection locked="0"/>
    </xf>
    <xf numFmtId="37" fontId="9" fillId="0" borderId="32" xfId="0" applyNumberFormat="1" applyFont="1" applyBorder="1" applyProtection="1"/>
    <xf numFmtId="37" fontId="9" fillId="0" borderId="37" xfId="0" applyNumberFormat="1" applyFont="1" applyBorder="1" applyProtection="1"/>
    <xf numFmtId="37" fontId="9" fillId="0" borderId="30" xfId="0" applyNumberFormat="1" applyFont="1" applyBorder="1" applyProtection="1"/>
    <xf numFmtId="0" fontId="14" fillId="0" borderId="23" xfId="0" applyFont="1" applyBorder="1" applyAlignment="1" applyProtection="1">
      <alignment horizontal="center"/>
    </xf>
    <xf numFmtId="0" fontId="9" fillId="0" borderId="41" xfId="0" applyFont="1" applyBorder="1" applyProtection="1"/>
    <xf numFmtId="5" fontId="9" fillId="0" borderId="41" xfId="0" applyNumberFormat="1" applyFont="1" applyBorder="1" applyProtection="1"/>
    <xf numFmtId="5" fontId="9" fillId="0" borderId="7" xfId="0" applyNumberFormat="1" applyFont="1" applyBorder="1" applyProtection="1"/>
    <xf numFmtId="0" fontId="9" fillId="0" borderId="36" xfId="0" applyFont="1" applyBorder="1" applyProtection="1"/>
    <xf numFmtId="37" fontId="9" fillId="0" borderId="35" xfId="0" applyNumberFormat="1" applyFont="1" applyBorder="1" applyProtection="1"/>
    <xf numFmtId="37" fontId="9" fillId="0" borderId="36" xfId="0" applyNumberFormat="1" applyFont="1" applyBorder="1" applyProtection="1"/>
    <xf numFmtId="5" fontId="9" fillId="0" borderId="8" xfId="0" applyNumberFormat="1" applyFont="1" applyBorder="1" applyProtection="1"/>
    <xf numFmtId="0" fontId="18" fillId="0" borderId="0" xfId="0" applyFont="1" applyAlignment="1" applyProtection="1">
      <alignment horizontal="center"/>
    </xf>
    <xf numFmtId="5" fontId="9" fillId="0" borderId="0" xfId="0" applyNumberFormat="1" applyFont="1" applyProtection="1"/>
    <xf numFmtId="166" fontId="9" fillId="0" borderId="0" xfId="0" applyNumberFormat="1" applyFont="1" applyProtection="1"/>
    <xf numFmtId="0" fontId="41" fillId="0" borderId="0" xfId="0" applyFont="1" applyProtection="1"/>
    <xf numFmtId="166" fontId="41" fillId="0" borderId="0" xfId="0" applyNumberFormat="1" applyFont="1" applyProtection="1"/>
    <xf numFmtId="5" fontId="42" fillId="0" borderId="0" xfId="0" applyNumberFormat="1" applyFont="1" applyProtection="1"/>
    <xf numFmtId="166" fontId="42" fillId="0" borderId="0" xfId="0" applyNumberFormat="1" applyFont="1" applyProtection="1"/>
    <xf numFmtId="0" fontId="42" fillId="0" borderId="0" xfId="0" applyFont="1" applyProtection="1"/>
    <xf numFmtId="37" fontId="14" fillId="0" borderId="0" xfId="0" applyNumberFormat="1" applyFont="1" applyAlignment="1" applyProtection="1">
      <alignment horizontal="centerContinuous"/>
    </xf>
    <xf numFmtId="0" fontId="4" fillId="0" borderId="5" xfId="0" applyFont="1" applyBorder="1" applyProtection="1"/>
    <xf numFmtId="0" fontId="4" fillId="0" borderId="6" xfId="0" applyFont="1" applyBorder="1" applyProtection="1"/>
    <xf numFmtId="0" fontId="4" fillId="0" borderId="7" xfId="0" applyFont="1" applyBorder="1" applyProtection="1"/>
    <xf numFmtId="0" fontId="4" fillId="0" borderId="10" xfId="0" applyFont="1" applyBorder="1" applyProtection="1"/>
    <xf numFmtId="0" fontId="4" fillId="0" borderId="34" xfId="0" applyFont="1" applyBorder="1" applyProtection="1"/>
    <xf numFmtId="0" fontId="4" fillId="0" borderId="12" xfId="0" applyFont="1" applyBorder="1" applyProtection="1"/>
    <xf numFmtId="0" fontId="4" fillId="0" borderId="35" xfId="0" applyFont="1" applyBorder="1" applyProtection="1"/>
    <xf numFmtId="0" fontId="4" fillId="0" borderId="36" xfId="0" applyFont="1" applyBorder="1" applyProtection="1"/>
    <xf numFmtId="0" fontId="4" fillId="0" borderId="31" xfId="0" applyFont="1" applyBorder="1" applyProtection="1"/>
    <xf numFmtId="0" fontId="4" fillId="0" borderId="0" xfId="0" applyFont="1" applyAlignment="1" applyProtection="1">
      <alignment horizontal="center"/>
    </xf>
    <xf numFmtId="0" fontId="4" fillId="0" borderId="32" xfId="0" applyFont="1" applyBorder="1" applyProtection="1"/>
    <xf numFmtId="0" fontId="4" fillId="0" borderId="33" xfId="0" applyFont="1" applyBorder="1" applyProtection="1"/>
    <xf numFmtId="0" fontId="4" fillId="0" borderId="31" xfId="0" applyFont="1" applyBorder="1" applyAlignment="1" applyProtection="1">
      <alignment horizontal="center"/>
    </xf>
    <xf numFmtId="10" fontId="4" fillId="0" borderId="9" xfId="0" applyNumberFormat="1" applyFont="1" applyBorder="1" applyProtection="1"/>
    <xf numFmtId="0" fontId="4" fillId="0" borderId="33" xfId="0" applyFont="1" applyBorder="1" applyAlignment="1" applyProtection="1">
      <alignment horizontal="center"/>
    </xf>
    <xf numFmtId="0" fontId="4" fillId="0" borderId="37" xfId="0" applyFont="1" applyBorder="1" applyProtection="1"/>
    <xf numFmtId="0" fontId="5" fillId="0" borderId="8" xfId="0" applyFont="1" applyBorder="1" applyAlignment="1" applyProtection="1">
      <alignment horizontal="centerContinuous"/>
    </xf>
    <xf numFmtId="0" fontId="4" fillId="0" borderId="9" xfId="0" applyFont="1" applyBorder="1" applyAlignment="1" applyProtection="1">
      <alignment horizontal="center"/>
    </xf>
    <xf numFmtId="0" fontId="31" fillId="0" borderId="32" xfId="0" applyFont="1" applyBorder="1" applyProtection="1">
      <protection locked="0"/>
    </xf>
    <xf numFmtId="10" fontId="31" fillId="0" borderId="0" xfId="0" applyNumberFormat="1" applyFont="1" applyProtection="1">
      <protection locked="0"/>
    </xf>
    <xf numFmtId="0" fontId="4" fillId="7" borderId="0" xfId="0" applyFont="1" applyFill="1" applyProtection="1"/>
    <xf numFmtId="10" fontId="4" fillId="0" borderId="0" xfId="0" applyNumberFormat="1" applyFont="1" applyProtection="1"/>
    <xf numFmtId="0" fontId="4" fillId="0" borderId="38" xfId="0" applyFont="1" applyBorder="1" applyProtection="1"/>
    <xf numFmtId="0" fontId="4" fillId="0" borderId="39" xfId="0" applyFont="1" applyBorder="1" applyAlignment="1" applyProtection="1">
      <alignment horizontal="center"/>
    </xf>
    <xf numFmtId="0" fontId="4" fillId="0" borderId="38" xfId="0" applyFont="1" applyBorder="1" applyAlignment="1" applyProtection="1">
      <alignment horizontal="center"/>
    </xf>
    <xf numFmtId="0" fontId="4" fillId="0" borderId="42" xfId="0" applyFont="1" applyBorder="1" applyProtection="1"/>
    <xf numFmtId="0" fontId="4" fillId="0" borderId="39" xfId="0" applyFont="1" applyBorder="1" applyProtection="1"/>
    <xf numFmtId="10" fontId="4" fillId="7" borderId="39" xfId="0" applyNumberFormat="1" applyFont="1" applyFill="1" applyBorder="1" applyProtection="1"/>
    <xf numFmtId="10" fontId="4" fillId="0" borderId="12" xfId="0" applyNumberFormat="1" applyFont="1" applyBorder="1" applyProtection="1"/>
    <xf numFmtId="10" fontId="4" fillId="0" borderId="39" xfId="0" applyNumberFormat="1" applyFont="1" applyBorder="1" applyProtection="1"/>
    <xf numFmtId="0" fontId="4" fillId="0" borderId="40" xfId="0" applyFont="1" applyBorder="1" applyProtection="1"/>
    <xf numFmtId="0" fontId="4" fillId="0" borderId="0" xfId="0" applyFont="1" applyAlignment="1" applyProtection="1">
      <alignment horizontal="right"/>
    </xf>
    <xf numFmtId="0" fontId="4" fillId="0" borderId="6" xfId="0" applyFont="1" applyBorder="1" applyAlignment="1" applyProtection="1">
      <alignment horizontal="left"/>
    </xf>
    <xf numFmtId="0" fontId="28" fillId="0" borderId="1" xfId="0" applyFont="1" applyBorder="1" applyAlignment="1" applyProtection="1">
      <alignment horizontal="centerContinuous"/>
    </xf>
    <xf numFmtId="0" fontId="4" fillId="0" borderId="2" xfId="0" applyFont="1" applyBorder="1" applyAlignment="1" applyProtection="1">
      <alignment horizontal="centerContinuous"/>
    </xf>
    <xf numFmtId="0" fontId="13" fillId="0" borderId="2" xfId="0" applyFont="1" applyBorder="1" applyAlignment="1" applyProtection="1">
      <alignment horizontal="centerContinuous"/>
    </xf>
    <xf numFmtId="0" fontId="4" fillId="0" borderId="3" xfId="0" applyFont="1" applyBorder="1" applyAlignment="1" applyProtection="1">
      <alignment horizontal="centerContinuous"/>
    </xf>
    <xf numFmtId="0" fontId="13" fillId="0" borderId="0" xfId="0" applyFont="1" applyAlignment="1" applyProtection="1">
      <alignment horizontal="centerContinuous"/>
    </xf>
    <xf numFmtId="0" fontId="43" fillId="0" borderId="0" xfId="0" applyFont="1" applyAlignment="1" applyProtection="1">
      <alignment horizontal="centerContinuous"/>
    </xf>
    <xf numFmtId="0" fontId="13" fillId="0" borderId="8" xfId="0" applyFont="1" applyBorder="1" applyAlignment="1" applyProtection="1">
      <alignment horizontal="centerContinuous"/>
    </xf>
    <xf numFmtId="0" fontId="4" fillId="0" borderId="9" xfId="0" applyFont="1" applyBorder="1" applyAlignment="1" applyProtection="1">
      <alignment horizontal="left"/>
    </xf>
    <xf numFmtId="0" fontId="23" fillId="0" borderId="4" xfId="0" applyFont="1" applyBorder="1" applyProtection="1"/>
    <xf numFmtId="0" fontId="23" fillId="0" borderId="0" xfId="0" applyFont="1" applyAlignment="1" applyProtection="1">
      <alignment horizontal="left"/>
    </xf>
    <xf numFmtId="0" fontId="23" fillId="0" borderId="31" xfId="0" applyFont="1" applyBorder="1" applyAlignment="1" applyProtection="1">
      <alignment horizontal="center"/>
    </xf>
    <xf numFmtId="0" fontId="23" fillId="0" borderId="21" xfId="0" applyFont="1" applyBorder="1" applyAlignment="1" applyProtection="1">
      <alignment horizontal="center"/>
    </xf>
    <xf numFmtId="0" fontId="23" fillId="0" borderId="4" xfId="0" applyFont="1" applyBorder="1" applyAlignment="1" applyProtection="1">
      <alignment horizontal="center"/>
    </xf>
    <xf numFmtId="0" fontId="23" fillId="0" borderId="0" xfId="0" applyFont="1" applyAlignment="1" applyProtection="1">
      <alignment horizontal="center"/>
    </xf>
    <xf numFmtId="0" fontId="4" fillId="0" borderId="13" xfId="0" applyFont="1" applyBorder="1" applyProtection="1"/>
    <xf numFmtId="0" fontId="4" fillId="0" borderId="12" xfId="0" applyFont="1" applyBorder="1" applyAlignment="1" applyProtection="1">
      <alignment horizontal="centerContinuous"/>
    </xf>
    <xf numFmtId="0" fontId="4" fillId="0" borderId="14" xfId="0" applyFont="1" applyBorder="1" applyProtection="1"/>
    <xf numFmtId="0" fontId="23" fillId="0" borderId="32" xfId="0" applyFont="1" applyBorder="1" applyAlignment="1" applyProtection="1">
      <alignment horizontal="left"/>
    </xf>
    <xf numFmtId="5" fontId="23" fillId="0" borderId="31" xfId="0" applyNumberFormat="1" applyFont="1" applyBorder="1" applyAlignment="1" applyProtection="1">
      <alignment horizontal="center"/>
    </xf>
    <xf numFmtId="5" fontId="36" fillId="0" borderId="31" xfId="0" applyNumberFormat="1" applyFont="1" applyBorder="1" applyProtection="1">
      <protection locked="0"/>
    </xf>
    <xf numFmtId="5" fontId="23" fillId="0" borderId="21" xfId="0" applyNumberFormat="1" applyFont="1" applyBorder="1" applyProtection="1"/>
    <xf numFmtId="37" fontId="23" fillId="0" borderId="21" xfId="0" applyNumberFormat="1" applyFont="1" applyBorder="1" applyProtection="1"/>
    <xf numFmtId="37" fontId="23" fillId="0" borderId="31" xfId="0" applyNumberFormat="1" applyFont="1" applyBorder="1" applyProtection="1"/>
    <xf numFmtId="0" fontId="36" fillId="0" borderId="31" xfId="0" applyFont="1" applyBorder="1" applyProtection="1">
      <protection locked="0"/>
    </xf>
    <xf numFmtId="0" fontId="23" fillId="0" borderId="31" xfId="0" applyFont="1" applyBorder="1" applyProtection="1"/>
    <xf numFmtId="0" fontId="23" fillId="0" borderId="0" xfId="0" applyFont="1" applyAlignment="1" applyProtection="1">
      <alignment horizontal="right"/>
    </xf>
    <xf numFmtId="37" fontId="23" fillId="0" borderId="38" xfId="0" applyNumberFormat="1" applyFont="1" applyBorder="1" applyProtection="1"/>
    <xf numFmtId="37" fontId="23" fillId="0" borderId="43" xfId="0" applyNumberFormat="1" applyFont="1" applyBorder="1" applyProtection="1"/>
    <xf numFmtId="0" fontId="23" fillId="0" borderId="20" xfId="0" applyFont="1" applyBorder="1" applyProtection="1"/>
    <xf numFmtId="0" fontId="23" fillId="0" borderId="32" xfId="0" applyFont="1" applyBorder="1" applyProtection="1"/>
    <xf numFmtId="0" fontId="23" fillId="0" borderId="0" xfId="0" applyFont="1" applyAlignment="1" applyProtection="1">
      <alignment horizontal="centerContinuous"/>
    </xf>
    <xf numFmtId="0" fontId="19" fillId="0" borderId="17" xfId="0" applyFont="1" applyBorder="1" applyAlignment="1" applyProtection="1">
      <alignment horizontal="center"/>
    </xf>
    <xf numFmtId="0" fontId="4" fillId="0" borderId="37" xfId="0" applyFont="1" applyBorder="1" applyAlignment="1" applyProtection="1">
      <alignment horizontal="left"/>
    </xf>
    <xf numFmtId="5" fontId="4" fillId="0" borderId="44" xfId="0" applyNumberFormat="1" applyFont="1" applyBorder="1" applyProtection="1"/>
    <xf numFmtId="5" fontId="4" fillId="0" borderId="45" xfId="0" applyNumberFormat="1" applyFont="1" applyBorder="1" applyProtection="1"/>
    <xf numFmtId="0" fontId="4" fillId="0" borderId="5" xfId="0" applyFont="1" applyBorder="1" applyAlignment="1" applyProtection="1">
      <alignment horizontal="centerContinuous"/>
    </xf>
    <xf numFmtId="0" fontId="4" fillId="0" borderId="6" xfId="0" applyFont="1" applyBorder="1" applyAlignment="1" applyProtection="1">
      <alignment horizontal="centerContinuous"/>
    </xf>
    <xf numFmtId="0" fontId="4" fillId="0" borderId="7" xfId="0" applyFont="1" applyBorder="1" applyAlignment="1" applyProtection="1">
      <alignment horizontal="centerContinuous"/>
    </xf>
    <xf numFmtId="0" fontId="28" fillId="0" borderId="2" xfId="0" applyFont="1" applyBorder="1" applyAlignment="1" applyProtection="1">
      <alignment horizontal="centerContinuous"/>
    </xf>
    <xf numFmtId="0" fontId="44" fillId="0" borderId="0" xfId="0" applyFont="1" applyAlignment="1" applyProtection="1">
      <alignment horizontal="centerContinuous"/>
    </xf>
    <xf numFmtId="0" fontId="23" fillId="0" borderId="10" xfId="0" applyFont="1" applyBorder="1" applyProtection="1"/>
    <xf numFmtId="0" fontId="23" fillId="0" borderId="11" xfId="0" applyFont="1" applyBorder="1" applyAlignment="1" applyProtection="1">
      <alignment horizontal="left"/>
    </xf>
    <xf numFmtId="0" fontId="23" fillId="0" borderId="12" xfId="0" applyFont="1" applyBorder="1" applyProtection="1"/>
    <xf numFmtId="0" fontId="23" fillId="0" borderId="11" xfId="0" applyFont="1" applyBorder="1" applyAlignment="1" applyProtection="1">
      <alignment horizontal="center"/>
    </xf>
    <xf numFmtId="0" fontId="23" fillId="0" borderId="35" xfId="0" applyFont="1" applyBorder="1" applyAlignment="1" applyProtection="1">
      <alignment horizontal="center"/>
    </xf>
    <xf numFmtId="0" fontId="23" fillId="0" borderId="36" xfId="0" applyFont="1" applyBorder="1" applyAlignment="1" applyProtection="1">
      <alignment horizontal="center"/>
    </xf>
    <xf numFmtId="0" fontId="23" fillId="0" borderId="19" xfId="0" applyFont="1" applyBorder="1" applyAlignment="1" applyProtection="1">
      <alignment horizontal="left"/>
    </xf>
    <xf numFmtId="0" fontId="23" fillId="0" borderId="19" xfId="0" applyFont="1" applyBorder="1" applyAlignment="1" applyProtection="1">
      <alignment horizontal="center"/>
    </xf>
    <xf numFmtId="0" fontId="23" fillId="0" borderId="32" xfId="0" applyFont="1" applyBorder="1" applyAlignment="1" applyProtection="1">
      <alignment horizontal="center"/>
    </xf>
    <xf numFmtId="0" fontId="23" fillId="0" borderId="8" xfId="0" applyFont="1" applyBorder="1" applyAlignment="1" applyProtection="1">
      <alignment horizontal="center"/>
    </xf>
    <xf numFmtId="0" fontId="23" fillId="0" borderId="19" xfId="0" applyFont="1" applyBorder="1" applyAlignment="1" applyProtection="1">
      <alignment horizontal="centerContinuous"/>
    </xf>
    <xf numFmtId="0" fontId="4" fillId="0" borderId="11" xfId="0" applyFont="1" applyBorder="1" applyProtection="1"/>
    <xf numFmtId="0" fontId="23" fillId="0" borderId="12" xfId="0" applyFont="1" applyBorder="1" applyAlignment="1" applyProtection="1">
      <alignment horizontal="centerContinuous"/>
    </xf>
    <xf numFmtId="0" fontId="23" fillId="0" borderId="34" xfId="0" applyFont="1" applyBorder="1" applyProtection="1"/>
    <xf numFmtId="0" fontId="23" fillId="0" borderId="14" xfId="0" applyFont="1" applyBorder="1" applyProtection="1"/>
    <xf numFmtId="0" fontId="4" fillId="0" borderId="19" xfId="0" applyFont="1" applyBorder="1" applyProtection="1"/>
    <xf numFmtId="0" fontId="4" fillId="0" borderId="15" xfId="0" applyFont="1" applyBorder="1" applyAlignment="1" applyProtection="1">
      <alignment horizontal="center"/>
    </xf>
    <xf numFmtId="0" fontId="4" fillId="0" borderId="16" xfId="0" applyFont="1" applyBorder="1" applyAlignment="1" applyProtection="1">
      <alignment horizontal="centerContinuous"/>
    </xf>
    <xf numFmtId="0" fontId="4" fillId="0" borderId="9" xfId="0" applyFont="1" applyBorder="1" applyAlignment="1" applyProtection="1">
      <alignment horizontal="centerContinuous"/>
    </xf>
    <xf numFmtId="5" fontId="4" fillId="0" borderId="6" xfId="0" applyNumberFormat="1" applyFont="1" applyBorder="1" applyAlignment="1" applyProtection="1">
      <alignment horizontal="centerContinuous"/>
    </xf>
    <xf numFmtId="5" fontId="4" fillId="0" borderId="7" xfId="0" applyNumberFormat="1" applyFont="1" applyBorder="1" applyAlignment="1" applyProtection="1">
      <alignment horizontal="centerContinuous"/>
    </xf>
    <xf numFmtId="0" fontId="4" fillId="0" borderId="2" xfId="0" applyFont="1" applyBorder="1" applyAlignment="1" applyProtection="1">
      <alignment horizontal="left"/>
    </xf>
    <xf numFmtId="0" fontId="19" fillId="0" borderId="0" xfId="0" applyFont="1" applyAlignment="1" applyProtection="1">
      <alignment horizontal="left"/>
    </xf>
    <xf numFmtId="0" fontId="19" fillId="0" borderId="4" xfId="0" applyFont="1" applyBorder="1" applyAlignment="1" applyProtection="1">
      <alignment horizontal="left"/>
    </xf>
    <xf numFmtId="0" fontId="19" fillId="0" borderId="5" xfId="0" applyFont="1" applyBorder="1" applyProtection="1"/>
    <xf numFmtId="0" fontId="19" fillId="0" borderId="6" xfId="0" applyFont="1" applyBorder="1" applyAlignment="1" applyProtection="1">
      <alignment horizontal="left"/>
    </xf>
    <xf numFmtId="0" fontId="19" fillId="0" borderId="7" xfId="0" applyFont="1" applyBorder="1" applyProtection="1"/>
    <xf numFmtId="0" fontId="45" fillId="0" borderId="4" xfId="0" applyFont="1" applyBorder="1" applyProtection="1">
      <protection locked="0"/>
    </xf>
    <xf numFmtId="0" fontId="45" fillId="0" borderId="0" xfId="0" applyFont="1" applyAlignment="1" applyProtection="1">
      <alignment horizontal="left"/>
      <protection locked="0"/>
    </xf>
    <xf numFmtId="0" fontId="45" fillId="0" borderId="0" xfId="0" applyFont="1" applyProtection="1">
      <protection locked="0"/>
    </xf>
    <xf numFmtId="0" fontId="45" fillId="0" borderId="8" xfId="0" applyFont="1" applyBorder="1" applyProtection="1">
      <protection locked="0"/>
    </xf>
    <xf numFmtId="0" fontId="19" fillId="0" borderId="4" xfId="0" applyFont="1" applyBorder="1" applyAlignment="1" applyProtection="1">
      <alignment horizontal="centerContinuous"/>
    </xf>
    <xf numFmtId="0" fontId="19" fillId="0" borderId="8" xfId="0" applyFont="1" applyBorder="1" applyAlignment="1" applyProtection="1">
      <alignment horizontal="centerContinuous"/>
    </xf>
    <xf numFmtId="0" fontId="45" fillId="0" borderId="0" xfId="0" applyFont="1" applyAlignment="1" applyProtection="1">
      <alignment horizontal="centerContinuous"/>
      <protection locked="0"/>
    </xf>
    <xf numFmtId="0" fontId="45" fillId="0" borderId="8" xfId="0" applyFont="1" applyBorder="1" applyAlignment="1" applyProtection="1">
      <alignment horizontal="centerContinuous"/>
      <protection locked="0"/>
    </xf>
    <xf numFmtId="0" fontId="38" fillId="0" borderId="0" xfId="0" applyFont="1" applyAlignment="1" applyProtection="1">
      <alignment horizontal="left"/>
      <protection locked="0"/>
    </xf>
    <xf numFmtId="0" fontId="31" fillId="0" borderId="0" xfId="0" applyFont="1" applyAlignment="1" applyProtection="1">
      <alignment horizontal="left"/>
      <protection locked="0"/>
    </xf>
    <xf numFmtId="0" fontId="31" fillId="0" borderId="6" xfId="0" applyFont="1" applyBorder="1" applyAlignment="1" applyProtection="1">
      <alignment horizontal="left"/>
      <protection locked="0"/>
    </xf>
    <xf numFmtId="0" fontId="13" fillId="0" borderId="1" xfId="0" applyFont="1" applyBorder="1" applyAlignment="1" applyProtection="1">
      <alignment horizontal="centerContinuous"/>
    </xf>
    <xf numFmtId="0" fontId="4" fillId="0" borderId="33" xfId="0" applyFont="1" applyBorder="1" applyAlignment="1" applyProtection="1">
      <alignment horizontal="centerContinuous"/>
    </xf>
    <xf numFmtId="0" fontId="4" fillId="0" borderId="30" xfId="0" applyFont="1" applyBorder="1" applyAlignment="1" applyProtection="1">
      <alignment horizontal="centerContinuous"/>
    </xf>
    <xf numFmtId="0" fontId="4" fillId="0" borderId="8" xfId="0" applyFont="1" applyBorder="1" applyAlignment="1" applyProtection="1">
      <alignment horizontal="center"/>
    </xf>
    <xf numFmtId="5" fontId="4" fillId="0" borderId="0" xfId="0" applyNumberFormat="1" applyFont="1" applyProtection="1"/>
    <xf numFmtId="5" fontId="4" fillId="0" borderId="31" xfId="0" applyNumberFormat="1" applyFont="1" applyBorder="1" applyProtection="1"/>
    <xf numFmtId="5" fontId="4" fillId="0" borderId="8" xfId="0" applyNumberFormat="1" applyFont="1" applyBorder="1" applyProtection="1"/>
    <xf numFmtId="37" fontId="4" fillId="0" borderId="9" xfId="0" applyNumberFormat="1" applyFont="1" applyBorder="1" applyProtection="1"/>
    <xf numFmtId="37" fontId="4" fillId="0" borderId="33" xfId="0" applyNumberFormat="1" applyFont="1" applyBorder="1" applyProtection="1"/>
    <xf numFmtId="37" fontId="4" fillId="0" borderId="30" xfId="0" applyNumberFormat="1" applyFont="1" applyBorder="1" applyProtection="1"/>
    <xf numFmtId="37" fontId="4" fillId="0" borderId="0" xfId="0" applyNumberFormat="1" applyFont="1" applyProtection="1"/>
    <xf numFmtId="37" fontId="4" fillId="0" borderId="31" xfId="0" applyNumberFormat="1" applyFont="1" applyBorder="1" applyProtection="1"/>
    <xf numFmtId="37" fontId="4" fillId="0" borderId="8" xfId="0" applyNumberFormat="1" applyFont="1" applyBorder="1" applyProtection="1"/>
    <xf numFmtId="37" fontId="31" fillId="0" borderId="0" xfId="0" applyNumberFormat="1" applyFont="1" applyProtection="1">
      <protection locked="0"/>
    </xf>
    <xf numFmtId="37" fontId="31" fillId="0" borderId="8" xfId="0" applyNumberFormat="1" applyFont="1" applyBorder="1" applyProtection="1">
      <protection locked="0"/>
    </xf>
    <xf numFmtId="37" fontId="31" fillId="0" borderId="9" xfId="0" applyNumberFormat="1" applyFont="1" applyBorder="1" applyProtection="1">
      <protection locked="0"/>
    </xf>
    <xf numFmtId="37" fontId="31" fillId="0" borderId="30" xfId="0" applyNumberFormat="1" applyFont="1" applyBorder="1" applyProtection="1">
      <protection locked="0"/>
    </xf>
    <xf numFmtId="0" fontId="4" fillId="0" borderId="6" xfId="0" applyFont="1" applyBorder="1" applyAlignment="1" applyProtection="1">
      <alignment horizontal="center"/>
    </xf>
    <xf numFmtId="0" fontId="4" fillId="0" borderId="46" xfId="0" applyFont="1" applyBorder="1" applyProtection="1"/>
    <xf numFmtId="37" fontId="4" fillId="0" borderId="6" xfId="0" applyNumberFormat="1" applyFont="1" applyBorder="1" applyProtection="1"/>
    <xf numFmtId="37" fontId="4" fillId="0" borderId="46" xfId="0" applyNumberFormat="1" applyFont="1" applyBorder="1" applyProtection="1"/>
    <xf numFmtId="37" fontId="4" fillId="0" borderId="7" xfId="0" applyNumberFormat="1" applyFont="1" applyBorder="1" applyProtection="1"/>
    <xf numFmtId="37" fontId="4" fillId="0" borderId="0" xfId="0" applyNumberFormat="1" applyFont="1" applyAlignment="1" applyProtection="1">
      <alignment horizontal="centerContinuous"/>
    </xf>
    <xf numFmtId="37" fontId="4" fillId="0" borderId="2" xfId="0" applyNumberFormat="1" applyFont="1" applyBorder="1" applyProtection="1"/>
    <xf numFmtId="37" fontId="4" fillId="0" borderId="3" xfId="0" applyNumberFormat="1" applyFont="1" applyBorder="1" applyProtection="1"/>
    <xf numFmtId="0" fontId="40" fillId="0" borderId="0" xfId="0" applyFont="1" applyAlignment="1" applyProtection="1">
      <alignment horizontal="centerContinuous"/>
    </xf>
    <xf numFmtId="37" fontId="4" fillId="0" borderId="8" xfId="0" applyNumberFormat="1" applyFont="1" applyBorder="1" applyAlignment="1" applyProtection="1">
      <alignment horizontal="centerContinuous"/>
    </xf>
    <xf numFmtId="37" fontId="4" fillId="0" borderId="33" xfId="0" applyNumberFormat="1" applyFont="1" applyBorder="1" applyAlignment="1" applyProtection="1">
      <alignment horizontal="centerContinuous"/>
    </xf>
    <xf numFmtId="37" fontId="4" fillId="0" borderId="9" xfId="0" applyNumberFormat="1" applyFont="1" applyBorder="1" applyAlignment="1" applyProtection="1">
      <alignment horizontal="centerContinuous"/>
    </xf>
    <xf numFmtId="37" fontId="4" fillId="0" borderId="30" xfId="0" applyNumberFormat="1" applyFont="1" applyBorder="1" applyAlignment="1" applyProtection="1">
      <alignment horizontal="centerContinuous"/>
    </xf>
    <xf numFmtId="37" fontId="4" fillId="0" borderId="0" xfId="0" applyNumberFormat="1" applyFont="1" applyAlignment="1" applyProtection="1">
      <alignment horizontal="center"/>
    </xf>
    <xf numFmtId="37" fontId="4" fillId="0" borderId="8" xfId="0" applyNumberFormat="1" applyFont="1" applyBorder="1" applyAlignment="1" applyProtection="1">
      <alignment horizontal="center"/>
    </xf>
    <xf numFmtId="0" fontId="31" fillId="0" borderId="9" xfId="0" applyFont="1" applyBorder="1" applyProtection="1">
      <protection locked="0"/>
    </xf>
    <xf numFmtId="0" fontId="4" fillId="0" borderId="44" xfId="0" applyFont="1" applyBorder="1" applyProtection="1"/>
    <xf numFmtId="5" fontId="4" fillId="0" borderId="47" xfId="0" applyNumberFormat="1" applyFont="1" applyBorder="1" applyProtection="1"/>
    <xf numFmtId="5" fontId="4" fillId="0" borderId="48" xfId="0" applyNumberFormat="1" applyFont="1" applyBorder="1" applyProtection="1"/>
    <xf numFmtId="5" fontId="31" fillId="0" borderId="9" xfId="0" applyNumberFormat="1" applyFont="1" applyBorder="1" applyProtection="1">
      <protection locked="0"/>
    </xf>
    <xf numFmtId="5" fontId="4" fillId="0" borderId="33" xfId="0" applyNumberFormat="1" applyFont="1" applyBorder="1" applyProtection="1"/>
    <xf numFmtId="5" fontId="31" fillId="0" borderId="30" xfId="0" applyNumberFormat="1" applyFont="1" applyBorder="1" applyProtection="1">
      <protection locked="0"/>
    </xf>
    <xf numFmtId="0" fontId="4" fillId="0" borderId="9" xfId="0" applyFont="1" applyBorder="1" applyAlignment="1" applyProtection="1">
      <alignment horizontal="right"/>
    </xf>
    <xf numFmtId="0" fontId="31" fillId="0" borderId="0" xfId="0" applyFont="1" applyAlignment="1" applyProtection="1">
      <alignment horizontal="right"/>
      <protection locked="0"/>
    </xf>
    <xf numFmtId="0" fontId="40" fillId="0" borderId="8" xfId="0" applyFont="1" applyBorder="1" applyAlignment="1" applyProtection="1">
      <alignment horizontal="centerContinuous"/>
    </xf>
    <xf numFmtId="0" fontId="4" fillId="0" borderId="21" xfId="0" applyFont="1" applyBorder="1" applyAlignment="1" applyProtection="1">
      <alignment horizontal="center"/>
    </xf>
    <xf numFmtId="0" fontId="4" fillId="0" borderId="18" xfId="0" applyFont="1" applyBorder="1" applyAlignment="1" applyProtection="1">
      <alignment horizontal="center"/>
    </xf>
    <xf numFmtId="37" fontId="4" fillId="0" borderId="32" xfId="0" applyNumberFormat="1" applyFont="1" applyBorder="1" applyProtection="1"/>
    <xf numFmtId="37" fontId="4" fillId="0" borderId="21" xfId="0" applyNumberFormat="1" applyFont="1" applyBorder="1" applyProtection="1"/>
    <xf numFmtId="5" fontId="4" fillId="0" borderId="32" xfId="0" applyNumberFormat="1" applyFont="1" applyBorder="1" applyProtection="1"/>
    <xf numFmtId="5" fontId="4" fillId="0" borderId="9" xfId="0" applyNumberFormat="1" applyFont="1" applyBorder="1" applyProtection="1"/>
    <xf numFmtId="5" fontId="4" fillId="0" borderId="18" xfId="0" applyNumberFormat="1" applyFont="1" applyBorder="1" applyProtection="1"/>
    <xf numFmtId="37" fontId="31" fillId="0" borderId="21" xfId="0" applyNumberFormat="1" applyFont="1" applyBorder="1" applyProtection="1">
      <protection locked="0"/>
    </xf>
    <xf numFmtId="0" fontId="31" fillId="0" borderId="21" xfId="0" applyFont="1" applyBorder="1" applyProtection="1">
      <protection locked="0"/>
    </xf>
    <xf numFmtId="37" fontId="31" fillId="0" borderId="32" xfId="0" applyNumberFormat="1" applyFont="1" applyBorder="1" applyProtection="1">
      <protection locked="0"/>
    </xf>
    <xf numFmtId="37" fontId="4" fillId="0" borderId="40" xfId="0" applyNumberFormat="1" applyFont="1" applyBorder="1" applyProtection="1"/>
    <xf numFmtId="0" fontId="4" fillId="0" borderId="5" xfId="0" applyFont="1" applyBorder="1" applyAlignment="1" applyProtection="1">
      <alignment horizontal="center"/>
    </xf>
    <xf numFmtId="37" fontId="4" fillId="0" borderId="49" xfId="0" applyNumberFormat="1" applyFont="1" applyBorder="1" applyProtection="1"/>
    <xf numFmtId="0" fontId="3" fillId="0" borderId="4" xfId="0" applyFont="1" applyBorder="1" applyProtection="1"/>
    <xf numFmtId="0" fontId="4" fillId="0" borderId="20" xfId="0" applyFont="1" applyBorder="1" applyAlignment="1" applyProtection="1">
      <alignment horizontal="center"/>
    </xf>
    <xf numFmtId="0" fontId="4" fillId="0" borderId="17" xfId="0" applyFont="1" applyBorder="1" applyAlignment="1" applyProtection="1">
      <alignment horizontal="center"/>
    </xf>
    <xf numFmtId="0" fontId="4" fillId="0" borderId="20" xfId="0" applyFont="1" applyBorder="1" applyProtection="1"/>
    <xf numFmtId="37" fontId="31" fillId="0" borderId="18" xfId="0" applyNumberFormat="1" applyFont="1" applyBorder="1" applyProtection="1">
      <protection locked="0"/>
    </xf>
    <xf numFmtId="0" fontId="4" fillId="0" borderId="32" xfId="0" applyFont="1" applyBorder="1" applyAlignment="1" applyProtection="1">
      <alignment horizontal="centerContinuous"/>
    </xf>
    <xf numFmtId="37" fontId="4" fillId="0" borderId="18" xfId="0" applyNumberFormat="1" applyFont="1" applyBorder="1" applyProtection="1"/>
    <xf numFmtId="0" fontId="31" fillId="0" borderId="4" xfId="0" applyFont="1" applyBorder="1" applyAlignment="1" applyProtection="1">
      <alignment horizontal="center"/>
      <protection locked="0"/>
    </xf>
    <xf numFmtId="0" fontId="31" fillId="0" borderId="31" xfId="0" applyFont="1" applyBorder="1" applyProtection="1">
      <protection locked="0"/>
    </xf>
    <xf numFmtId="5" fontId="31" fillId="0" borderId="32" xfId="0" applyNumberFormat="1" applyFont="1" applyBorder="1" applyProtection="1">
      <protection locked="0"/>
    </xf>
    <xf numFmtId="5" fontId="31" fillId="0" borderId="0" xfId="0" applyNumberFormat="1" applyFont="1" applyProtection="1">
      <protection locked="0"/>
    </xf>
    <xf numFmtId="5" fontId="31" fillId="0" borderId="21" xfId="0" applyNumberFormat="1" applyFont="1" applyBorder="1" applyProtection="1">
      <protection locked="0"/>
    </xf>
    <xf numFmtId="0" fontId="31" fillId="0" borderId="5" xfId="0" applyFont="1" applyBorder="1" applyAlignment="1" applyProtection="1">
      <alignment horizontal="center"/>
      <protection locked="0"/>
    </xf>
    <xf numFmtId="0" fontId="31" fillId="0" borderId="46" xfId="0" applyFont="1" applyBorder="1" applyProtection="1">
      <protection locked="0"/>
    </xf>
    <xf numFmtId="0" fontId="31" fillId="0" borderId="6" xfId="0" applyFont="1" applyBorder="1" applyAlignment="1" applyProtection="1">
      <alignment horizontal="center"/>
      <protection locked="0"/>
    </xf>
    <xf numFmtId="37" fontId="31" fillId="0" borderId="41" xfId="0" applyNumberFormat="1" applyFont="1" applyBorder="1" applyProtection="1">
      <protection locked="0"/>
    </xf>
    <xf numFmtId="37" fontId="31" fillId="0" borderId="7" xfId="0" applyNumberFormat="1" applyFont="1" applyBorder="1" applyProtection="1">
      <protection locked="0"/>
    </xf>
    <xf numFmtId="0" fontId="31" fillId="0" borderId="0" xfId="0" applyFont="1" applyAlignment="1" applyProtection="1">
      <alignment horizontal="centerContinuous"/>
      <protection locked="0"/>
    </xf>
    <xf numFmtId="0" fontId="4" fillId="0" borderId="31" xfId="0" applyFont="1" applyBorder="1" applyAlignment="1" applyProtection="1">
      <alignment horizontal="centerContinuous"/>
    </xf>
    <xf numFmtId="0" fontId="4" fillId="0" borderId="11" xfId="0" applyFont="1" applyBorder="1" applyAlignment="1" applyProtection="1">
      <alignment horizontal="center"/>
    </xf>
    <xf numFmtId="0" fontId="4" fillId="0" borderId="39" xfId="0" applyFont="1" applyBorder="1" applyAlignment="1" applyProtection="1">
      <alignment horizontal="centerContinuous"/>
    </xf>
    <xf numFmtId="0" fontId="4" fillId="0" borderId="38" xfId="0" applyFont="1" applyBorder="1" applyAlignment="1" applyProtection="1">
      <alignment horizontal="centerContinuous"/>
    </xf>
    <xf numFmtId="0" fontId="4" fillId="0" borderId="42" xfId="0" applyFont="1" applyBorder="1" applyAlignment="1" applyProtection="1">
      <alignment horizontal="centerContinuous"/>
    </xf>
    <xf numFmtId="0" fontId="4" fillId="0" borderId="35" xfId="0" applyFont="1" applyBorder="1" applyAlignment="1" applyProtection="1">
      <alignment horizontal="center"/>
    </xf>
    <xf numFmtId="0" fontId="4" fillId="0" borderId="19" xfId="0" applyFont="1" applyBorder="1" applyAlignment="1" applyProtection="1">
      <alignment horizontal="center"/>
    </xf>
    <xf numFmtId="0" fontId="4" fillId="0" borderId="34" xfId="0" applyFont="1" applyBorder="1" applyAlignment="1" applyProtection="1">
      <alignment horizontal="centerContinuous"/>
    </xf>
    <xf numFmtId="0" fontId="4" fillId="0" borderId="32" xfId="0" applyFont="1" applyBorder="1" applyAlignment="1" applyProtection="1">
      <alignment horizontal="center"/>
    </xf>
    <xf numFmtId="0" fontId="4" fillId="0" borderId="16" xfId="0" applyFont="1" applyBorder="1" applyProtection="1"/>
    <xf numFmtId="0" fontId="5" fillId="0" borderId="31" xfId="0" applyFont="1" applyBorder="1" applyProtection="1"/>
    <xf numFmtId="0" fontId="4" fillId="0" borderId="31" xfId="0" applyFont="1" applyBorder="1" applyAlignment="1" applyProtection="1">
      <alignment horizontal="right"/>
    </xf>
    <xf numFmtId="5" fontId="31" fillId="0" borderId="19" xfId="0" applyNumberFormat="1" applyFont="1" applyBorder="1" applyProtection="1">
      <protection locked="0"/>
    </xf>
    <xf numFmtId="5" fontId="31" fillId="0" borderId="31" xfId="0" applyNumberFormat="1" applyFont="1" applyBorder="1" applyProtection="1">
      <protection locked="0"/>
    </xf>
    <xf numFmtId="37" fontId="31" fillId="0" borderId="19" xfId="0" applyNumberFormat="1" applyFont="1" applyBorder="1" applyProtection="1">
      <protection locked="0"/>
    </xf>
    <xf numFmtId="37" fontId="31" fillId="0" borderId="31" xfId="0" applyNumberFormat="1" applyFont="1" applyBorder="1" applyProtection="1">
      <protection locked="0"/>
    </xf>
    <xf numFmtId="37" fontId="4" fillId="0" borderId="19" xfId="0" applyNumberFormat="1" applyFont="1" applyBorder="1" applyProtection="1"/>
    <xf numFmtId="5" fontId="4" fillId="0" borderId="50" xfId="0" applyNumberFormat="1" applyFont="1" applyBorder="1" applyProtection="1"/>
    <xf numFmtId="5" fontId="4" fillId="0" borderId="42" xfId="0" applyNumberFormat="1" applyFont="1" applyBorder="1" applyProtection="1"/>
    <xf numFmtId="37" fontId="4" fillId="0" borderId="16" xfId="0" applyNumberFormat="1" applyFont="1" applyBorder="1" applyProtection="1"/>
    <xf numFmtId="0" fontId="9" fillId="0" borderId="1" xfId="0" applyFont="1" applyBorder="1"/>
    <xf numFmtId="0" fontId="9" fillId="0" borderId="2" xfId="0" applyFont="1" applyBorder="1"/>
    <xf numFmtId="0" fontId="9" fillId="0" borderId="0" xfId="0" applyFont="1" applyAlignment="1">
      <alignment horizontal="centerContinuous"/>
    </xf>
    <xf numFmtId="0" fontId="9" fillId="0" borderId="8" xfId="0" applyFont="1" applyBorder="1" applyAlignment="1">
      <alignment horizontal="centerContinuous"/>
    </xf>
    <xf numFmtId="0" fontId="9" fillId="0" borderId="8" xfId="0" applyFont="1" applyBorder="1"/>
    <xf numFmtId="0" fontId="9" fillId="0" borderId="13" xfId="0" applyFont="1" applyBorder="1"/>
    <xf numFmtId="0" fontId="9" fillId="0" borderId="12" xfId="0" applyFont="1" applyBorder="1"/>
    <xf numFmtId="0" fontId="9" fillId="0" borderId="35" xfId="0" applyFont="1" applyBorder="1"/>
    <xf numFmtId="0" fontId="14" fillId="0" borderId="12" xfId="0" applyFont="1" applyBorder="1" applyAlignment="1">
      <alignment horizontal="centerContinuous"/>
    </xf>
    <xf numFmtId="0" fontId="9" fillId="0" borderId="20" xfId="0" applyFont="1" applyBorder="1"/>
    <xf numFmtId="0" fontId="9" fillId="0" borderId="32" xfId="0" applyFont="1" applyBorder="1"/>
    <xf numFmtId="0" fontId="14" fillId="0" borderId="36" xfId="0" applyFont="1" applyBorder="1" applyAlignment="1">
      <alignment horizontal="center"/>
    </xf>
    <xf numFmtId="0" fontId="14" fillId="0" borderId="8" xfId="0" applyFont="1" applyBorder="1" applyAlignment="1">
      <alignment horizontal="center"/>
    </xf>
    <xf numFmtId="0" fontId="14" fillId="0" borderId="20" xfId="0" applyFont="1" applyBorder="1" applyAlignment="1">
      <alignment horizontal="center"/>
    </xf>
    <xf numFmtId="0" fontId="14" fillId="0" borderId="32" xfId="0" applyFont="1" applyBorder="1" applyAlignment="1">
      <alignment horizontal="center"/>
    </xf>
    <xf numFmtId="0" fontId="14" fillId="0" borderId="37" xfId="0" applyFont="1" applyBorder="1" applyAlignment="1">
      <alignment horizontal="center"/>
    </xf>
    <xf numFmtId="0" fontId="14" fillId="0" borderId="30" xfId="0" applyFont="1" applyBorder="1" applyAlignment="1">
      <alignment horizontal="center"/>
    </xf>
    <xf numFmtId="0" fontId="5" fillId="0" borderId="0" xfId="0" applyFont="1"/>
    <xf numFmtId="0" fontId="14" fillId="0" borderId="0" xfId="0" applyFont="1" applyAlignment="1">
      <alignment horizontal="right"/>
    </xf>
    <xf numFmtId="0" fontId="5" fillId="0" borderId="32" xfId="0" applyFont="1" applyBorder="1"/>
    <xf numFmtId="0" fontId="14" fillId="0" borderId="23" xfId="0" applyFont="1" applyBorder="1" applyAlignment="1">
      <alignment horizontal="center"/>
    </xf>
    <xf numFmtId="0" fontId="9" fillId="0" borderId="6" xfId="0" applyFont="1" applyBorder="1"/>
    <xf numFmtId="0" fontId="5" fillId="0" borderId="41" xfId="0" applyFont="1" applyBorder="1"/>
    <xf numFmtId="5" fontId="9" fillId="0" borderId="51" xfId="0" applyNumberFormat="1" applyFont="1" applyBorder="1" applyProtection="1"/>
    <xf numFmtId="5" fontId="9" fillId="0" borderId="49" xfId="0" applyNumberFormat="1" applyFont="1" applyBorder="1" applyProtection="1"/>
    <xf numFmtId="0" fontId="40" fillId="0" borderId="4" xfId="0" applyFont="1" applyBorder="1" applyAlignment="1">
      <alignment horizontal="centerContinuous"/>
    </xf>
    <xf numFmtId="0" fontId="9" fillId="0" borderId="15" xfId="0" applyFont="1" applyBorder="1"/>
    <xf numFmtId="0" fontId="9" fillId="0" borderId="9" xfId="0" applyFont="1" applyBorder="1"/>
    <xf numFmtId="0" fontId="9" fillId="0" borderId="30" xfId="0" applyFont="1" applyBorder="1"/>
    <xf numFmtId="0" fontId="9" fillId="0" borderId="34" xfId="0" applyFont="1" applyBorder="1"/>
    <xf numFmtId="0" fontId="9" fillId="0" borderId="31" xfId="0" applyFont="1" applyBorder="1"/>
    <xf numFmtId="0" fontId="9" fillId="0" borderId="36" xfId="0" applyFont="1" applyBorder="1"/>
    <xf numFmtId="0" fontId="14" fillId="0" borderId="4" xfId="0" applyFont="1" applyBorder="1" applyAlignment="1">
      <alignment horizontal="center"/>
    </xf>
    <xf numFmtId="0" fontId="9" fillId="0" borderId="19" xfId="0" applyFont="1" applyBorder="1"/>
    <xf numFmtId="0" fontId="9" fillId="0" borderId="33" xfId="0" applyFont="1" applyBorder="1"/>
    <xf numFmtId="0" fontId="14" fillId="0" borderId="9" xfId="0" applyFont="1" applyBorder="1" applyAlignment="1">
      <alignment horizontal="center"/>
    </xf>
    <xf numFmtId="5" fontId="17" fillId="0" borderId="19" xfId="0" applyNumberFormat="1" applyFont="1" applyBorder="1" applyProtection="1">
      <protection locked="0"/>
    </xf>
    <xf numFmtId="0" fontId="17" fillId="0" borderId="19" xfId="0" applyFont="1" applyBorder="1" applyProtection="1">
      <protection locked="0"/>
    </xf>
    <xf numFmtId="37" fontId="17" fillId="0" borderId="19" xfId="0" applyNumberFormat="1" applyFont="1" applyBorder="1" applyProtection="1">
      <protection locked="0"/>
    </xf>
    <xf numFmtId="0" fontId="14" fillId="0" borderId="5" xfId="0" applyFont="1" applyBorder="1" applyAlignment="1">
      <alignment horizontal="center"/>
    </xf>
    <xf numFmtId="0" fontId="9" fillId="0" borderId="46" xfId="0" applyFont="1" applyBorder="1"/>
    <xf numFmtId="0" fontId="3" fillId="0" borderId="4" xfId="0" applyFont="1" applyBorder="1" applyAlignment="1" applyProtection="1">
      <alignment horizontal="centerContinuous"/>
    </xf>
    <xf numFmtId="5" fontId="31" fillId="0" borderId="8" xfId="0" applyNumberFormat="1" applyFont="1" applyBorder="1" applyProtection="1">
      <protection locked="0"/>
    </xf>
    <xf numFmtId="0" fontId="39" fillId="0" borderId="0" xfId="0" applyFont="1" applyAlignment="1" applyProtection="1">
      <alignment horizontal="centerContinuous"/>
      <protection locked="0"/>
    </xf>
    <xf numFmtId="0" fontId="39" fillId="0" borderId="8" xfId="0" applyFont="1" applyBorder="1" applyAlignment="1" applyProtection="1">
      <alignment horizontal="centerContinuous"/>
      <protection locked="0"/>
    </xf>
    <xf numFmtId="5" fontId="4" fillId="0" borderId="6" xfId="0" applyNumberFormat="1" applyFont="1" applyBorder="1" applyProtection="1"/>
    <xf numFmtId="5" fontId="4" fillId="0" borderId="7" xfId="0" applyNumberFormat="1" applyFont="1" applyBorder="1" applyProtection="1"/>
    <xf numFmtId="0" fontId="46" fillId="0" borderId="0" xfId="0" applyFont="1" applyAlignment="1" applyProtection="1">
      <alignment horizontal="centerContinuous"/>
    </xf>
    <xf numFmtId="0" fontId="4" fillId="0" borderId="4" xfId="0" applyFont="1" applyBorder="1" applyAlignment="1" applyProtection="1">
      <alignment horizontal="right"/>
    </xf>
    <xf numFmtId="0" fontId="4" fillId="0" borderId="35" xfId="0" applyFont="1" applyBorder="1" applyAlignment="1" applyProtection="1">
      <alignment horizontal="centerContinuous"/>
    </xf>
    <xf numFmtId="0" fontId="4" fillId="0" borderId="36" xfId="0" applyFont="1" applyBorder="1" applyAlignment="1" applyProtection="1">
      <alignment horizontal="centerContinuous"/>
    </xf>
    <xf numFmtId="0" fontId="4" fillId="0" borderId="37" xfId="0" applyFont="1" applyBorder="1" applyAlignment="1" applyProtection="1">
      <alignment horizontal="center"/>
    </xf>
    <xf numFmtId="0" fontId="4" fillId="0" borderId="37" xfId="0" applyFont="1" applyBorder="1" applyAlignment="1" applyProtection="1">
      <alignment horizontal="centerContinuous"/>
    </xf>
    <xf numFmtId="0" fontId="4" fillId="0" borderId="30" xfId="0" applyFont="1" applyBorder="1" applyAlignment="1" applyProtection="1">
      <alignment horizontal="center"/>
    </xf>
    <xf numFmtId="164" fontId="31" fillId="0" borderId="32" xfId="0" applyNumberFormat="1" applyFont="1" applyBorder="1" applyProtection="1">
      <protection locked="0"/>
    </xf>
    <xf numFmtId="0" fontId="40" fillId="0" borderId="1" xfId="0" applyFont="1" applyBorder="1" applyAlignment="1" applyProtection="1">
      <alignment horizontal="centerContinuous"/>
    </xf>
    <xf numFmtId="0" fontId="9" fillId="0" borderId="2" xfId="0" applyFont="1" applyBorder="1" applyAlignment="1" applyProtection="1">
      <alignment horizontal="centerContinuous"/>
    </xf>
    <xf numFmtId="0" fontId="9" fillId="0" borderId="3" xfId="0" applyFont="1" applyBorder="1" applyAlignment="1" applyProtection="1">
      <alignment horizontal="centerContinuous"/>
    </xf>
    <xf numFmtId="0" fontId="5" fillId="0" borderId="1" xfId="0" applyFont="1" applyBorder="1" applyAlignment="1" applyProtection="1">
      <alignment horizontal="centerContinuous"/>
    </xf>
    <xf numFmtId="0" fontId="9" fillId="0" borderId="39" xfId="0" applyFont="1" applyBorder="1" applyAlignment="1" applyProtection="1">
      <alignment horizontal="centerContinuous"/>
    </xf>
    <xf numFmtId="0" fontId="9" fillId="0" borderId="40" xfId="0" applyFont="1" applyBorder="1" applyAlignment="1" applyProtection="1">
      <alignment horizontal="centerContinuous"/>
    </xf>
    <xf numFmtId="0" fontId="9" fillId="0" borderId="42" xfId="0" applyFont="1" applyBorder="1" applyAlignment="1" applyProtection="1">
      <alignment horizontal="centerContinuous"/>
    </xf>
    <xf numFmtId="0" fontId="14" fillId="0" borderId="9" xfId="0" applyFont="1" applyBorder="1" applyAlignment="1" applyProtection="1">
      <alignment horizontal="centerContinuous"/>
    </xf>
    <xf numFmtId="37" fontId="9" fillId="0" borderId="42" xfId="0" applyNumberFormat="1" applyFont="1" applyBorder="1" applyProtection="1"/>
    <xf numFmtId="37" fontId="9" fillId="0" borderId="40" xfId="0" applyNumberFormat="1" applyFont="1" applyBorder="1" applyProtection="1"/>
    <xf numFmtId="0" fontId="14" fillId="0" borderId="32" xfId="0" applyFont="1" applyBorder="1" applyAlignment="1" applyProtection="1">
      <alignment horizontal="centerContinuous"/>
    </xf>
    <xf numFmtId="0" fontId="9" fillId="0" borderId="46" xfId="0" applyFont="1" applyBorder="1" applyProtection="1"/>
    <xf numFmtId="39" fontId="14" fillId="0" borderId="0" xfId="0" applyNumberFormat="1" applyFont="1" applyAlignment="1" applyProtection="1">
      <alignment horizontal="right"/>
    </xf>
    <xf numFmtId="0" fontId="17" fillId="0" borderId="0" xfId="0" applyFont="1" applyAlignment="1" applyProtection="1">
      <alignment horizontal="centerContinuous"/>
      <protection locked="0"/>
    </xf>
    <xf numFmtId="5" fontId="17" fillId="0" borderId="0" xfId="0" applyNumberFormat="1" applyFont="1" applyProtection="1">
      <protection locked="0"/>
    </xf>
    <xf numFmtId="37" fontId="17" fillId="0" borderId="6" xfId="0" applyNumberFormat="1" applyFont="1" applyBorder="1" applyProtection="1">
      <protection locked="0"/>
    </xf>
    <xf numFmtId="37" fontId="17" fillId="0" borderId="7" xfId="0" applyNumberFormat="1" applyFont="1" applyBorder="1" applyProtection="1">
      <protection locked="0"/>
    </xf>
    <xf numFmtId="0" fontId="28" fillId="0" borderId="0" xfId="0" applyFont="1"/>
    <xf numFmtId="0" fontId="28" fillId="0" borderId="4" xfId="0" applyFont="1" applyBorder="1"/>
    <xf numFmtId="0" fontId="28" fillId="0" borderId="0" xfId="0" applyFont="1" applyAlignment="1">
      <alignment horizontal="centerContinuous"/>
    </xf>
    <xf numFmtId="0" fontId="28" fillId="0" borderId="8" xfId="0" applyFont="1" applyBorder="1" applyAlignment="1">
      <alignment horizontal="centerContinuous"/>
    </xf>
    <xf numFmtId="0" fontId="14" fillId="0" borderId="4" xfId="0" applyFont="1" applyBorder="1" applyAlignment="1">
      <alignment horizontal="right"/>
    </xf>
    <xf numFmtId="0" fontId="9" fillId="0" borderId="10" xfId="0" applyFont="1" applyBorder="1"/>
    <xf numFmtId="0" fontId="14" fillId="0" borderId="36" xfId="0" applyFont="1" applyBorder="1" applyAlignment="1">
      <alignment horizontal="centerContinuous"/>
    </xf>
    <xf numFmtId="0" fontId="14" fillId="0" borderId="4" xfId="0" applyFont="1" applyBorder="1" applyAlignment="1">
      <alignment horizontal="centerContinuous"/>
    </xf>
    <xf numFmtId="0" fontId="14" fillId="0" borderId="14" xfId="0" applyFont="1" applyBorder="1" applyAlignment="1">
      <alignment horizontal="center"/>
    </xf>
    <xf numFmtId="0" fontId="14" fillId="0" borderId="31" xfId="0" applyFont="1" applyBorder="1" applyAlignment="1">
      <alignment horizontal="center"/>
    </xf>
    <xf numFmtId="0" fontId="14" fillId="0" borderId="21" xfId="0" applyFont="1" applyBorder="1" applyAlignment="1">
      <alignment horizontal="center"/>
    </xf>
    <xf numFmtId="0" fontId="14" fillId="0" borderId="31" xfId="0" applyFont="1" applyBorder="1" applyAlignment="1">
      <alignment horizontal="centerContinuous"/>
    </xf>
    <xf numFmtId="0" fontId="9" fillId="0" borderId="17" xfId="0" applyFont="1" applyBorder="1"/>
    <xf numFmtId="0" fontId="28" fillId="0" borderId="34" xfId="0" applyFont="1" applyBorder="1"/>
    <xf numFmtId="10" fontId="9" fillId="0" borderId="34" xfId="0" applyNumberFormat="1" applyFont="1" applyBorder="1" applyProtection="1"/>
    <xf numFmtId="10" fontId="9" fillId="0" borderId="14" xfId="0" applyNumberFormat="1" applyFont="1" applyBorder="1" applyProtection="1"/>
    <xf numFmtId="10" fontId="9" fillId="0" borderId="32" xfId="0" applyNumberFormat="1" applyFont="1" applyBorder="1" applyProtection="1"/>
    <xf numFmtId="0" fontId="14" fillId="0" borderId="31" xfId="0" applyFont="1" applyBorder="1" applyAlignment="1">
      <alignment horizontal="right"/>
    </xf>
    <xf numFmtId="10" fontId="17" fillId="0" borderId="31" xfId="0" applyNumberFormat="1" applyFont="1" applyBorder="1" applyProtection="1">
      <protection locked="0"/>
    </xf>
    <xf numFmtId="10" fontId="17" fillId="0" borderId="21" xfId="0" applyNumberFormat="1" applyFont="1" applyBorder="1" applyProtection="1">
      <protection locked="0"/>
    </xf>
    <xf numFmtId="10" fontId="17" fillId="0" borderId="32" xfId="0" applyNumberFormat="1" applyFont="1" applyBorder="1" applyProtection="1">
      <protection locked="0"/>
    </xf>
    <xf numFmtId="0" fontId="28" fillId="0" borderId="31" xfId="0" applyFont="1" applyBorder="1"/>
    <xf numFmtId="10" fontId="17" fillId="0" borderId="33" xfId="0" applyNumberFormat="1" applyFont="1" applyBorder="1" applyProtection="1">
      <protection locked="0"/>
    </xf>
    <xf numFmtId="10" fontId="9" fillId="0" borderId="31" xfId="0" applyNumberFormat="1" applyFont="1" applyBorder="1" applyProtection="1"/>
    <xf numFmtId="10" fontId="9" fillId="0" borderId="46" xfId="0" applyNumberFormat="1" applyFont="1" applyBorder="1" applyProtection="1"/>
    <xf numFmtId="10" fontId="17" fillId="0" borderId="24" xfId="0" applyNumberFormat="1" applyFont="1" applyBorder="1" applyProtection="1">
      <protection locked="0"/>
    </xf>
    <xf numFmtId="0" fontId="17" fillId="0" borderId="22" xfId="0" applyFont="1" applyBorder="1" applyProtection="1">
      <protection locked="0"/>
    </xf>
    <xf numFmtId="0" fontId="17" fillId="0" borderId="41" xfId="0" applyFont="1" applyBorder="1" applyProtection="1">
      <protection locked="0"/>
    </xf>
    <xf numFmtId="10" fontId="17" fillId="0" borderId="41" xfId="0" applyNumberFormat="1" applyFont="1" applyBorder="1" applyProtection="1">
      <protection locked="0"/>
    </xf>
    <xf numFmtId="5" fontId="17" fillId="0" borderId="41" xfId="0" applyNumberFormat="1" applyFont="1" applyBorder="1" applyProtection="1">
      <protection locked="0"/>
    </xf>
    <xf numFmtId="5" fontId="17" fillId="0" borderId="7" xfId="0" applyNumberFormat="1" applyFont="1" applyBorder="1" applyProtection="1">
      <protection locked="0"/>
    </xf>
    <xf numFmtId="10" fontId="9" fillId="0" borderId="0" xfId="0" applyNumberFormat="1" applyFont="1" applyProtection="1"/>
    <xf numFmtId="5" fontId="9" fillId="0" borderId="36" xfId="0" applyNumberFormat="1" applyFont="1" applyBorder="1" applyProtection="1"/>
    <xf numFmtId="0" fontId="9" fillId="0" borderId="10" xfId="0" applyFont="1" applyBorder="1" applyProtection="1"/>
    <xf numFmtId="0" fontId="9" fillId="0" borderId="4" xfId="0" applyFont="1" applyBorder="1" applyAlignment="1" applyProtection="1">
      <alignment horizontal="centerContinuous"/>
    </xf>
    <xf numFmtId="0" fontId="14" fillId="0" borderId="12" xfId="0" applyFont="1" applyBorder="1" applyAlignment="1" applyProtection="1">
      <alignment horizontal="centerContinuous"/>
    </xf>
    <xf numFmtId="5" fontId="9" fillId="0" borderId="35" xfId="0" applyNumberFormat="1" applyFont="1" applyBorder="1" applyProtection="1"/>
    <xf numFmtId="0" fontId="3" fillId="0" borderId="8" xfId="0" applyFont="1" applyBorder="1" applyAlignment="1" applyProtection="1">
      <alignment horizontal="centerContinuous"/>
    </xf>
    <xf numFmtId="0" fontId="5" fillId="0" borderId="32" xfId="0" applyFont="1" applyBorder="1" applyProtection="1"/>
    <xf numFmtId="0" fontId="34" fillId="0" borderId="32" xfId="0" applyFont="1" applyBorder="1" applyProtection="1">
      <protection locked="0"/>
    </xf>
    <xf numFmtId="0" fontId="5" fillId="0" borderId="32" xfId="0" applyFont="1" applyBorder="1" applyAlignment="1" applyProtection="1">
      <alignment horizontal="center"/>
    </xf>
    <xf numFmtId="5" fontId="9" fillId="0" borderId="42" xfId="0" applyNumberFormat="1" applyFont="1" applyBorder="1" applyProtection="1"/>
    <xf numFmtId="5" fontId="9" fillId="0" borderId="40" xfId="0" applyNumberFormat="1" applyFont="1" applyBorder="1" applyProtection="1"/>
    <xf numFmtId="0" fontId="5" fillId="0" borderId="41" xfId="0" applyFont="1" applyBorder="1" applyAlignment="1" applyProtection="1">
      <alignment horizontal="center"/>
    </xf>
    <xf numFmtId="5" fontId="17" fillId="0" borderId="37" xfId="0" applyNumberFormat="1" applyFont="1" applyBorder="1" applyProtection="1">
      <protection locked="0"/>
    </xf>
    <xf numFmtId="5" fontId="17" fillId="0" borderId="30" xfId="0" applyNumberFormat="1" applyFont="1" applyBorder="1" applyProtection="1">
      <protection locked="0"/>
    </xf>
    <xf numFmtId="0" fontId="46" fillId="0" borderId="4" xfId="0" applyFont="1" applyBorder="1" applyAlignment="1" applyProtection="1">
      <alignment horizontal="centerContinuous"/>
    </xf>
    <xf numFmtId="0" fontId="3" fillId="0" borderId="32" xfId="0" applyFont="1" applyBorder="1" applyProtection="1"/>
    <xf numFmtId="0" fontId="37" fillId="0" borderId="8" xfId="0" applyFont="1" applyBorder="1" applyAlignment="1" applyProtection="1">
      <alignment horizontal="center"/>
      <protection locked="0"/>
    </xf>
    <xf numFmtId="0" fontId="17" fillId="0" borderId="36" xfId="0" applyFont="1" applyBorder="1" applyProtection="1">
      <protection locked="0"/>
    </xf>
    <xf numFmtId="0" fontId="3" fillId="0" borderId="35" xfId="0" applyFont="1" applyBorder="1" applyProtection="1"/>
    <xf numFmtId="0" fontId="14" fillId="0" borderId="19" xfId="0" applyFont="1" applyBorder="1" applyAlignment="1" applyProtection="1">
      <alignment horizontal="center"/>
    </xf>
    <xf numFmtId="0" fontId="9" fillId="0" borderId="11" xfId="0" applyFont="1" applyBorder="1" applyProtection="1"/>
    <xf numFmtId="5" fontId="17" fillId="0" borderId="21" xfId="0" applyNumberFormat="1" applyFont="1" applyBorder="1" applyProtection="1">
      <protection locked="0"/>
    </xf>
    <xf numFmtId="37" fontId="17" fillId="0" borderId="21" xfId="0" applyNumberFormat="1" applyFont="1" applyBorder="1" applyProtection="1">
      <protection locked="0"/>
    </xf>
    <xf numFmtId="0" fontId="14" fillId="0" borderId="5" xfId="0" applyFont="1" applyBorder="1" applyAlignment="1" applyProtection="1">
      <alignment horizontal="center"/>
    </xf>
    <xf numFmtId="164" fontId="9" fillId="0" borderId="0" xfId="0" applyNumberFormat="1" applyFont="1" applyAlignment="1" applyProtection="1">
      <alignment horizontal="centerContinuous"/>
    </xf>
    <xf numFmtId="164" fontId="17" fillId="0" borderId="32" xfId="0" applyNumberFormat="1" applyFont="1" applyBorder="1" applyProtection="1">
      <protection locked="0"/>
    </xf>
    <xf numFmtId="0" fontId="14" fillId="0" borderId="4" xfId="0" applyFont="1" applyBorder="1" applyAlignment="1" applyProtection="1">
      <alignment horizontal="right"/>
    </xf>
    <xf numFmtId="0" fontId="5" fillId="0" borderId="35" xfId="0" applyFont="1" applyBorder="1" applyProtection="1"/>
    <xf numFmtId="164" fontId="9" fillId="0" borderId="32" xfId="0" applyNumberFormat="1" applyFont="1" applyBorder="1" applyProtection="1"/>
    <xf numFmtId="0" fontId="34" fillId="0" borderId="32" xfId="0" applyFont="1" applyBorder="1" applyAlignment="1" applyProtection="1">
      <alignment horizontal="center"/>
      <protection locked="0"/>
    </xf>
    <xf numFmtId="164" fontId="9" fillId="0" borderId="51" xfId="0" applyNumberFormat="1" applyFont="1" applyBorder="1" applyProtection="1"/>
    <xf numFmtId="164" fontId="14" fillId="0" borderId="0" xfId="0" applyNumberFormat="1" applyFont="1" applyAlignment="1" applyProtection="1">
      <alignment horizontal="centerContinuous"/>
    </xf>
    <xf numFmtId="164" fontId="14" fillId="0" borderId="32" xfId="0" applyNumberFormat="1" applyFont="1" applyBorder="1" applyAlignment="1" applyProtection="1">
      <alignment horizontal="center"/>
    </xf>
    <xf numFmtId="0" fontId="5" fillId="0" borderId="41" xfId="0" applyFont="1" applyBorder="1" applyProtection="1"/>
    <xf numFmtId="0" fontId="9" fillId="0" borderId="2" xfId="0" applyFont="1" applyBorder="1" applyAlignment="1">
      <alignment horizontal="centerContinuous"/>
    </xf>
    <xf numFmtId="0" fontId="9" fillId="0" borderId="3" xfId="0" applyFont="1" applyBorder="1" applyAlignment="1">
      <alignment horizontal="centerContinuous"/>
    </xf>
    <xf numFmtId="0" fontId="9" fillId="0" borderId="4" xfId="0" applyFont="1" applyBorder="1" applyAlignment="1">
      <alignment horizontal="centerContinuous"/>
    </xf>
    <xf numFmtId="0" fontId="14" fillId="0" borderId="35" xfId="0" applyFont="1" applyBorder="1" applyAlignment="1">
      <alignment horizontal="center"/>
    </xf>
    <xf numFmtId="0" fontId="5" fillId="0" borderId="35" xfId="0" applyFont="1" applyBorder="1"/>
    <xf numFmtId="0" fontId="5" fillId="0" borderId="32" xfId="0" applyFont="1" applyBorder="1" applyAlignment="1">
      <alignment horizontal="center"/>
    </xf>
    <xf numFmtId="0" fontId="9" fillId="0" borderId="23" xfId="0" applyFont="1" applyBorder="1"/>
    <xf numFmtId="0" fontId="5" fillId="0" borderId="41" xfId="0" applyFont="1" applyBorder="1" applyAlignment="1">
      <alignment horizontal="center"/>
    </xf>
    <xf numFmtId="164" fontId="9" fillId="0" borderId="41" xfId="0" applyNumberFormat="1" applyFont="1" applyBorder="1" applyProtection="1"/>
    <xf numFmtId="0" fontId="14" fillId="0" borderId="41" xfId="0" applyFont="1" applyBorder="1" applyAlignment="1">
      <alignment horizontal="center"/>
    </xf>
    <xf numFmtId="0" fontId="48" fillId="0" borderId="0" xfId="0" applyFont="1" applyProtection="1"/>
    <xf numFmtId="0" fontId="48" fillId="0" borderId="4" xfId="0" applyFont="1" applyBorder="1" applyProtection="1"/>
    <xf numFmtId="0" fontId="48" fillId="0" borderId="4" xfId="0" applyFont="1" applyBorder="1" applyAlignment="1" applyProtection="1">
      <alignment horizontal="center"/>
    </xf>
    <xf numFmtId="0" fontId="48" fillId="0" borderId="9" xfId="0" applyFont="1" applyBorder="1" applyProtection="1"/>
    <xf numFmtId="0" fontId="48" fillId="0" borderId="15" xfId="0" applyFont="1" applyBorder="1" applyProtection="1"/>
    <xf numFmtId="0" fontId="32" fillId="0" borderId="1" xfId="0" applyFont="1" applyBorder="1" applyAlignment="1">
      <alignment horizontal="right"/>
    </xf>
    <xf numFmtId="0" fontId="32" fillId="0" borderId="2" xfId="0" applyFont="1" applyBorder="1"/>
    <xf numFmtId="0" fontId="32" fillId="0" borderId="3" xfId="0" applyFont="1" applyBorder="1"/>
    <xf numFmtId="0" fontId="32" fillId="0" borderId="4" xfId="0" applyFont="1" applyBorder="1" applyAlignment="1">
      <alignment horizontal="centerContinuous"/>
    </xf>
    <xf numFmtId="0" fontId="3" fillId="0" borderId="0" xfId="0" applyFont="1" applyAlignment="1">
      <alignment horizontal="centerContinuous"/>
    </xf>
    <xf numFmtId="0" fontId="32" fillId="0" borderId="0" xfId="0" applyFont="1" applyAlignment="1">
      <alignment horizontal="centerContinuous"/>
    </xf>
    <xf numFmtId="0" fontId="32" fillId="0" borderId="8" xfId="0" applyFont="1" applyBorder="1" applyAlignment="1">
      <alignment horizontal="centerContinuous"/>
    </xf>
    <xf numFmtId="0" fontId="32" fillId="0" borderId="4" xfId="0" applyFont="1" applyBorder="1"/>
    <xf numFmtId="0" fontId="32" fillId="0" borderId="0" xfId="0" applyFont="1"/>
    <xf numFmtId="0" fontId="32" fillId="0" borderId="8" xfId="0" applyFont="1" applyBorder="1"/>
    <xf numFmtId="0" fontId="32" fillId="0" borderId="4" xfId="0" applyFont="1" applyBorder="1" applyAlignment="1">
      <alignment horizontal="right"/>
    </xf>
    <xf numFmtId="0" fontId="32" fillId="0" borderId="34" xfId="0" applyFont="1" applyBorder="1"/>
    <xf numFmtId="0" fontId="32" fillId="0" borderId="12" xfId="0" applyFont="1" applyBorder="1" applyAlignment="1">
      <alignment horizontal="center"/>
    </xf>
    <xf numFmtId="0" fontId="32" fillId="0" borderId="35" xfId="0" applyFont="1" applyBorder="1"/>
    <xf numFmtId="0" fontId="32" fillId="0" borderId="33" xfId="0" applyFont="1" applyBorder="1"/>
    <xf numFmtId="0" fontId="32" fillId="0" borderId="9" xfId="0" applyFont="1" applyBorder="1"/>
    <xf numFmtId="0" fontId="32" fillId="0" borderId="37" xfId="0" applyFont="1" applyBorder="1"/>
    <xf numFmtId="0" fontId="3" fillId="0" borderId="13" xfId="0" applyFont="1" applyBorder="1" applyAlignment="1">
      <alignment horizontal="center"/>
    </xf>
    <xf numFmtId="0" fontId="3" fillId="0" borderId="35"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36" xfId="0" applyFont="1" applyBorder="1" applyAlignment="1">
      <alignment horizontal="center"/>
    </xf>
    <xf numFmtId="0" fontId="32" fillId="0" borderId="35" xfId="0" applyFont="1" applyBorder="1" applyAlignment="1">
      <alignment horizontal="center"/>
    </xf>
    <xf numFmtId="0" fontId="3" fillId="0" borderId="34" xfId="0" applyFont="1" applyBorder="1" applyAlignment="1">
      <alignment horizontal="center"/>
    </xf>
    <xf numFmtId="0" fontId="32" fillId="0" borderId="20" xfId="0" applyFont="1" applyBorder="1" applyAlignment="1">
      <alignment horizontal="center"/>
    </xf>
    <xf numFmtId="0" fontId="32" fillId="0" borderId="32" xfId="0" applyFont="1" applyBorder="1" applyAlignment="1">
      <alignment horizontal="center"/>
    </xf>
    <xf numFmtId="0" fontId="32" fillId="0" borderId="19" xfId="0" applyFont="1" applyBorder="1" applyAlignment="1">
      <alignment horizontal="center"/>
    </xf>
    <xf numFmtId="0" fontId="32" fillId="0" borderId="0" xfId="0" applyFont="1" applyAlignment="1">
      <alignment horizontal="center"/>
    </xf>
    <xf numFmtId="0" fontId="32" fillId="0" borderId="8" xfId="0" applyFont="1" applyBorder="1" applyAlignment="1">
      <alignment horizontal="center"/>
    </xf>
    <xf numFmtId="0" fontId="32" fillId="0" borderId="33" xfId="0" applyFont="1" applyBorder="1" applyAlignment="1">
      <alignment horizontal="centerContinuous"/>
    </xf>
    <xf numFmtId="0" fontId="32" fillId="0" borderId="37" xfId="0" applyFont="1" applyBorder="1" applyAlignment="1">
      <alignment horizontal="centerContinuous"/>
    </xf>
    <xf numFmtId="0" fontId="32" fillId="0" borderId="21" xfId="0" applyFont="1" applyBorder="1" applyAlignment="1">
      <alignment horizontal="center"/>
    </xf>
    <xf numFmtId="0" fontId="32" fillId="0" borderId="20" xfId="0" applyFont="1" applyBorder="1" applyAlignment="1" applyProtection="1">
      <alignment horizontal="center"/>
    </xf>
    <xf numFmtId="0" fontId="32" fillId="0" borderId="32" xfId="0" applyFont="1" applyBorder="1" applyAlignment="1" applyProtection="1">
      <alignment horizontal="center"/>
    </xf>
    <xf numFmtId="0" fontId="32" fillId="0" borderId="19" xfId="0" applyFont="1" applyBorder="1" applyAlignment="1" applyProtection="1">
      <alignment horizontal="center"/>
    </xf>
    <xf numFmtId="0" fontId="32" fillId="0" borderId="0" xfId="0" applyFont="1" applyAlignment="1" applyProtection="1">
      <alignment horizontal="center"/>
    </xf>
    <xf numFmtId="0" fontId="32" fillId="0" borderId="8" xfId="0" applyFont="1" applyBorder="1" applyAlignment="1" applyProtection="1">
      <alignment horizontal="center"/>
    </xf>
    <xf numFmtId="0" fontId="32" fillId="0" borderId="21" xfId="0" applyFont="1" applyBorder="1" applyAlignment="1" applyProtection="1">
      <alignment horizontal="center"/>
    </xf>
    <xf numFmtId="0" fontId="3" fillId="0" borderId="17" xfId="0" applyFont="1" applyBorder="1" applyAlignment="1">
      <alignment horizontal="center"/>
    </xf>
    <xf numFmtId="0" fontId="3" fillId="0" borderId="37" xfId="0" applyFont="1" applyBorder="1" applyAlignment="1">
      <alignment horizontal="center"/>
    </xf>
    <xf numFmtId="0" fontId="3" fillId="0" borderId="16" xfId="0" applyFont="1" applyBorder="1" applyAlignment="1">
      <alignment horizontal="center"/>
    </xf>
    <xf numFmtId="0" fontId="3" fillId="0" borderId="9" xfId="0" applyFont="1" applyBorder="1" applyAlignment="1">
      <alignment horizontal="center"/>
    </xf>
    <xf numFmtId="0" fontId="3" fillId="0" borderId="30" xfId="0" applyFont="1" applyBorder="1" applyAlignment="1">
      <alignment horizontal="center"/>
    </xf>
    <xf numFmtId="0" fontId="3" fillId="0" borderId="18" xfId="0" applyFont="1" applyBorder="1" applyAlignment="1">
      <alignment horizontal="center"/>
    </xf>
    <xf numFmtId="0" fontId="32" fillId="0" borderId="20" xfId="0" applyFont="1" applyBorder="1"/>
    <xf numFmtId="0" fontId="49" fillId="0" borderId="32" xfId="0" applyFont="1" applyBorder="1" applyProtection="1">
      <protection locked="0"/>
    </xf>
    <xf numFmtId="0" fontId="49" fillId="0" borderId="19" xfId="0" applyFont="1" applyBorder="1" applyProtection="1">
      <protection locked="0"/>
    </xf>
    <xf numFmtId="5" fontId="49" fillId="0" borderId="32" xfId="0" applyNumberFormat="1" applyFont="1" applyBorder="1" applyProtection="1">
      <protection locked="0"/>
    </xf>
    <xf numFmtId="5" fontId="49" fillId="0" borderId="0" xfId="0" applyNumberFormat="1" applyFont="1" applyProtection="1">
      <protection locked="0"/>
    </xf>
    <xf numFmtId="5" fontId="49" fillId="0" borderId="19" xfId="0" applyNumberFormat="1" applyFont="1" applyBorder="1" applyProtection="1">
      <protection locked="0"/>
    </xf>
    <xf numFmtId="5" fontId="49" fillId="0" borderId="8" xfId="0" applyNumberFormat="1" applyFont="1" applyBorder="1" applyProtection="1">
      <protection locked="0"/>
    </xf>
    <xf numFmtId="10" fontId="49" fillId="0" borderId="32" xfId="0" applyNumberFormat="1" applyFont="1" applyBorder="1" applyProtection="1">
      <protection locked="0"/>
    </xf>
    <xf numFmtId="5" fontId="32" fillId="0" borderId="21" xfId="0" applyNumberFormat="1" applyFont="1" applyBorder="1" applyProtection="1"/>
    <xf numFmtId="37" fontId="49" fillId="0" borderId="32" xfId="0" applyNumberFormat="1" applyFont="1" applyBorder="1" applyProtection="1">
      <protection locked="0"/>
    </xf>
    <xf numFmtId="37" fontId="49" fillId="0" borderId="0" xfId="0" applyNumberFormat="1" applyFont="1" applyProtection="1">
      <protection locked="0"/>
    </xf>
    <xf numFmtId="37" fontId="49" fillId="0" borderId="19" xfId="0" applyNumberFormat="1" applyFont="1" applyBorder="1" applyProtection="1">
      <protection locked="0"/>
    </xf>
    <xf numFmtId="37" fontId="49" fillId="0" borderId="8" xfId="0" applyNumberFormat="1" applyFont="1" applyBorder="1" applyProtection="1">
      <protection locked="0"/>
    </xf>
    <xf numFmtId="37" fontId="32" fillId="0" borderId="21" xfId="0" applyNumberFormat="1" applyFont="1" applyBorder="1" applyProtection="1"/>
    <xf numFmtId="0" fontId="49" fillId="0" borderId="19" xfId="0" applyFont="1" applyBorder="1" applyAlignment="1" applyProtection="1">
      <alignment horizontal="center"/>
      <protection locked="0"/>
    </xf>
    <xf numFmtId="10" fontId="49" fillId="0" borderId="32" xfId="0" applyNumberFormat="1" applyFont="1" applyBorder="1" applyAlignment="1" applyProtection="1">
      <alignment horizontal="center"/>
      <protection locked="0"/>
    </xf>
    <xf numFmtId="0" fontId="49" fillId="0" borderId="32" xfId="0" applyFont="1" applyBorder="1" applyAlignment="1" applyProtection="1">
      <alignment horizontal="center"/>
      <protection locked="0"/>
    </xf>
    <xf numFmtId="37" fontId="49" fillId="0" borderId="37" xfId="0" applyNumberFormat="1" applyFont="1" applyBorder="1" applyProtection="1">
      <protection locked="0"/>
    </xf>
    <xf numFmtId="37" fontId="49" fillId="0" borderId="9" xfId="0" applyNumberFormat="1" applyFont="1" applyBorder="1" applyProtection="1">
      <protection locked="0"/>
    </xf>
    <xf numFmtId="37" fontId="49" fillId="0" borderId="16" xfId="0" applyNumberFormat="1" applyFont="1" applyBorder="1" applyProtection="1">
      <protection locked="0"/>
    </xf>
    <xf numFmtId="37" fontId="49" fillId="0" borderId="30" xfId="0" applyNumberFormat="1" applyFont="1" applyBorder="1" applyProtection="1">
      <protection locked="0"/>
    </xf>
    <xf numFmtId="37" fontId="32" fillId="0" borderId="18" xfId="0" applyNumberFormat="1" applyFont="1" applyBorder="1" applyProtection="1"/>
    <xf numFmtId="0" fontId="32" fillId="0" borderId="23" xfId="0" applyFont="1" applyBorder="1"/>
    <xf numFmtId="0" fontId="32" fillId="0" borderId="41" xfId="0" applyFont="1" applyBorder="1"/>
    <xf numFmtId="0" fontId="32" fillId="0" borderId="22" xfId="0" applyFont="1" applyBorder="1" applyAlignment="1">
      <alignment horizontal="center"/>
    </xf>
    <xf numFmtId="5" fontId="32" fillId="0" borderId="22" xfId="0" applyNumberFormat="1" applyFont="1" applyBorder="1" applyProtection="1"/>
    <xf numFmtId="5" fontId="32" fillId="0" borderId="41" xfId="0" applyNumberFormat="1" applyFont="1" applyBorder="1" applyProtection="1"/>
    <xf numFmtId="5" fontId="32" fillId="0" borderId="7" xfId="0" applyNumberFormat="1" applyFont="1" applyBorder="1" applyProtection="1"/>
    <xf numFmtId="10" fontId="32" fillId="0" borderId="22" xfId="0" applyNumberFormat="1" applyFont="1" applyBorder="1" applyAlignment="1" applyProtection="1">
      <alignment horizontal="center"/>
    </xf>
    <xf numFmtId="5" fontId="32" fillId="0" borderId="52" xfId="0" applyNumberFormat="1" applyFont="1" applyBorder="1" applyProtection="1"/>
    <xf numFmtId="5" fontId="32" fillId="0" borderId="24" xfId="0" applyNumberFormat="1" applyFont="1" applyBorder="1" applyProtection="1"/>
    <xf numFmtId="0" fontId="32" fillId="0" borderId="0" xfId="0" applyFont="1" applyAlignment="1">
      <alignment horizontal="right"/>
    </xf>
    <xf numFmtId="0" fontId="4" fillId="0" borderId="36" xfId="0" applyFont="1" applyBorder="1" applyAlignment="1" applyProtection="1">
      <alignment horizontal="center"/>
    </xf>
    <xf numFmtId="37" fontId="4" fillId="0" borderId="13" xfId="0" applyNumberFormat="1" applyFont="1" applyBorder="1" applyProtection="1"/>
    <xf numFmtId="37" fontId="31" fillId="0" borderId="35" xfId="0" applyNumberFormat="1" applyFont="1" applyBorder="1" applyProtection="1">
      <protection locked="0"/>
    </xf>
    <xf numFmtId="0" fontId="7" fillId="0" borderId="35" xfId="0" applyFont="1" applyBorder="1" applyProtection="1"/>
    <xf numFmtId="5" fontId="4" fillId="0" borderId="35" xfId="0" applyNumberFormat="1" applyFont="1" applyBorder="1" applyProtection="1"/>
    <xf numFmtId="5" fontId="4" fillId="0" borderId="36" xfId="0" applyNumberFormat="1" applyFont="1" applyBorder="1" applyProtection="1"/>
    <xf numFmtId="5" fontId="4" fillId="0" borderId="13" xfId="0" applyNumberFormat="1" applyFont="1" applyBorder="1" applyAlignment="1" applyProtection="1">
      <alignment horizontal="center"/>
    </xf>
    <xf numFmtId="5" fontId="4" fillId="0" borderId="12" xfId="0" applyNumberFormat="1" applyFont="1" applyBorder="1" applyProtection="1"/>
    <xf numFmtId="5" fontId="4" fillId="0" borderId="11" xfId="0" applyNumberFormat="1" applyFont="1" applyBorder="1" applyProtection="1"/>
    <xf numFmtId="0" fontId="31" fillId="0" borderId="19" xfId="0" applyFont="1" applyBorder="1" applyProtection="1">
      <protection locked="0"/>
    </xf>
    <xf numFmtId="0" fontId="4" fillId="0" borderId="32" xfId="0" applyFont="1" applyBorder="1" applyAlignment="1" applyProtection="1">
      <alignment horizontal="right"/>
    </xf>
    <xf numFmtId="0" fontId="31" fillId="0" borderId="35" xfId="0" applyFont="1" applyBorder="1" applyProtection="1">
      <protection locked="0"/>
    </xf>
    <xf numFmtId="0" fontId="31" fillId="0" borderId="12" xfId="0" applyFont="1" applyBorder="1" applyProtection="1">
      <protection locked="0"/>
    </xf>
    <xf numFmtId="0" fontId="7" fillId="0" borderId="12" xfId="0" applyFont="1" applyBorder="1" applyProtection="1"/>
    <xf numFmtId="10" fontId="4" fillId="0" borderId="6" xfId="0" applyNumberFormat="1" applyFont="1" applyBorder="1" applyProtection="1"/>
    <xf numFmtId="0" fontId="32" fillId="0" borderId="0" xfId="0" applyFont="1" applyProtection="1"/>
    <xf numFmtId="0" fontId="32" fillId="0" borderId="1" xfId="0" applyFont="1" applyBorder="1" applyProtection="1"/>
    <xf numFmtId="0" fontId="3" fillId="0" borderId="2" xfId="0" applyFont="1" applyBorder="1" applyProtection="1"/>
    <xf numFmtId="0" fontId="32" fillId="0" borderId="2" xfId="0" applyFont="1" applyBorder="1" applyProtection="1"/>
    <xf numFmtId="0" fontId="32" fillId="0" borderId="3" xfId="0" applyFont="1" applyBorder="1" applyProtection="1"/>
    <xf numFmtId="0" fontId="32" fillId="0" borderId="0" xfId="0" applyFont="1" applyAlignment="1" applyProtection="1">
      <alignment horizontal="centerContinuous"/>
    </xf>
    <xf numFmtId="0" fontId="32" fillId="0" borderId="8" xfId="0" applyFont="1" applyBorder="1" applyAlignment="1" applyProtection="1">
      <alignment horizontal="centerContinuous"/>
    </xf>
    <xf numFmtId="0" fontId="32" fillId="0" borderId="8" xfId="0" applyFont="1" applyBorder="1" applyProtection="1"/>
    <xf numFmtId="0" fontId="32" fillId="0" borderId="13" xfId="0" applyFont="1" applyBorder="1" applyAlignment="1" applyProtection="1">
      <alignment horizontal="center"/>
    </xf>
    <xf numFmtId="0" fontId="32" fillId="0" borderId="35" xfId="0" applyFont="1" applyBorder="1" applyProtection="1"/>
    <xf numFmtId="0" fontId="32" fillId="0" borderId="11" xfId="0" applyFont="1" applyBorder="1" applyAlignment="1" applyProtection="1">
      <alignment horizontal="center"/>
    </xf>
    <xf numFmtId="0" fontId="32" fillId="0" borderId="35" xfId="0" applyFont="1" applyBorder="1" applyAlignment="1" applyProtection="1">
      <alignment horizontal="center"/>
    </xf>
    <xf numFmtId="0" fontId="32" fillId="0" borderId="36" xfId="0" applyFont="1" applyBorder="1" applyAlignment="1" applyProtection="1">
      <alignment horizontal="center"/>
    </xf>
    <xf numFmtId="0" fontId="32" fillId="0" borderId="20" xfId="0" applyFont="1" applyBorder="1" applyProtection="1"/>
    <xf numFmtId="0" fontId="32" fillId="0" borderId="17" xfId="0" applyFont="1" applyBorder="1" applyProtection="1"/>
    <xf numFmtId="0" fontId="32" fillId="0" borderId="37" xfId="0" applyFont="1" applyBorder="1" applyProtection="1"/>
    <xf numFmtId="0" fontId="32" fillId="0" borderId="16" xfId="0" applyFont="1" applyBorder="1" applyProtection="1"/>
    <xf numFmtId="0" fontId="32" fillId="0" borderId="30" xfId="0" applyFont="1" applyBorder="1" applyProtection="1"/>
    <xf numFmtId="0" fontId="3" fillId="0" borderId="13" xfId="0" applyFont="1" applyBorder="1" applyProtection="1"/>
    <xf numFmtId="0" fontId="32" fillId="0" borderId="11" xfId="0" applyFont="1" applyBorder="1" applyProtection="1"/>
    <xf numFmtId="0" fontId="32" fillId="0" borderId="36" xfId="0" applyFont="1" applyBorder="1" applyProtection="1"/>
    <xf numFmtId="5" fontId="32" fillId="0" borderId="8" xfId="0" applyNumberFormat="1" applyFont="1" applyBorder="1" applyProtection="1"/>
    <xf numFmtId="37" fontId="32" fillId="0" borderId="8" xfId="0" applyNumberFormat="1" applyFont="1" applyBorder="1" applyProtection="1"/>
    <xf numFmtId="0" fontId="32" fillId="0" borderId="19" xfId="0" applyFont="1" applyBorder="1" applyProtection="1"/>
    <xf numFmtId="0" fontId="32" fillId="0" borderId="32" xfId="0" applyFont="1" applyBorder="1" applyProtection="1"/>
    <xf numFmtId="0" fontId="32" fillId="0" borderId="23" xfId="0" applyFont="1" applyBorder="1" applyAlignment="1" applyProtection="1">
      <alignment horizontal="center"/>
    </xf>
    <xf numFmtId="0" fontId="3" fillId="0" borderId="41" xfId="0" applyFont="1" applyBorder="1" applyProtection="1"/>
    <xf numFmtId="5" fontId="32" fillId="0" borderId="53" xfId="0" applyNumberFormat="1" applyFont="1" applyBorder="1" applyProtection="1"/>
    <xf numFmtId="0" fontId="9" fillId="0" borderId="32" xfId="0" applyFont="1" applyBorder="1" applyAlignment="1">
      <alignment horizontal="centerContinuous"/>
    </xf>
    <xf numFmtId="0" fontId="50" fillId="0" borderId="0" xfId="0" applyFont="1"/>
    <xf numFmtId="0" fontId="9" fillId="0" borderId="41" xfId="0" applyFont="1" applyBorder="1"/>
    <xf numFmtId="37" fontId="9" fillId="0" borderId="19" xfId="0" applyNumberFormat="1" applyFont="1" applyBorder="1" applyProtection="1"/>
    <xf numFmtId="5" fontId="9" fillId="0" borderId="6" xfId="0" applyNumberFormat="1" applyFont="1" applyBorder="1" applyProtection="1"/>
    <xf numFmtId="0" fontId="3" fillId="0" borderId="1" xfId="0" applyFont="1" applyBorder="1" applyProtection="1"/>
    <xf numFmtId="0" fontId="32" fillId="0" borderId="4" xfId="0" applyFont="1" applyBorder="1" applyAlignment="1" applyProtection="1">
      <alignment horizontal="right"/>
    </xf>
    <xf numFmtId="0" fontId="32" fillId="0" borderId="9" xfId="0" applyFont="1" applyBorder="1" applyProtection="1"/>
    <xf numFmtId="0" fontId="32" fillId="0" borderId="12" xfId="0" applyFont="1" applyBorder="1" applyProtection="1"/>
    <xf numFmtId="0" fontId="32" fillId="0" borderId="32" xfId="0" applyFont="1" applyBorder="1" applyAlignment="1" applyProtection="1">
      <alignment horizontal="centerContinuous"/>
    </xf>
    <xf numFmtId="0" fontId="32" fillId="0" borderId="12" xfId="0" applyFont="1" applyBorder="1" applyAlignment="1" applyProtection="1">
      <alignment horizontal="centerContinuous"/>
    </xf>
    <xf numFmtId="0" fontId="32" fillId="0" borderId="35" xfId="0" applyFont="1" applyBorder="1" applyAlignment="1" applyProtection="1">
      <alignment horizontal="centerContinuous"/>
    </xf>
    <xf numFmtId="0" fontId="32" fillId="0" borderId="14" xfId="0" applyFont="1" applyBorder="1" applyProtection="1"/>
    <xf numFmtId="0" fontId="32" fillId="0" borderId="9" xfId="0" applyFont="1" applyBorder="1" applyAlignment="1" applyProtection="1">
      <alignment horizontal="centerContinuous"/>
    </xf>
    <xf numFmtId="0" fontId="32" fillId="0" borderId="21" xfId="0" applyFont="1" applyBorder="1" applyProtection="1"/>
    <xf numFmtId="0" fontId="32" fillId="0" borderId="17" xfId="0" applyFont="1" applyBorder="1" applyAlignment="1" applyProtection="1">
      <alignment horizontal="center"/>
    </xf>
    <xf numFmtId="0" fontId="32" fillId="0" borderId="37" xfId="0" applyFont="1" applyBorder="1" applyAlignment="1" applyProtection="1">
      <alignment horizontal="center"/>
    </xf>
    <xf numFmtId="0" fontId="32" fillId="0" borderId="13" xfId="0" applyFont="1" applyBorder="1" applyProtection="1"/>
    <xf numFmtId="0" fontId="49" fillId="0" borderId="0" xfId="0" applyFont="1" applyProtection="1">
      <protection locked="0"/>
    </xf>
    <xf numFmtId="0" fontId="32" fillId="0" borderId="41" xfId="0" applyFont="1" applyBorder="1" applyAlignment="1" applyProtection="1">
      <alignment horizontal="center"/>
    </xf>
    <xf numFmtId="0" fontId="32" fillId="0" borderId="34" xfId="0" applyFont="1" applyBorder="1" applyProtection="1"/>
    <xf numFmtId="0" fontId="32" fillId="0" borderId="31" xfId="0" applyFont="1" applyBorder="1" applyAlignment="1" applyProtection="1">
      <alignment horizontal="centerContinuous"/>
    </xf>
    <xf numFmtId="0" fontId="32" fillId="0" borderId="9" xfId="0" applyFont="1" applyBorder="1" applyAlignment="1" applyProtection="1">
      <alignment horizontal="center"/>
    </xf>
    <xf numFmtId="0" fontId="49" fillId="0" borderId="8" xfId="0" applyFont="1" applyBorder="1" applyProtection="1">
      <protection locked="0"/>
    </xf>
    <xf numFmtId="0" fontId="32" fillId="0" borderId="6" xfId="0" applyFont="1" applyBorder="1" applyProtection="1"/>
    <xf numFmtId="0" fontId="32" fillId="0" borderId="7" xfId="0" applyFont="1" applyBorder="1" applyProtection="1"/>
    <xf numFmtId="0" fontId="32" fillId="0" borderId="0" xfId="0" applyFont="1" applyAlignment="1" applyProtection="1">
      <alignment horizontal="right"/>
    </xf>
    <xf numFmtId="0" fontId="3" fillId="0" borderId="0" xfId="0" applyFont="1" applyProtection="1"/>
    <xf numFmtId="0" fontId="3" fillId="0" borderId="3" xfId="0" applyFont="1" applyBorder="1" applyProtection="1"/>
    <xf numFmtId="0" fontId="32" fillId="0" borderId="15" xfId="0" applyFont="1" applyBorder="1" applyProtection="1"/>
    <xf numFmtId="0" fontId="32" fillId="0" borderId="5" xfId="0" applyFont="1" applyBorder="1" applyProtection="1"/>
    <xf numFmtId="0" fontId="14" fillId="0" borderId="13" xfId="0" applyFont="1" applyBorder="1" applyAlignment="1">
      <alignment horizontal="center"/>
    </xf>
    <xf numFmtId="0" fontId="40" fillId="0" borderId="4" xfId="0" applyFont="1" applyBorder="1" applyProtection="1"/>
    <xf numFmtId="0" fontId="7" fillId="0" borderId="32" xfId="0" applyFont="1" applyBorder="1" applyProtection="1"/>
    <xf numFmtId="0" fontId="50" fillId="0" borderId="0" xfId="0" applyFont="1" applyProtection="1"/>
    <xf numFmtId="0" fontId="4" fillId="0" borderId="23" xfId="0" applyFont="1" applyBorder="1" applyAlignment="1" applyProtection="1">
      <alignment horizontal="center"/>
    </xf>
    <xf numFmtId="0" fontId="4" fillId="0" borderId="41" xfId="0" applyFont="1" applyBorder="1" applyAlignment="1" applyProtection="1">
      <alignment horizontal="right"/>
    </xf>
    <xf numFmtId="37" fontId="17" fillId="0" borderId="35" xfId="0" applyNumberFormat="1" applyFont="1" applyBorder="1" applyProtection="1">
      <protection locked="0"/>
    </xf>
    <xf numFmtId="37" fontId="17" fillId="0" borderId="36" xfId="0" applyNumberFormat="1" applyFont="1" applyBorder="1" applyProtection="1">
      <protection locked="0"/>
    </xf>
    <xf numFmtId="0" fontId="9" fillId="0" borderId="12" xfId="0" applyFont="1" applyBorder="1" applyAlignment="1" applyProtection="1">
      <alignment horizontal="centerContinuous"/>
    </xf>
    <xf numFmtId="0" fontId="14" fillId="0" borderId="17" xfId="0" applyFont="1" applyBorder="1" applyAlignment="1" applyProtection="1">
      <alignment horizontal="center" vertical="center"/>
    </xf>
    <xf numFmtId="0" fontId="14" fillId="0" borderId="9" xfId="0" applyFont="1" applyBorder="1" applyAlignment="1" applyProtection="1">
      <alignment vertical="center"/>
    </xf>
    <xf numFmtId="0" fontId="14" fillId="0" borderId="37" xfId="0" applyFont="1" applyBorder="1" applyAlignment="1" applyProtection="1">
      <alignment vertical="center"/>
    </xf>
    <xf numFmtId="0" fontId="14" fillId="0" borderId="42" xfId="0" applyFont="1" applyBorder="1" applyAlignment="1" applyProtection="1">
      <alignment horizontal="center"/>
    </xf>
    <xf numFmtId="0" fontId="14" fillId="0" borderId="40" xfId="0" applyFont="1" applyBorder="1" applyAlignment="1" applyProtection="1">
      <alignment horizontal="center"/>
    </xf>
    <xf numFmtId="0" fontId="37" fillId="0" borderId="41" xfId="0" applyFont="1" applyBorder="1" applyAlignment="1" applyProtection="1">
      <alignment horizontal="center"/>
      <protection locked="0"/>
    </xf>
    <xf numFmtId="0" fontId="14" fillId="0" borderId="51" xfId="0" applyFont="1" applyBorder="1" applyAlignment="1" applyProtection="1">
      <alignment horizontal="center"/>
    </xf>
    <xf numFmtId="0" fontId="14" fillId="0" borderId="49" xfId="0" applyFont="1" applyBorder="1" applyAlignment="1" applyProtection="1">
      <alignment horizontal="center"/>
    </xf>
    <xf numFmtId="37" fontId="9" fillId="0" borderId="0" xfId="0" applyNumberFormat="1" applyFont="1" applyAlignment="1" applyProtection="1">
      <alignment horizontal="centerContinuous"/>
    </xf>
    <xf numFmtId="37" fontId="39" fillId="0" borderId="0" xfId="0" applyNumberFormat="1" applyFont="1" applyAlignment="1" applyProtection="1">
      <alignment horizontal="centerContinuous"/>
      <protection locked="0"/>
    </xf>
    <xf numFmtId="37" fontId="39" fillId="0" borderId="8" xfId="0" applyNumberFormat="1" applyFont="1" applyBorder="1" applyAlignment="1" applyProtection="1">
      <alignment horizontal="centerContinuous"/>
      <protection locked="0"/>
    </xf>
    <xf numFmtId="0" fontId="32" fillId="0" borderId="10" xfId="0" applyFont="1" applyBorder="1" applyProtection="1"/>
    <xf numFmtId="0" fontId="52" fillId="0" borderId="0" xfId="0" applyFont="1" applyProtection="1"/>
    <xf numFmtId="0" fontId="52" fillId="0" borderId="32" xfId="0" applyFont="1" applyBorder="1" applyProtection="1"/>
    <xf numFmtId="37" fontId="32" fillId="0" borderId="32" xfId="0" applyNumberFormat="1" applyFont="1" applyBorder="1" applyProtection="1"/>
    <xf numFmtId="0" fontId="32" fillId="0" borderId="32" xfId="0" applyFont="1" applyBorder="1" applyAlignment="1" applyProtection="1">
      <alignment horizontal="right"/>
    </xf>
    <xf numFmtId="37" fontId="32" fillId="0" borderId="42" xfId="0" applyNumberFormat="1" applyFont="1" applyBorder="1" applyProtection="1"/>
    <xf numFmtId="37" fontId="32" fillId="0" borderId="40" xfId="0" applyNumberFormat="1" applyFont="1" applyBorder="1" applyProtection="1"/>
    <xf numFmtId="37" fontId="32" fillId="0" borderId="35" xfId="0" applyNumberFormat="1" applyFont="1" applyBorder="1" applyProtection="1"/>
    <xf numFmtId="37" fontId="32" fillId="0" borderId="36" xfId="0" applyNumberFormat="1" applyFont="1" applyBorder="1" applyProtection="1"/>
    <xf numFmtId="37" fontId="32" fillId="0" borderId="37" xfId="0" applyNumberFormat="1" applyFont="1" applyBorder="1" applyProtection="1"/>
    <xf numFmtId="37" fontId="32" fillId="0" borderId="30" xfId="0" applyNumberFormat="1" applyFont="1" applyBorder="1" applyProtection="1"/>
    <xf numFmtId="0" fontId="52" fillId="0" borderId="32" xfId="0" applyFont="1" applyBorder="1" applyAlignment="1" applyProtection="1">
      <alignment horizontal="left"/>
    </xf>
    <xf numFmtId="0" fontId="32" fillId="0" borderId="41" xfId="0" applyFont="1" applyBorder="1" applyAlignment="1" applyProtection="1">
      <alignment horizontal="right"/>
    </xf>
    <xf numFmtId="37" fontId="32" fillId="0" borderId="41" xfId="0" applyNumberFormat="1" applyFont="1" applyBorder="1" applyProtection="1"/>
    <xf numFmtId="37" fontId="32" fillId="0" borderId="7" xfId="0" applyNumberFormat="1" applyFont="1" applyBorder="1" applyProtection="1"/>
    <xf numFmtId="37" fontId="32" fillId="0" borderId="51" xfId="0" applyNumberFormat="1" applyFont="1" applyBorder="1" applyProtection="1"/>
    <xf numFmtId="0" fontId="32" fillId="0" borderId="31" xfId="0" applyFont="1" applyBorder="1" applyAlignment="1" applyProtection="1">
      <alignment horizontal="center"/>
    </xf>
    <xf numFmtId="0" fontId="51" fillId="0" borderId="32" xfId="0" applyFont="1" applyBorder="1" applyAlignment="1" applyProtection="1">
      <alignment horizontal="center" vertical="center"/>
    </xf>
    <xf numFmtId="37" fontId="49" fillId="0" borderId="42" xfId="0" applyNumberFormat="1" applyFont="1" applyBorder="1" applyProtection="1">
      <protection locked="0"/>
    </xf>
    <xf numFmtId="37" fontId="49" fillId="0" borderId="35" xfId="0" applyNumberFormat="1" applyFont="1" applyBorder="1" applyProtection="1">
      <protection locked="0"/>
    </xf>
    <xf numFmtId="37" fontId="32" fillId="0" borderId="0" xfId="0" applyNumberFormat="1" applyFont="1" applyProtection="1"/>
    <xf numFmtId="37" fontId="32" fillId="0" borderId="0" xfId="0" applyNumberFormat="1" applyFont="1" applyAlignment="1" applyProtection="1">
      <alignment horizontal="centerContinuous"/>
    </xf>
    <xf numFmtId="37" fontId="32" fillId="0" borderId="50" xfId="0" applyNumberFormat="1" applyFont="1" applyBorder="1" applyProtection="1"/>
    <xf numFmtId="37" fontId="32" fillId="0" borderId="11" xfId="0" applyNumberFormat="1" applyFont="1" applyBorder="1" applyProtection="1"/>
    <xf numFmtId="37" fontId="32" fillId="0" borderId="14" xfId="0" applyNumberFormat="1" applyFont="1" applyBorder="1" applyProtection="1"/>
    <xf numFmtId="0" fontId="40" fillId="0" borderId="0" xfId="0" applyFont="1" applyProtection="1"/>
    <xf numFmtId="0" fontId="40" fillId="0" borderId="1" xfId="0" applyFont="1" applyBorder="1" applyProtection="1"/>
    <xf numFmtId="0" fontId="40" fillId="0" borderId="2" xfId="0" applyFont="1" applyBorder="1" applyProtection="1"/>
    <xf numFmtId="0" fontId="40" fillId="0" borderId="3" xfId="0" applyFont="1" applyBorder="1" applyProtection="1"/>
    <xf numFmtId="0" fontId="40" fillId="0" borderId="8" xfId="0" applyFont="1" applyBorder="1" applyProtection="1"/>
    <xf numFmtId="0" fontId="46" fillId="0" borderId="8" xfId="0" applyFont="1" applyBorder="1" applyAlignment="1" applyProtection="1">
      <alignment horizontal="centerContinuous"/>
    </xf>
    <xf numFmtId="37" fontId="17" fillId="0" borderId="16" xfId="0" applyNumberFormat="1" applyFont="1" applyBorder="1" applyProtection="1">
      <protection locked="0"/>
    </xf>
    <xf numFmtId="5" fontId="9" fillId="0" borderId="16" xfId="0" applyNumberFormat="1" applyFont="1" applyBorder="1" applyProtection="1"/>
    <xf numFmtId="5" fontId="9" fillId="0" borderId="9" xfId="0" applyNumberFormat="1" applyFont="1" applyBorder="1" applyProtection="1"/>
    <xf numFmtId="5" fontId="9" fillId="0" borderId="30" xfId="0" applyNumberFormat="1" applyFont="1" applyBorder="1" applyProtection="1"/>
    <xf numFmtId="5" fontId="14" fillId="0" borderId="19" xfId="0" applyNumberFormat="1" applyFont="1" applyBorder="1" applyAlignment="1" applyProtection="1">
      <alignment horizontal="center"/>
    </xf>
    <xf numFmtId="5" fontId="9" fillId="0" borderId="37" xfId="0" applyNumberFormat="1" applyFont="1" applyBorder="1" applyProtection="1"/>
    <xf numFmtId="37" fontId="14" fillId="0" borderId="19" xfId="0" applyNumberFormat="1" applyFont="1" applyBorder="1" applyAlignment="1" applyProtection="1">
      <alignment horizontal="center"/>
    </xf>
    <xf numFmtId="0" fontId="14" fillId="0" borderId="6" xfId="0" applyFont="1" applyBorder="1" applyAlignment="1" applyProtection="1">
      <alignment horizontal="center"/>
    </xf>
    <xf numFmtId="5" fontId="9" fillId="0" borderId="22" xfId="0" applyNumberFormat="1" applyFont="1" applyBorder="1" applyProtection="1"/>
    <xf numFmtId="5" fontId="14" fillId="0" borderId="22" xfId="0" applyNumberFormat="1" applyFont="1" applyBorder="1" applyAlignment="1" applyProtection="1">
      <alignment horizontal="center"/>
    </xf>
    <xf numFmtId="0" fontId="32" fillId="0" borderId="34" xfId="0" applyFont="1" applyBorder="1" applyAlignment="1" applyProtection="1">
      <alignment horizontal="center"/>
    </xf>
    <xf numFmtId="0" fontId="32" fillId="0" borderId="33" xfId="0" applyFont="1" applyBorder="1" applyAlignment="1" applyProtection="1">
      <alignment horizontal="center"/>
    </xf>
    <xf numFmtId="0" fontId="32" fillId="0" borderId="30" xfId="0" applyFont="1" applyBorder="1" applyAlignment="1" applyProtection="1">
      <alignment horizontal="center"/>
    </xf>
    <xf numFmtId="0" fontId="49" fillId="0" borderId="31" xfId="0" applyFont="1" applyBorder="1" applyProtection="1">
      <protection locked="0"/>
    </xf>
    <xf numFmtId="0" fontId="49" fillId="0" borderId="31" xfId="0" applyFont="1" applyBorder="1" applyAlignment="1" applyProtection="1">
      <alignment horizontal="center"/>
      <protection locked="0"/>
    </xf>
    <xf numFmtId="0" fontId="3" fillId="0" borderId="46" xfId="0" applyFont="1" applyBorder="1" applyProtection="1"/>
    <xf numFmtId="0" fontId="32" fillId="0" borderId="41" xfId="0" applyFont="1" applyBorder="1" applyProtection="1"/>
    <xf numFmtId="5" fontId="32" fillId="0" borderId="49" xfId="0" applyNumberFormat="1" applyFont="1" applyBorder="1" applyProtection="1"/>
    <xf numFmtId="0" fontId="14" fillId="0" borderId="34" xfId="0" applyFont="1" applyBorder="1" applyAlignment="1" applyProtection="1">
      <alignment horizontal="center"/>
    </xf>
    <xf numFmtId="0" fontId="9" fillId="0" borderId="16" xfId="0" applyFont="1" applyBorder="1" applyProtection="1"/>
    <xf numFmtId="5" fontId="9" fillId="0" borderId="14" xfId="0" applyNumberFormat="1" applyFont="1" applyBorder="1" applyProtection="1"/>
    <xf numFmtId="5" fontId="4" fillId="0" borderId="53" xfId="0" applyNumberFormat="1" applyFont="1" applyBorder="1" applyProtection="1"/>
    <xf numFmtId="0" fontId="40" fillId="0" borderId="0" xfId="0" applyFont="1" applyAlignment="1" applyProtection="1">
      <alignment horizontal="left"/>
    </xf>
    <xf numFmtId="0" fontId="5" fillId="0" borderId="31" xfId="0" applyFont="1" applyBorder="1" applyAlignment="1" applyProtection="1">
      <alignment horizontal="centerContinuous"/>
    </xf>
    <xf numFmtId="0" fontId="4" fillId="0" borderId="21" xfId="0" applyFont="1" applyBorder="1" applyProtection="1"/>
    <xf numFmtId="5" fontId="4" fillId="0" borderId="21" xfId="0" applyNumberFormat="1" applyFont="1" applyBorder="1" applyProtection="1"/>
    <xf numFmtId="0" fontId="4" fillId="0" borderId="21" xfId="0" applyFont="1" applyBorder="1" applyAlignment="1" applyProtection="1">
      <alignment horizontal="centerContinuous"/>
    </xf>
    <xf numFmtId="0" fontId="5" fillId="0" borderId="46" xfId="0" applyFont="1" applyBorder="1" applyProtection="1"/>
    <xf numFmtId="5" fontId="4" fillId="0" borderId="24" xfId="0" applyNumberFormat="1" applyFont="1" applyBorder="1" applyProtection="1"/>
    <xf numFmtId="0" fontId="32" fillId="0" borderId="31" xfId="0" applyFont="1" applyBorder="1" applyProtection="1"/>
    <xf numFmtId="0" fontId="32" fillId="0" borderId="6" xfId="0" applyFont="1" applyBorder="1" applyAlignment="1" applyProtection="1">
      <alignment horizontal="center"/>
    </xf>
    <xf numFmtId="0" fontId="32" fillId="0" borderId="46" xfId="0" applyFont="1" applyBorder="1" applyProtection="1"/>
    <xf numFmtId="0" fontId="32" fillId="0" borderId="54" xfId="0" applyFont="1" applyBorder="1" applyProtection="1"/>
    <xf numFmtId="5" fontId="32" fillId="0" borderId="54" xfId="0" applyNumberFormat="1" applyFont="1" applyBorder="1" applyProtection="1"/>
    <xf numFmtId="0" fontId="32" fillId="0" borderId="49" xfId="0" applyFont="1" applyBorder="1" applyProtection="1"/>
    <xf numFmtId="0" fontId="32" fillId="0" borderId="33" xfId="0" applyFont="1" applyBorder="1" applyProtection="1"/>
    <xf numFmtId="0" fontId="32" fillId="0" borderId="30" xfId="0" applyFont="1" applyBorder="1" applyAlignment="1" applyProtection="1">
      <alignment horizontal="centerContinuous"/>
    </xf>
    <xf numFmtId="5" fontId="32" fillId="0" borderId="31" xfId="0" applyNumberFormat="1" applyFont="1" applyBorder="1" applyProtection="1"/>
    <xf numFmtId="5" fontId="49" fillId="0" borderId="31" xfId="0" applyNumberFormat="1" applyFont="1" applyBorder="1" applyProtection="1">
      <protection locked="0"/>
    </xf>
    <xf numFmtId="37" fontId="49" fillId="0" borderId="31" xfId="0" applyNumberFormat="1" applyFont="1" applyBorder="1" applyProtection="1">
      <protection locked="0"/>
    </xf>
    <xf numFmtId="0" fontId="32" fillId="0" borderId="55" xfId="0" applyFont="1" applyBorder="1" applyProtection="1"/>
    <xf numFmtId="5" fontId="32" fillId="0" borderId="55" xfId="0" applyNumberFormat="1" applyFont="1" applyBorder="1" applyProtection="1"/>
    <xf numFmtId="0" fontId="49" fillId="0" borderId="33" xfId="0" applyFont="1" applyBorder="1" applyProtection="1">
      <protection locked="0"/>
    </xf>
    <xf numFmtId="5" fontId="49" fillId="0" borderId="9" xfId="0" applyNumberFormat="1" applyFont="1" applyBorder="1" applyProtection="1">
      <protection locked="0"/>
    </xf>
    <xf numFmtId="0" fontId="32" fillId="0" borderId="6" xfId="0" applyFont="1" applyBorder="1" applyAlignment="1" applyProtection="1">
      <alignment horizontal="right"/>
    </xf>
    <xf numFmtId="0" fontId="28" fillId="0" borderId="0" xfId="0" applyFont="1" applyProtection="1"/>
    <xf numFmtId="37" fontId="49" fillId="0" borderId="21" xfId="0" applyNumberFormat="1" applyFont="1" applyBorder="1" applyProtection="1">
      <protection locked="0"/>
    </xf>
    <xf numFmtId="37" fontId="32" fillId="0" borderId="12" xfId="0" applyNumberFormat="1" applyFont="1" applyBorder="1" applyProtection="1"/>
    <xf numFmtId="167" fontId="4" fillId="0" borderId="0" xfId="0" applyNumberFormat="1" applyFont="1" applyProtection="1"/>
    <xf numFmtId="0" fontId="28" fillId="0" borderId="1" xfId="0" applyFont="1" applyBorder="1" applyProtection="1"/>
    <xf numFmtId="0" fontId="28" fillId="0" borderId="3" xfId="0" applyFont="1" applyBorder="1" applyProtection="1"/>
    <xf numFmtId="0" fontId="28" fillId="0" borderId="2" xfId="0" applyFont="1" applyBorder="1" applyProtection="1"/>
    <xf numFmtId="0" fontId="7" fillId="0" borderId="0" xfId="0" applyFont="1" applyAlignment="1" applyProtection="1">
      <alignment horizontal="center"/>
    </xf>
    <xf numFmtId="10" fontId="31" fillId="0" borderId="9" xfId="0" applyNumberFormat="1" applyFont="1" applyBorder="1" applyProtection="1">
      <protection locked="0"/>
    </xf>
    <xf numFmtId="0" fontId="13" fillId="0" borderId="0" xfId="0" applyFont="1" applyProtection="1"/>
    <xf numFmtId="0" fontId="13" fillId="0" borderId="1" xfId="0" applyFont="1" applyBorder="1" applyProtection="1"/>
    <xf numFmtId="0" fontId="13" fillId="0" borderId="2" xfId="0" applyFont="1" applyBorder="1" applyProtection="1"/>
    <xf numFmtId="0" fontId="13" fillId="0" borderId="4" xfId="0" applyFont="1" applyBorder="1" applyAlignment="1" applyProtection="1">
      <alignment horizontal="centerContinuous"/>
    </xf>
    <xf numFmtId="9" fontId="9" fillId="0" borderId="9" xfId="0" applyNumberFormat="1" applyFont="1" applyBorder="1" applyProtection="1"/>
    <xf numFmtId="0" fontId="13" fillId="0" borderId="0" xfId="0" applyFont="1" applyAlignment="1">
      <alignment horizontal="centerContinuous"/>
    </xf>
    <xf numFmtId="0" fontId="23" fillId="0" borderId="6" xfId="0" applyFont="1" applyBorder="1" applyProtection="1"/>
    <xf numFmtId="0" fontId="53" fillId="0" borderId="0" xfId="0" applyFont="1" applyAlignment="1" applyProtection="1">
      <alignment horizontal="center"/>
    </xf>
    <xf numFmtId="166" fontId="17" fillId="0" borderId="9" xfId="0" applyNumberFormat="1" applyFont="1" applyBorder="1" applyProtection="1">
      <protection locked="0"/>
    </xf>
    <xf numFmtId="0" fontId="13" fillId="0" borderId="9" xfId="0" applyFont="1" applyBorder="1" applyProtection="1"/>
    <xf numFmtId="37" fontId="9" fillId="0" borderId="39" xfId="0" applyNumberFormat="1" applyFont="1" applyBorder="1" applyProtection="1"/>
    <xf numFmtId="0" fontId="13" fillId="0" borderId="6" xfId="0" applyFont="1" applyBorder="1" applyProtection="1"/>
    <xf numFmtId="0" fontId="3" fillId="0" borderId="4" xfId="0" applyFont="1" applyBorder="1" applyAlignment="1">
      <alignment horizontal="centerContinuous"/>
    </xf>
    <xf numFmtId="0" fontId="14" fillId="0" borderId="4" xfId="0" applyFont="1" applyBorder="1" applyAlignment="1">
      <alignment horizontal="center" vertical="top"/>
    </xf>
    <xf numFmtId="0" fontId="14" fillId="0" borderId="18" xfId="0" applyFont="1" applyBorder="1" applyAlignment="1">
      <alignment horizontal="center"/>
    </xf>
    <xf numFmtId="0" fontId="13" fillId="0" borderId="0" xfId="0" applyFont="1" applyAlignment="1">
      <alignment horizontal="center"/>
    </xf>
    <xf numFmtId="0" fontId="9" fillId="0" borderId="21" xfId="0" applyFont="1" applyBorder="1"/>
    <xf numFmtId="5" fontId="4" fillId="0" borderId="14" xfId="0" applyNumberFormat="1" applyFont="1" applyBorder="1" applyProtection="1"/>
    <xf numFmtId="9" fontId="9" fillId="0" borderId="8" xfId="0" applyNumberFormat="1" applyFont="1" applyBorder="1" applyProtection="1"/>
    <xf numFmtId="0" fontId="54" fillId="0" borderId="0" xfId="0" applyFont="1" applyAlignment="1" applyProtection="1">
      <alignment horizontal="centerContinuous"/>
      <protection locked="0"/>
    </xf>
    <xf numFmtId="9" fontId="13" fillId="0" borderId="8" xfId="0" applyNumberFormat="1" applyFont="1" applyBorder="1" applyAlignment="1" applyProtection="1">
      <alignment horizontal="centerContinuous"/>
    </xf>
    <xf numFmtId="37" fontId="37" fillId="0" borderId="0" xfId="0" applyNumberFormat="1" applyFont="1" applyAlignment="1" applyProtection="1">
      <alignment horizontal="centerContinuous"/>
      <protection locked="0"/>
    </xf>
    <xf numFmtId="9" fontId="14" fillId="0" borderId="8" xfId="0" applyNumberFormat="1" applyFont="1" applyBorder="1" applyAlignment="1" applyProtection="1">
      <alignment horizontal="centerContinuous"/>
    </xf>
    <xf numFmtId="0" fontId="4" fillId="0" borderId="41" xfId="0" applyFont="1" applyBorder="1" applyProtection="1"/>
    <xf numFmtId="0" fontId="4" fillId="0" borderId="49" xfId="0" applyFont="1" applyBorder="1" applyProtection="1"/>
    <xf numFmtId="0" fontId="31" fillId="0" borderId="20" xfId="0" applyFont="1" applyBorder="1" applyProtection="1">
      <protection locked="0"/>
    </xf>
    <xf numFmtId="0" fontId="31" fillId="0" borderId="23" xfId="0" applyFont="1" applyBorder="1" applyProtection="1">
      <protection locked="0"/>
    </xf>
    <xf numFmtId="0" fontId="31" fillId="0" borderId="41" xfId="0" applyFont="1" applyBorder="1" applyProtection="1">
      <protection locked="0"/>
    </xf>
    <xf numFmtId="0" fontId="47" fillId="0" borderId="0" xfId="0" applyFont="1" applyProtection="1"/>
    <xf numFmtId="0" fontId="32" fillId="0" borderId="36" xfId="0" applyFont="1" applyBorder="1" applyAlignment="1" applyProtection="1">
      <alignment horizontal="centerContinuous"/>
    </xf>
    <xf numFmtId="0" fontId="49" fillId="0" borderId="12" xfId="0" applyFont="1" applyBorder="1" applyProtection="1">
      <protection locked="0"/>
    </xf>
    <xf numFmtId="37" fontId="49" fillId="0" borderId="12" xfId="0" applyNumberFormat="1" applyFont="1" applyBorder="1" applyProtection="1">
      <protection locked="0"/>
    </xf>
    <xf numFmtId="0" fontId="32" fillId="0" borderId="15" xfId="0" applyFont="1" applyBorder="1" applyAlignment="1" applyProtection="1">
      <alignment horizontal="centerContinuous"/>
    </xf>
    <xf numFmtId="37" fontId="32" fillId="0" borderId="9" xfId="0" applyNumberFormat="1" applyFont="1" applyBorder="1" applyAlignment="1" applyProtection="1">
      <alignment horizontal="centerContinuous"/>
    </xf>
    <xf numFmtId="37" fontId="32" fillId="0" borderId="30" xfId="0" applyNumberFormat="1" applyFont="1" applyBorder="1" applyAlignment="1" applyProtection="1">
      <alignment horizontal="centerContinuous"/>
    </xf>
    <xf numFmtId="37" fontId="32" fillId="0" borderId="37" xfId="0" applyNumberFormat="1" applyFont="1" applyBorder="1" applyAlignment="1" applyProtection="1">
      <alignment horizontal="centerContinuous"/>
    </xf>
    <xf numFmtId="37" fontId="32" fillId="0" borderId="37" xfId="0" applyNumberFormat="1" applyFont="1" applyBorder="1" applyAlignment="1" applyProtection="1">
      <alignment horizontal="center"/>
    </xf>
    <xf numFmtId="37" fontId="32" fillId="0" borderId="9" xfId="0" applyNumberFormat="1" applyFont="1" applyBorder="1" applyProtection="1"/>
    <xf numFmtId="37" fontId="32" fillId="0" borderId="9" xfId="0" applyNumberFormat="1" applyFont="1" applyBorder="1" applyAlignment="1" applyProtection="1">
      <alignment horizontal="center"/>
    </xf>
    <xf numFmtId="37" fontId="32" fillId="0" borderId="32" xfId="0" applyNumberFormat="1" applyFont="1" applyBorder="1" applyAlignment="1" applyProtection="1">
      <alignment horizontal="center"/>
    </xf>
    <xf numFmtId="37" fontId="32" fillId="0" borderId="8" xfId="0" applyNumberFormat="1" applyFont="1" applyBorder="1" applyAlignment="1" applyProtection="1">
      <alignment horizontal="center"/>
    </xf>
    <xf numFmtId="37" fontId="4" fillId="0" borderId="12" xfId="0" applyNumberFormat="1" applyFont="1" applyBorder="1" applyProtection="1"/>
    <xf numFmtId="0" fontId="4" fillId="0" borderId="47" xfId="0" applyFont="1" applyBorder="1" applyProtection="1"/>
    <xf numFmtId="0" fontId="4" fillId="0" borderId="48" xfId="0" applyFont="1" applyBorder="1" applyProtection="1"/>
    <xf numFmtId="0" fontId="4" fillId="0" borderId="56" xfId="0" applyFont="1" applyBorder="1" applyProtection="1"/>
    <xf numFmtId="37" fontId="4" fillId="0" borderId="57" xfId="0" applyNumberFormat="1" applyFont="1" applyBorder="1" applyProtection="1"/>
    <xf numFmtId="0" fontId="4" fillId="0" borderId="58" xfId="0" applyFont="1" applyBorder="1" applyProtection="1"/>
    <xf numFmtId="37" fontId="4" fillId="0" borderId="0" xfId="0" applyNumberFormat="1" applyFont="1" applyAlignment="1" applyProtection="1">
      <alignment horizontal="right"/>
    </xf>
    <xf numFmtId="0" fontId="53" fillId="0" borderId="0" xfId="0" applyFont="1" applyAlignment="1">
      <alignment horizontal="centerContinuous"/>
    </xf>
    <xf numFmtId="0" fontId="5" fillId="0" borderId="0" xfId="0" applyFont="1" applyAlignment="1">
      <alignment horizontal="center"/>
    </xf>
    <xf numFmtId="0" fontId="3" fillId="0" borderId="0" xfId="0" applyFont="1"/>
    <xf numFmtId="0" fontId="28" fillId="0" borderId="0" xfId="0" applyFont="1" applyAlignment="1">
      <alignment horizontal="center"/>
    </xf>
    <xf numFmtId="5" fontId="14" fillId="0" borderId="0" xfId="0" applyNumberFormat="1" applyFont="1" applyAlignment="1" applyProtection="1">
      <alignment horizontal="left"/>
    </xf>
    <xf numFmtId="37" fontId="5" fillId="0" borderId="0" xfId="0" applyNumberFormat="1" applyFont="1" applyProtection="1"/>
    <xf numFmtId="0" fontId="14" fillId="0" borderId="0" xfId="0" applyFont="1" applyAlignment="1">
      <alignment horizontal="left"/>
    </xf>
    <xf numFmtId="37" fontId="28" fillId="0" borderId="0" xfId="0" applyNumberFormat="1" applyFont="1" applyProtection="1"/>
    <xf numFmtId="5" fontId="28" fillId="0" borderId="0" xfId="0" applyNumberFormat="1" applyFont="1" applyProtection="1"/>
    <xf numFmtId="5" fontId="5" fillId="0" borderId="0" xfId="0" applyNumberFormat="1" applyFont="1" applyProtection="1"/>
    <xf numFmtId="0" fontId="28" fillId="0" borderId="0" xfId="0" applyFont="1" applyAlignment="1" applyProtection="1">
      <alignment horizontal="center"/>
    </xf>
    <xf numFmtId="0" fontId="4" fillId="0" borderId="0" xfId="0" applyFont="1" applyAlignment="1">
      <alignment horizontal="center"/>
    </xf>
    <xf numFmtId="168" fontId="9" fillId="0" borderId="0" xfId="0" applyNumberFormat="1" applyFont="1" applyProtection="1"/>
    <xf numFmtId="169" fontId="9" fillId="0" borderId="0" xfId="0" applyNumberFormat="1" applyFont="1" applyProtection="1"/>
    <xf numFmtId="39" fontId="9" fillId="0" borderId="0" xfId="0" applyNumberFormat="1" applyFont="1" applyProtection="1"/>
    <xf numFmtId="0" fontId="29" fillId="0" borderId="0" xfId="0" applyFont="1"/>
    <xf numFmtId="165" fontId="9" fillId="0" borderId="0" xfId="0" applyNumberFormat="1" applyFont="1" applyProtection="1"/>
    <xf numFmtId="0" fontId="41" fillId="0" borderId="0" xfId="0" applyFont="1"/>
    <xf numFmtId="0" fontId="23" fillId="0" borderId="31" xfId="0" applyFont="1" applyBorder="1" applyAlignment="1" applyProtection="1">
      <alignment horizontal="fill"/>
    </xf>
    <xf numFmtId="37" fontId="23" fillId="0" borderId="31" xfId="0" applyNumberFormat="1" applyFont="1" applyBorder="1" applyAlignment="1" applyProtection="1">
      <alignment horizontal="fill"/>
    </xf>
    <xf numFmtId="37" fontId="23" fillId="0" borderId="21" xfId="0" applyNumberFormat="1" applyFont="1" applyBorder="1" applyAlignment="1" applyProtection="1">
      <alignment horizontal="fill"/>
    </xf>
    <xf numFmtId="0" fontId="4" fillId="0" borderId="0" xfId="0" applyFont="1" applyAlignment="1" applyProtection="1">
      <alignment horizontal="fill"/>
    </xf>
    <xf numFmtId="37" fontId="4" fillId="0" borderId="8" xfId="0" applyNumberFormat="1" applyFont="1" applyBorder="1" applyAlignment="1" applyProtection="1">
      <alignment horizontal="fill"/>
    </xf>
    <xf numFmtId="10" fontId="9" fillId="0" borderId="31" xfId="0" applyNumberFormat="1" applyFont="1" applyBorder="1" applyAlignment="1" applyProtection="1">
      <alignment horizontal="fill"/>
    </xf>
    <xf numFmtId="10" fontId="9" fillId="0" borderId="46" xfId="0" applyNumberFormat="1" applyFont="1" applyBorder="1" applyAlignment="1" applyProtection="1">
      <alignment horizontal="fill"/>
    </xf>
    <xf numFmtId="0" fontId="0" fillId="0" borderId="21" xfId="0" applyBorder="1"/>
    <xf numFmtId="0" fontId="4" fillId="0" borderId="0" xfId="0" applyFont="1" applyBorder="1" applyProtection="1"/>
    <xf numFmtId="0" fontId="4" fillId="0" borderId="59" xfId="0" applyFont="1" applyBorder="1" applyAlignment="1" applyProtection="1">
      <alignment horizontal="center"/>
    </xf>
    <xf numFmtId="37" fontId="31" fillId="0" borderId="0" xfId="0" applyNumberFormat="1" applyFont="1" applyBorder="1" applyProtection="1">
      <protection locked="0"/>
    </xf>
    <xf numFmtId="164" fontId="31" fillId="0" borderId="19" xfId="0" applyNumberFormat="1" applyFont="1" applyBorder="1" applyProtection="1">
      <protection locked="0"/>
    </xf>
    <xf numFmtId="0" fontId="4" fillId="0" borderId="13" xfId="0" applyFont="1" applyBorder="1" applyAlignment="1" applyProtection="1">
      <alignment horizontal="center"/>
    </xf>
    <xf numFmtId="0" fontId="4" fillId="0" borderId="60" xfId="0" applyFont="1" applyBorder="1" applyProtection="1"/>
    <xf numFmtId="0" fontId="9" fillId="0" borderId="0" xfId="0" applyFont="1" applyAlignment="1" applyProtection="1">
      <alignment horizontal="left"/>
    </xf>
    <xf numFmtId="5" fontId="9" fillId="0" borderId="0" xfId="0" applyNumberFormat="1" applyFont="1" applyAlignment="1" applyProtection="1">
      <alignment horizontal="right"/>
    </xf>
    <xf numFmtId="0" fontId="9" fillId="0" borderId="0" xfId="0" applyFont="1" applyAlignment="1">
      <alignment horizontal="right"/>
    </xf>
    <xf numFmtId="0" fontId="9" fillId="0" borderId="0" xfId="0" applyFont="1" applyAlignment="1">
      <alignment horizontal="left"/>
    </xf>
    <xf numFmtId="0" fontId="4" fillId="0" borderId="19" xfId="0" applyFont="1" applyBorder="1" applyAlignment="1" applyProtection="1">
      <alignment horizontal="left"/>
    </xf>
    <xf numFmtId="0" fontId="4" fillId="0" borderId="16" xfId="0" applyFont="1" applyBorder="1" applyAlignment="1" applyProtection="1">
      <alignment horizontal="left"/>
    </xf>
    <xf numFmtId="0" fontId="19" fillId="0" borderId="0" xfId="0" applyFont="1" applyAlignment="1" applyProtection="1">
      <alignment horizontal="centerContinuous" wrapText="1"/>
    </xf>
    <xf numFmtId="0" fontId="1" fillId="0" borderId="0" xfId="0" applyFont="1"/>
    <xf numFmtId="0" fontId="55" fillId="0" borderId="0" xfId="0" applyFont="1" applyAlignment="1" applyProtection="1">
      <alignment horizontal="left"/>
    </xf>
    <xf numFmtId="0" fontId="56" fillId="0" borderId="0" xfId="0" applyFont="1" applyAlignment="1" applyProtection="1">
      <alignment horizontal="left"/>
    </xf>
    <xf numFmtId="0" fontId="6" fillId="0" borderId="0" xfId="0" applyFont="1" applyAlignment="1" applyProtection="1">
      <alignment horizontal="left"/>
    </xf>
    <xf numFmtId="0" fontId="0" fillId="0" borderId="0" xfId="0" applyAlignment="1"/>
    <xf numFmtId="0" fontId="6" fillId="0" borderId="0" xfId="0" applyFont="1" applyAlignment="1" applyProtection="1"/>
    <xf numFmtId="0" fontId="14" fillId="0" borderId="0" xfId="0" applyFont="1" applyAlignment="1"/>
    <xf numFmtId="0" fontId="4" fillId="0" borderId="0" xfId="0" applyFont="1" applyAlignment="1" applyProtection="1"/>
    <xf numFmtId="0" fontId="4" fillId="0" borderId="0" xfId="0" applyFont="1" applyBorder="1" applyAlignment="1" applyProtection="1">
      <alignment horizontal="centerContinuous"/>
    </xf>
    <xf numFmtId="0" fontId="9" fillId="0" borderId="0" xfId="0" applyFont="1" applyAlignment="1"/>
    <xf numFmtId="0" fontId="48" fillId="0" borderId="0" xfId="0" applyFont="1" applyAlignment="1" applyProtection="1"/>
    <xf numFmtId="0" fontId="32" fillId="0" borderId="0" xfId="0" applyFont="1" applyAlignment="1" applyProtection="1"/>
    <xf numFmtId="0" fontId="0" fillId="0" borderId="8" xfId="0" applyBorder="1"/>
    <xf numFmtId="0" fontId="32" fillId="0" borderId="9" xfId="0" applyFont="1" applyBorder="1" applyAlignment="1" applyProtection="1"/>
    <xf numFmtId="0" fontId="4" fillId="0" borderId="8" xfId="0" applyFont="1" applyBorder="1" applyAlignment="1" applyProtection="1"/>
    <xf numFmtId="0" fontId="31" fillId="0" borderId="8" xfId="0" applyFont="1" applyBorder="1" applyAlignment="1" applyProtection="1">
      <protection locked="0"/>
    </xf>
    <xf numFmtId="0" fontId="31" fillId="0" borderId="7" xfId="0" applyFont="1" applyBorder="1" applyAlignment="1" applyProtection="1">
      <protection locked="0"/>
    </xf>
    <xf numFmtId="0" fontId="14" fillId="0" borderId="0" xfId="0" applyFont="1" applyAlignment="1">
      <alignment wrapText="1"/>
    </xf>
    <xf numFmtId="0" fontId="30" fillId="0" borderId="0" xfId="0" applyFont="1" applyAlignment="1"/>
    <xf numFmtId="0" fontId="30" fillId="0" borderId="0" xfId="0" applyFont="1" applyAlignment="1">
      <alignment vertical="top" wrapText="1"/>
    </xf>
    <xf numFmtId="0" fontId="30" fillId="0" borderId="6" xfId="0" applyFont="1" applyBorder="1" applyAlignment="1">
      <alignment vertical="top" wrapText="1"/>
    </xf>
    <xf numFmtId="0" fontId="30" fillId="0" borderId="0" xfId="0" applyFont="1" applyAlignment="1">
      <alignment wrapText="1"/>
    </xf>
    <xf numFmtId="0" fontId="32" fillId="0" borderId="33" xfId="0" applyFont="1" applyBorder="1" applyAlignment="1" applyProtection="1"/>
    <xf numFmtId="0" fontId="9" fillId="0" borderId="0" xfId="0" applyFont="1" applyAlignment="1" applyProtection="1"/>
    <xf numFmtId="0" fontId="0" fillId="0" borderId="30" xfId="0" applyBorder="1"/>
    <xf numFmtId="0" fontId="0" fillId="0" borderId="9" xfId="0" applyBorder="1"/>
    <xf numFmtId="0" fontId="32" fillId="0" borderId="31" xfId="0" applyFont="1" applyBorder="1" applyAlignment="1" applyProtection="1"/>
    <xf numFmtId="49" fontId="17" fillId="0" borderId="0" xfId="0" applyNumberFormat="1" applyFont="1" applyProtection="1">
      <protection locked="0"/>
    </xf>
    <xf numFmtId="49" fontId="17" fillId="3" borderId="0" xfId="0" applyNumberFormat="1" applyFont="1" applyFill="1" applyProtection="1">
      <protection locked="0"/>
    </xf>
    <xf numFmtId="0" fontId="4" fillId="6" borderId="0" xfId="0" applyFont="1" applyFill="1" applyAlignment="1" applyProtection="1"/>
    <xf numFmtId="0" fontId="0" fillId="0" borderId="0" xfId="0" applyAlignment="1">
      <alignment wrapText="1"/>
    </xf>
    <xf numFmtId="38" fontId="31" fillId="0" borderId="8" xfId="0" applyNumberFormat="1" applyFont="1" applyBorder="1" applyProtection="1">
      <protection locked="0"/>
    </xf>
    <xf numFmtId="38" fontId="31" fillId="0" borderId="32" xfId="0" applyNumberFormat="1" applyFont="1" applyBorder="1" applyProtection="1">
      <protection locked="0"/>
    </xf>
    <xf numFmtId="6" fontId="31" fillId="0" borderId="8" xfId="0" applyNumberFormat="1" applyFont="1" applyBorder="1" applyProtection="1">
      <protection locked="0"/>
    </xf>
    <xf numFmtId="6" fontId="31" fillId="0" borderId="32" xfId="0" applyNumberFormat="1" applyFont="1" applyBorder="1" applyProtection="1">
      <protection locked="0"/>
    </xf>
    <xf numFmtId="3" fontId="4" fillId="0" borderId="9" xfId="0" applyNumberFormat="1" applyFont="1" applyBorder="1" applyProtection="1"/>
    <xf numFmtId="3" fontId="4" fillId="0" borderId="0" xfId="0" applyNumberFormat="1" applyFont="1" applyProtection="1"/>
    <xf numFmtId="37" fontId="4" fillId="7" borderId="39" xfId="0" applyNumberFormat="1" applyFont="1" applyFill="1" applyBorder="1" applyProtection="1"/>
    <xf numFmtId="0" fontId="0" fillId="0" borderId="6" xfId="0" applyBorder="1"/>
    <xf numFmtId="0" fontId="0" fillId="0" borderId="7" xfId="0" applyBorder="1"/>
    <xf numFmtId="0" fontId="27" fillId="0" borderId="0" xfId="0" applyFont="1" applyProtection="1">
      <protection locked="0"/>
    </xf>
    <xf numFmtId="0" fontId="4" fillId="0" borderId="0" xfId="0" applyFont="1" applyProtection="1">
      <protection locked="0"/>
    </xf>
    <xf numFmtId="0" fontId="4" fillId="0" borderId="21" xfId="0" applyFont="1" applyBorder="1" applyAlignment="1" applyProtection="1"/>
    <xf numFmtId="37" fontId="32" fillId="8" borderId="32" xfId="0" applyNumberFormat="1" applyFont="1" applyFill="1" applyBorder="1" applyProtection="1"/>
    <xf numFmtId="37" fontId="32" fillId="8" borderId="35" xfId="0" applyNumberFormat="1" applyFont="1" applyFill="1" applyBorder="1" applyProtection="1"/>
    <xf numFmtId="0" fontId="5" fillId="0" borderId="31" xfId="0" applyFont="1" applyBorder="1" applyAlignment="1" applyProtection="1"/>
    <xf numFmtId="0" fontId="23" fillId="0" borderId="16" xfId="0" applyFont="1" applyBorder="1" applyAlignment="1" applyProtection="1">
      <alignment horizontal="center"/>
    </xf>
    <xf numFmtId="0" fontId="48" fillId="0" borderId="0" xfId="0" applyFont="1"/>
    <xf numFmtId="0" fontId="48" fillId="0" borderId="8" xfId="0" applyFont="1" applyBorder="1"/>
    <xf numFmtId="0" fontId="5" fillId="0" borderId="4" xfId="0" applyFont="1" applyBorder="1" applyProtection="1"/>
    <xf numFmtId="0" fontId="9" fillId="0" borderId="12" xfId="0" applyFont="1" applyBorder="1" applyAlignment="1" applyProtection="1"/>
    <xf numFmtId="0" fontId="57" fillId="0" borderId="4" xfId="0" applyFont="1" applyBorder="1" applyAlignment="1" applyProtection="1">
      <alignment horizontal="center"/>
    </xf>
    <xf numFmtId="0" fontId="57" fillId="0" borderId="0" xfId="0" applyFont="1" applyAlignment="1" applyProtection="1">
      <alignment horizontal="left"/>
    </xf>
    <xf numFmtId="0" fontId="57" fillId="0" borderId="4" xfId="0" applyFont="1" applyBorder="1" applyProtection="1"/>
    <xf numFmtId="0" fontId="57" fillId="0" borderId="10" xfId="0" applyFont="1" applyBorder="1" applyProtection="1"/>
    <xf numFmtId="0" fontId="57" fillId="0" borderId="12" xfId="0" applyFont="1" applyBorder="1" applyAlignment="1" applyProtection="1">
      <alignment horizontal="left"/>
    </xf>
    <xf numFmtId="0" fontId="58" fillId="0" borderId="3" xfId="0" applyFont="1" applyBorder="1" applyProtection="1"/>
    <xf numFmtId="0" fontId="9" fillId="0" borderId="4" xfId="0" applyFont="1" applyFill="1" applyBorder="1" applyProtection="1"/>
    <xf numFmtId="0" fontId="9" fillId="0" borderId="0" xfId="0" applyFont="1" applyFill="1" applyProtection="1"/>
    <xf numFmtId="0" fontId="9" fillId="0" borderId="8" xfId="0" applyFont="1" applyFill="1" applyBorder="1" applyProtection="1"/>
    <xf numFmtId="0" fontId="59" fillId="0" borderId="2" xfId="0" applyFont="1" applyBorder="1" applyProtection="1"/>
    <xf numFmtId="0" fontId="4" fillId="0" borderId="0" xfId="0" applyFont="1" applyFill="1" applyProtection="1"/>
    <xf numFmtId="0" fontId="4" fillId="0" borderId="0" xfId="0" applyFont="1" applyFill="1" applyAlignment="1" applyProtection="1">
      <alignment horizontal="left"/>
    </xf>
    <xf numFmtId="0" fontId="4" fillId="0" borderId="0" xfId="0" applyFont="1" applyFill="1" applyAlignment="1" applyProtection="1">
      <alignment horizontal="centerContinuous"/>
    </xf>
    <xf numFmtId="0" fontId="4" fillId="0" borderId="8" xfId="0" applyFont="1" applyFill="1" applyBorder="1" applyAlignment="1" applyProtection="1">
      <alignment horizontal="centerContinuous"/>
    </xf>
    <xf numFmtId="0" fontId="61" fillId="0" borderId="0" xfId="0" applyFont="1" applyAlignment="1"/>
    <xf numFmtId="0" fontId="60" fillId="0" borderId="3" xfId="0" applyFont="1" applyBorder="1" applyProtection="1"/>
    <xf numFmtId="0" fontId="3" fillId="0" borderId="3" xfId="0" applyFont="1" applyBorder="1"/>
    <xf numFmtId="0" fontId="32" fillId="0" borderId="4" xfId="0" applyFont="1" applyFill="1" applyBorder="1" applyAlignment="1">
      <alignment horizontal="right"/>
    </xf>
    <xf numFmtId="0" fontId="32" fillId="0" borderId="0" xfId="0" applyFont="1" applyFill="1"/>
    <xf numFmtId="0" fontId="32" fillId="0" borderId="8" xfId="0" applyFont="1" applyFill="1" applyBorder="1"/>
    <xf numFmtId="0" fontId="2" fillId="0" borderId="0" xfId="0" applyFont="1" applyProtection="1"/>
    <xf numFmtId="0" fontId="59" fillId="0" borderId="8" xfId="0" applyFont="1" applyBorder="1" applyProtection="1"/>
    <xf numFmtId="0" fontId="4" fillId="0" borderId="4" xfId="0" applyFont="1" applyFill="1" applyBorder="1" applyProtection="1"/>
    <xf numFmtId="0" fontId="4" fillId="0" borderId="0" xfId="0" applyFont="1" applyFill="1"/>
    <xf numFmtId="0" fontId="4" fillId="0" borderId="8" xfId="0" applyFont="1" applyFill="1" applyBorder="1" applyProtection="1"/>
    <xf numFmtId="0" fontId="32" fillId="0" borderId="0" xfId="0" applyFont="1" applyFill="1" applyProtection="1"/>
    <xf numFmtId="0" fontId="32" fillId="0" borderId="8" xfId="0" applyFont="1" applyFill="1" applyBorder="1" applyProtection="1"/>
    <xf numFmtId="0" fontId="5" fillId="0" borderId="1" xfId="0" applyFont="1" applyFill="1" applyBorder="1" applyAlignment="1">
      <alignment horizontal="centerContinuous"/>
    </xf>
    <xf numFmtId="0" fontId="9" fillId="0" borderId="2" xfId="0" applyFont="1" applyFill="1" applyBorder="1" applyAlignment="1">
      <alignment horizontal="centerContinuous"/>
    </xf>
    <xf numFmtId="0" fontId="28" fillId="0" borderId="3" xfId="0" applyFont="1" applyFill="1" applyBorder="1" applyAlignment="1">
      <alignment horizontal="centerContinuous"/>
    </xf>
    <xf numFmtId="0" fontId="28" fillId="0" borderId="4" xfId="0" applyFont="1" applyFill="1" applyBorder="1" applyAlignment="1">
      <alignment horizontal="centerContinuous"/>
    </xf>
    <xf numFmtId="0" fontId="14" fillId="0" borderId="0" xfId="0" applyFont="1" applyFill="1" applyAlignment="1">
      <alignment horizontal="centerContinuous"/>
    </xf>
    <xf numFmtId="0" fontId="14" fillId="0" borderId="8" xfId="0" applyFont="1" applyFill="1" applyBorder="1" applyAlignment="1">
      <alignment horizontal="centerContinuous"/>
    </xf>
    <xf numFmtId="0" fontId="9" fillId="0" borderId="4" xfId="0" applyFont="1" applyFill="1" applyBorder="1"/>
    <xf numFmtId="0" fontId="9" fillId="0" borderId="0" xfId="0" applyFont="1" applyFill="1"/>
    <xf numFmtId="0" fontId="9" fillId="0" borderId="8" xfId="0" applyFont="1" applyFill="1" applyBorder="1"/>
    <xf numFmtId="0" fontId="9" fillId="0" borderId="10" xfId="0" applyFont="1" applyFill="1" applyBorder="1"/>
    <xf numFmtId="0" fontId="9" fillId="0" borderId="11" xfId="0" applyFont="1" applyFill="1" applyBorder="1"/>
    <xf numFmtId="0" fontId="14" fillId="0" borderId="12" xfId="0" applyFont="1" applyFill="1" applyBorder="1" applyAlignment="1">
      <alignment horizontal="center"/>
    </xf>
    <xf numFmtId="0" fontId="14" fillId="0" borderId="38" xfId="0" applyFont="1" applyFill="1" applyBorder="1" applyAlignment="1">
      <alignment horizontal="centerContinuous"/>
    </xf>
    <xf numFmtId="0" fontId="9" fillId="0" borderId="42" xfId="0" applyFont="1" applyFill="1" applyBorder="1" applyAlignment="1">
      <alignment horizontal="centerContinuous"/>
    </xf>
    <xf numFmtId="0" fontId="14" fillId="0" borderId="12" xfId="0" applyFont="1" applyFill="1" applyBorder="1" applyAlignment="1">
      <alignment horizontal="centerContinuous"/>
    </xf>
    <xf numFmtId="0" fontId="9" fillId="0" borderId="12" xfId="0" applyFont="1" applyFill="1" applyBorder="1" applyAlignment="1">
      <alignment horizontal="centerContinuous"/>
    </xf>
    <xf numFmtId="0" fontId="9" fillId="0" borderId="35" xfId="0" applyFont="1" applyFill="1" applyBorder="1" applyAlignment="1">
      <alignment horizontal="centerContinuous"/>
    </xf>
    <xf numFmtId="0" fontId="9" fillId="0" borderId="36" xfId="0" applyFont="1" applyFill="1" applyBorder="1" applyAlignment="1">
      <alignment horizontal="centerContinuous"/>
    </xf>
    <xf numFmtId="0" fontId="14" fillId="0" borderId="4" xfId="0" applyFont="1" applyFill="1" applyBorder="1" applyAlignment="1">
      <alignment horizontal="center"/>
    </xf>
    <xf numFmtId="0" fontId="14" fillId="0" borderId="19" xfId="0" applyFont="1" applyFill="1" applyBorder="1" applyAlignment="1">
      <alignment horizontal="center"/>
    </xf>
    <xf numFmtId="0" fontId="14" fillId="0" borderId="0" xfId="0" applyFont="1" applyFill="1" applyAlignment="1">
      <alignment horizontal="center"/>
    </xf>
    <xf numFmtId="0" fontId="14" fillId="0" borderId="11" xfId="0" applyFont="1" applyFill="1" applyBorder="1" applyAlignment="1">
      <alignment horizontal="center"/>
    </xf>
    <xf numFmtId="0" fontId="14" fillId="0" borderId="34" xfId="0" applyFont="1" applyFill="1" applyBorder="1" applyAlignment="1">
      <alignment horizontal="center"/>
    </xf>
    <xf numFmtId="0" fontId="14" fillId="0" borderId="35" xfId="0" applyFont="1" applyFill="1" applyBorder="1" applyAlignment="1">
      <alignment horizontal="center"/>
    </xf>
    <xf numFmtId="0" fontId="14" fillId="0" borderId="36" xfId="0" applyFont="1" applyFill="1" applyBorder="1" applyAlignment="1">
      <alignment horizontal="center"/>
    </xf>
    <xf numFmtId="0" fontId="14" fillId="0" borderId="15" xfId="0" applyFont="1" applyFill="1" applyBorder="1" applyAlignment="1">
      <alignment horizontal="center"/>
    </xf>
    <xf numFmtId="0" fontId="9" fillId="0" borderId="16" xfId="0" applyFont="1" applyFill="1" applyBorder="1"/>
    <xf numFmtId="0" fontId="14" fillId="0" borderId="9" xfId="0" applyFont="1" applyFill="1" applyBorder="1" applyAlignment="1">
      <alignment horizontal="center"/>
    </xf>
    <xf numFmtId="0" fontId="14" fillId="0" borderId="16" xfId="0" applyFont="1" applyFill="1" applyBorder="1" applyAlignment="1">
      <alignment horizontal="center"/>
    </xf>
    <xf numFmtId="0" fontId="14" fillId="0" borderId="33" xfId="0" applyFont="1" applyFill="1" applyBorder="1" applyAlignment="1">
      <alignment horizontal="center"/>
    </xf>
    <xf numFmtId="0" fontId="14" fillId="0" borderId="37" xfId="0" applyFont="1" applyFill="1" applyBorder="1" applyAlignment="1">
      <alignment horizontal="center"/>
    </xf>
    <xf numFmtId="0" fontId="14" fillId="0" borderId="30" xfId="0" applyFont="1" applyFill="1" applyBorder="1" applyAlignment="1">
      <alignment horizontal="center"/>
    </xf>
    <xf numFmtId="0" fontId="34" fillId="0" borderId="19" xfId="0" applyFont="1" applyFill="1" applyBorder="1" applyProtection="1">
      <protection locked="0"/>
    </xf>
    <xf numFmtId="0" fontId="17" fillId="0" borderId="0" xfId="0" applyFont="1" applyFill="1" applyProtection="1">
      <protection locked="0"/>
    </xf>
    <xf numFmtId="0" fontId="17" fillId="0" borderId="19" xfId="0" applyFont="1" applyFill="1" applyBorder="1" applyProtection="1">
      <protection locked="0"/>
    </xf>
    <xf numFmtId="0" fontId="17" fillId="0" borderId="31" xfId="0" applyFont="1" applyFill="1" applyBorder="1" applyProtection="1">
      <protection locked="0"/>
    </xf>
    <xf numFmtId="0" fontId="17" fillId="0" borderId="32" xfId="0" applyFont="1" applyFill="1" applyBorder="1" applyProtection="1">
      <protection locked="0"/>
    </xf>
    <xf numFmtId="0" fontId="17" fillId="0" borderId="8" xfId="0" applyFont="1" applyFill="1" applyBorder="1" applyProtection="1">
      <protection locked="0"/>
    </xf>
    <xf numFmtId="5" fontId="17" fillId="0" borderId="0" xfId="0" applyNumberFormat="1" applyFont="1" applyFill="1" applyProtection="1">
      <protection locked="0"/>
    </xf>
    <xf numFmtId="10" fontId="17" fillId="0" borderId="19" xfId="0" applyNumberFormat="1" applyFont="1" applyFill="1" applyBorder="1" applyProtection="1">
      <protection locked="0"/>
    </xf>
    <xf numFmtId="5" fontId="17" fillId="0" borderId="31" xfId="0" applyNumberFormat="1" applyFont="1" applyFill="1" applyBorder="1" applyProtection="1">
      <protection locked="0"/>
    </xf>
    <xf numFmtId="5" fontId="17" fillId="0" borderId="19" xfId="0" applyNumberFormat="1" applyFont="1" applyFill="1" applyBorder="1" applyProtection="1">
      <protection locked="0"/>
    </xf>
    <xf numFmtId="5" fontId="17" fillId="0" borderId="32" xfId="0" applyNumberFormat="1" applyFont="1" applyFill="1" applyBorder="1" applyProtection="1">
      <protection locked="0"/>
    </xf>
    <xf numFmtId="5" fontId="17" fillId="0" borderId="8" xfId="0" applyNumberFormat="1" applyFont="1" applyFill="1" applyBorder="1" applyProtection="1">
      <protection locked="0"/>
    </xf>
    <xf numFmtId="37" fontId="17" fillId="0" borderId="0" xfId="0" applyNumberFormat="1" applyFont="1" applyFill="1" applyProtection="1">
      <protection locked="0"/>
    </xf>
    <xf numFmtId="37" fontId="17" fillId="0" borderId="31" xfId="0" applyNumberFormat="1" applyFont="1" applyFill="1" applyBorder="1" applyProtection="1">
      <protection locked="0"/>
    </xf>
    <xf numFmtId="37" fontId="17" fillId="0" borderId="19" xfId="0" applyNumberFormat="1" applyFont="1" applyFill="1" applyBorder="1" applyProtection="1">
      <protection locked="0"/>
    </xf>
    <xf numFmtId="37" fontId="17" fillId="0" borderId="32" xfId="0" applyNumberFormat="1" applyFont="1" applyFill="1" applyBorder="1" applyProtection="1">
      <protection locked="0"/>
    </xf>
    <xf numFmtId="37" fontId="17" fillId="0" borderId="8" xfId="0" applyNumberFormat="1" applyFont="1" applyFill="1" applyBorder="1" applyProtection="1">
      <protection locked="0"/>
    </xf>
    <xf numFmtId="0" fontId="5" fillId="0" borderId="19" xfId="0" applyFont="1" applyFill="1" applyBorder="1" applyAlignment="1">
      <alignment horizontal="center"/>
    </xf>
    <xf numFmtId="0" fontId="9" fillId="0" borderId="19" xfId="0" applyFont="1" applyFill="1" applyBorder="1"/>
    <xf numFmtId="5" fontId="9" fillId="0" borderId="39" xfId="0" applyNumberFormat="1" applyFont="1" applyFill="1" applyBorder="1" applyProtection="1"/>
    <xf numFmtId="10" fontId="9" fillId="0" borderId="19" xfId="0" applyNumberFormat="1" applyFont="1" applyFill="1" applyBorder="1" applyProtection="1"/>
    <xf numFmtId="37" fontId="9" fillId="0" borderId="31" xfId="0" applyNumberFormat="1" applyFont="1" applyFill="1" applyBorder="1" applyProtection="1"/>
    <xf numFmtId="37" fontId="9" fillId="0" borderId="19" xfId="0" applyNumberFormat="1" applyFont="1" applyFill="1" applyBorder="1" applyProtection="1"/>
    <xf numFmtId="37" fontId="9" fillId="0" borderId="32" xfId="0" applyNumberFormat="1" applyFont="1" applyFill="1" applyBorder="1" applyProtection="1"/>
    <xf numFmtId="37" fontId="9" fillId="0" borderId="8" xfId="0" applyNumberFormat="1" applyFont="1" applyFill="1" applyBorder="1" applyProtection="1"/>
    <xf numFmtId="0" fontId="9" fillId="0" borderId="5" xfId="0" applyFont="1" applyFill="1" applyBorder="1"/>
    <xf numFmtId="37" fontId="9" fillId="0" borderId="0" xfId="0" applyNumberFormat="1" applyFont="1" applyFill="1" applyProtection="1"/>
    <xf numFmtId="0" fontId="5" fillId="0" borderId="22" xfId="0" applyFont="1" applyFill="1" applyBorder="1" applyAlignment="1">
      <alignment horizontal="left"/>
    </xf>
    <xf numFmtId="0" fontId="9" fillId="0" borderId="6" xfId="0" applyFont="1" applyFill="1" applyBorder="1"/>
    <xf numFmtId="0" fontId="9" fillId="0" borderId="22" xfId="0" applyFont="1" applyFill="1" applyBorder="1"/>
    <xf numFmtId="5" fontId="9" fillId="0" borderId="54" xfId="0" applyNumberFormat="1" applyFont="1" applyFill="1" applyBorder="1" applyProtection="1"/>
    <xf numFmtId="10" fontId="9" fillId="0" borderId="22" xfId="0" applyNumberFormat="1" applyFont="1" applyFill="1" applyBorder="1" applyProtection="1"/>
    <xf numFmtId="5" fontId="9" fillId="0" borderId="55" xfId="0" applyNumberFormat="1" applyFont="1" applyFill="1" applyBorder="1" applyProtection="1"/>
    <xf numFmtId="5" fontId="9" fillId="0" borderId="52" xfId="0" applyNumberFormat="1" applyFont="1" applyFill="1" applyBorder="1" applyProtection="1"/>
    <xf numFmtId="5" fontId="9" fillId="0" borderId="53" xfId="0" applyNumberFormat="1" applyFont="1" applyFill="1" applyBorder="1" applyProtection="1"/>
    <xf numFmtId="0" fontId="9" fillId="0" borderId="0" xfId="0" applyFont="1" applyFill="1" applyBorder="1"/>
    <xf numFmtId="0" fontId="5" fillId="0" borderId="0" xfId="0" applyFont="1" applyFill="1" applyBorder="1" applyAlignment="1">
      <alignment horizontal="left"/>
    </xf>
    <xf numFmtId="5" fontId="9" fillId="0" borderId="0" xfId="0" applyNumberFormat="1" applyFont="1" applyFill="1" applyBorder="1" applyProtection="1"/>
    <xf numFmtId="10" fontId="9" fillId="0" borderId="0" xfId="0" applyNumberFormat="1" applyFont="1" applyFill="1" applyBorder="1" applyProtection="1"/>
    <xf numFmtId="0" fontId="4" fillId="0" borderId="13" xfId="0" applyFont="1" applyFill="1" applyBorder="1" applyProtection="1"/>
    <xf numFmtId="0" fontId="4" fillId="0" borderId="12" xfId="0" applyFont="1" applyFill="1" applyBorder="1" applyProtection="1"/>
    <xf numFmtId="0" fontId="4" fillId="0" borderId="35" xfId="0" applyFont="1" applyFill="1" applyBorder="1" applyProtection="1"/>
    <xf numFmtId="0" fontId="4" fillId="0" borderId="35" xfId="0" applyFont="1" applyFill="1" applyBorder="1" applyAlignment="1" applyProtection="1">
      <alignment horizontal="center"/>
    </xf>
    <xf numFmtId="0" fontId="4" fillId="0" borderId="36" xfId="0" applyFont="1" applyFill="1" applyBorder="1" applyProtection="1"/>
    <xf numFmtId="0" fontId="4" fillId="0" borderId="20" xfId="0" applyFont="1" applyFill="1" applyBorder="1" applyAlignment="1" applyProtection="1">
      <alignment horizontal="center"/>
    </xf>
    <xf numFmtId="0" fontId="4" fillId="0" borderId="32" xfId="0" applyFont="1" applyFill="1" applyBorder="1" applyProtection="1"/>
    <xf numFmtId="0" fontId="4" fillId="0" borderId="32" xfId="0" applyFont="1" applyFill="1" applyBorder="1" applyAlignment="1" applyProtection="1">
      <alignment horizontal="center"/>
    </xf>
    <xf numFmtId="0" fontId="4" fillId="0" borderId="32" xfId="0" applyFont="1" applyFill="1" applyBorder="1" applyAlignment="1" applyProtection="1">
      <alignment horizontal="centerContinuous"/>
    </xf>
    <xf numFmtId="0" fontId="4" fillId="0" borderId="20" xfId="0" applyFont="1" applyFill="1" applyBorder="1" applyProtection="1"/>
    <xf numFmtId="0" fontId="4" fillId="0" borderId="8" xfId="0" applyFont="1" applyFill="1" applyBorder="1" applyAlignment="1" applyProtection="1">
      <alignment horizontal="center"/>
    </xf>
    <xf numFmtId="0" fontId="7" fillId="0" borderId="0" xfId="0" applyFont="1" applyFill="1" applyBorder="1" applyProtection="1"/>
    <xf numFmtId="0" fontId="31" fillId="0" borderId="32" xfId="0" applyFont="1" applyFill="1" applyBorder="1" applyProtection="1">
      <protection locked="0"/>
    </xf>
    <xf numFmtId="37" fontId="4" fillId="0" borderId="32" xfId="0" applyNumberFormat="1" applyFont="1" applyFill="1" applyBorder="1" applyProtection="1"/>
    <xf numFmtId="0" fontId="4" fillId="0" borderId="20" xfId="0" applyFont="1" applyFill="1" applyBorder="1" applyAlignment="1" applyProtection="1">
      <alignment horizontal="right"/>
    </xf>
    <xf numFmtId="37" fontId="31" fillId="0" borderId="32" xfId="0" applyNumberFormat="1" applyFont="1" applyFill="1" applyBorder="1" applyProtection="1">
      <protection locked="0"/>
    </xf>
    <xf numFmtId="5" fontId="31" fillId="0" borderId="32" xfId="0" applyNumberFormat="1" applyFont="1" applyFill="1" applyBorder="1" applyProtection="1">
      <protection locked="0"/>
    </xf>
    <xf numFmtId="5" fontId="31" fillId="0" borderId="8" xfId="0" applyNumberFormat="1" applyFont="1" applyFill="1" applyBorder="1" applyProtection="1">
      <protection locked="0"/>
    </xf>
    <xf numFmtId="37" fontId="31" fillId="0" borderId="8" xfId="0" applyNumberFormat="1" applyFont="1" applyFill="1" applyBorder="1" applyProtection="1">
      <protection locked="0"/>
    </xf>
    <xf numFmtId="0" fontId="4" fillId="0" borderId="32" xfId="0" applyFont="1" applyFill="1" applyBorder="1" applyAlignment="1" applyProtection="1">
      <alignment horizontal="right"/>
    </xf>
    <xf numFmtId="37" fontId="4" fillId="0" borderId="35" xfId="0" applyNumberFormat="1" applyFont="1" applyFill="1" applyBorder="1" applyProtection="1"/>
    <xf numFmtId="165" fontId="4" fillId="0" borderId="32" xfId="0" applyNumberFormat="1" applyFont="1" applyFill="1" applyBorder="1" applyAlignment="1" applyProtection="1">
      <alignment horizontal="center"/>
    </xf>
    <xf numFmtId="5" fontId="4" fillId="0" borderId="35" xfId="0" applyNumberFormat="1" applyFont="1" applyFill="1" applyBorder="1" applyProtection="1"/>
    <xf numFmtId="0" fontId="4" fillId="0" borderId="13" xfId="0" applyFont="1" applyFill="1" applyBorder="1" applyAlignment="1" applyProtection="1">
      <alignment horizontal="right"/>
    </xf>
    <xf numFmtId="0" fontId="0" fillId="0" borderId="32" xfId="0" applyFill="1" applyBorder="1"/>
    <xf numFmtId="37" fontId="9" fillId="0" borderId="0" xfId="0" applyNumberFormat="1" applyFont="1" applyFill="1" applyBorder="1" applyProtection="1"/>
    <xf numFmtId="0" fontId="4" fillId="0" borderId="23" xfId="0" applyFont="1" applyFill="1" applyBorder="1" applyAlignment="1" applyProtection="1">
      <alignment horizontal="right"/>
    </xf>
    <xf numFmtId="0" fontId="4" fillId="0" borderId="6" xfId="0" applyFont="1" applyFill="1" applyBorder="1" applyProtection="1"/>
    <xf numFmtId="0" fontId="4" fillId="0" borderId="41" xfId="0" applyFont="1" applyFill="1" applyBorder="1" applyAlignment="1" applyProtection="1">
      <alignment horizontal="right"/>
    </xf>
    <xf numFmtId="37" fontId="4" fillId="0" borderId="51" xfId="0" applyNumberFormat="1" applyFont="1" applyFill="1" applyBorder="1" applyProtection="1"/>
    <xf numFmtId="5" fontId="4" fillId="0" borderId="51" xfId="0" applyNumberFormat="1" applyFont="1" applyFill="1" applyBorder="1" applyProtection="1"/>
    <xf numFmtId="0" fontId="9" fillId="0" borderId="4" xfId="0" applyFont="1" applyFill="1" applyBorder="1" applyAlignment="1">
      <alignment horizontal="right"/>
    </xf>
    <xf numFmtId="0" fontId="9" fillId="0" borderId="5" xfId="0" applyFont="1" applyFill="1" applyBorder="1" applyAlignment="1">
      <alignment horizontal="right"/>
    </xf>
    <xf numFmtId="5" fontId="9" fillId="0" borderId="49" xfId="0" applyNumberFormat="1" applyFont="1" applyFill="1" applyBorder="1" applyProtection="1"/>
    <xf numFmtId="0" fontId="3" fillId="0" borderId="1" xfId="0" applyFont="1" applyFill="1" applyBorder="1" applyProtection="1"/>
    <xf numFmtId="0" fontId="32" fillId="0" borderId="2" xfId="0" applyFont="1" applyFill="1" applyBorder="1" applyProtection="1"/>
    <xf numFmtId="0" fontId="32" fillId="0" borderId="3" xfId="0" applyFont="1" applyFill="1" applyBorder="1" applyProtection="1"/>
    <xf numFmtId="0" fontId="32" fillId="0" borderId="4" xfId="0" applyFont="1" applyFill="1" applyBorder="1" applyProtection="1"/>
    <xf numFmtId="0" fontId="5" fillId="0" borderId="4" xfId="0" applyFont="1" applyFill="1" applyBorder="1" applyAlignment="1" applyProtection="1">
      <alignment horizontal="centerContinuous"/>
    </xf>
    <xf numFmtId="0" fontId="32" fillId="0" borderId="0" xfId="0" applyFont="1" applyFill="1" applyAlignment="1" applyProtection="1">
      <alignment horizontal="centerContinuous"/>
    </xf>
    <xf numFmtId="0" fontId="32" fillId="0" borderId="8" xfId="0" applyFont="1" applyFill="1" applyBorder="1" applyAlignment="1" applyProtection="1">
      <alignment horizontal="centerContinuous"/>
    </xf>
    <xf numFmtId="0" fontId="32" fillId="0" borderId="4" xfId="0" applyFont="1" applyFill="1" applyBorder="1" applyAlignment="1" applyProtection="1">
      <alignment horizontal="right"/>
    </xf>
    <xf numFmtId="0" fontId="3" fillId="0" borderId="4" xfId="0" applyFont="1" applyFill="1" applyBorder="1" applyProtection="1"/>
    <xf numFmtId="0" fontId="3" fillId="0" borderId="15" xfId="0" applyFont="1" applyFill="1" applyBorder="1" applyProtection="1"/>
    <xf numFmtId="0" fontId="32" fillId="0" borderId="9" xfId="0" applyFont="1" applyFill="1" applyBorder="1" applyProtection="1"/>
    <xf numFmtId="0" fontId="32" fillId="0" borderId="30" xfId="0" applyFont="1" applyFill="1" applyBorder="1" applyProtection="1"/>
    <xf numFmtId="0" fontId="3" fillId="0" borderId="13" xfId="0" applyFont="1" applyFill="1" applyBorder="1" applyProtection="1"/>
    <xf numFmtId="0" fontId="32" fillId="0" borderId="12" xfId="0" applyFont="1" applyFill="1" applyBorder="1" applyProtection="1"/>
    <xf numFmtId="0" fontId="32" fillId="0" borderId="35" xfId="0" applyFont="1" applyFill="1" applyBorder="1" applyProtection="1"/>
    <xf numFmtId="0" fontId="32" fillId="0" borderId="36" xfId="0" applyFont="1" applyFill="1" applyBorder="1" applyProtection="1"/>
    <xf numFmtId="0" fontId="3" fillId="0" borderId="20" xfId="0" applyFont="1" applyFill="1" applyBorder="1" applyProtection="1"/>
    <xf numFmtId="0" fontId="32" fillId="0" borderId="32" xfId="0" applyFont="1" applyFill="1" applyBorder="1" applyProtection="1"/>
    <xf numFmtId="0" fontId="32" fillId="0" borderId="32" xfId="0" applyFont="1" applyFill="1" applyBorder="1" applyAlignment="1" applyProtection="1">
      <alignment horizontal="centerContinuous"/>
    </xf>
    <xf numFmtId="0" fontId="32" fillId="0" borderId="12" xfId="0" applyFont="1" applyFill="1" applyBorder="1" applyAlignment="1" applyProtection="1">
      <alignment horizontal="centerContinuous"/>
    </xf>
    <xf numFmtId="0" fontId="32" fillId="0" borderId="35" xfId="0" applyFont="1" applyFill="1" applyBorder="1" applyAlignment="1" applyProtection="1">
      <alignment horizontal="centerContinuous"/>
    </xf>
    <xf numFmtId="0" fontId="32" fillId="0" borderId="11" xfId="0" applyFont="1" applyFill="1" applyBorder="1" applyProtection="1"/>
    <xf numFmtId="0" fontId="32" fillId="0" borderId="14" xfId="0" applyFont="1" applyFill="1" applyBorder="1" applyProtection="1"/>
    <xf numFmtId="0" fontId="32" fillId="0" borderId="9" xfId="0" applyFont="1" applyFill="1" applyBorder="1" applyAlignment="1" applyProtection="1">
      <alignment horizontal="centerContinuous"/>
    </xf>
    <xf numFmtId="0" fontId="32" fillId="0" borderId="37" xfId="0" applyFont="1" applyFill="1" applyBorder="1" applyAlignment="1" applyProtection="1">
      <alignment horizontal="centerContinuous"/>
    </xf>
    <xf numFmtId="0" fontId="32" fillId="0" borderId="19" xfId="0" applyFont="1" applyFill="1" applyBorder="1" applyProtection="1"/>
    <xf numFmtId="0" fontId="32" fillId="0" borderId="21" xfId="0" applyFont="1" applyFill="1" applyBorder="1" applyProtection="1"/>
    <xf numFmtId="0" fontId="9" fillId="0" borderId="21" xfId="0" applyFont="1" applyFill="1" applyBorder="1" applyProtection="1"/>
    <xf numFmtId="0" fontId="32" fillId="0" borderId="19" xfId="0" applyFont="1" applyFill="1" applyBorder="1" applyAlignment="1" applyProtection="1">
      <alignment horizontal="center"/>
    </xf>
    <xf numFmtId="0" fontId="32" fillId="0" borderId="20" xfId="0" applyFont="1" applyFill="1" applyBorder="1" applyProtection="1"/>
    <xf numFmtId="0" fontId="32" fillId="0" borderId="32" xfId="0" applyFont="1" applyFill="1" applyBorder="1" applyAlignment="1" applyProtection="1">
      <alignment horizontal="center"/>
    </xf>
    <xf numFmtId="0" fontId="32" fillId="0" borderId="21" xfId="0" applyFont="1" applyFill="1" applyBorder="1" applyAlignment="1" applyProtection="1">
      <alignment horizontal="center"/>
    </xf>
    <xf numFmtId="0" fontId="32" fillId="0" borderId="20" xfId="0" applyFont="1" applyFill="1" applyBorder="1" applyAlignment="1" applyProtection="1">
      <alignment horizontal="center"/>
    </xf>
    <xf numFmtId="0" fontId="32" fillId="0" borderId="17" xfId="0" applyFont="1" applyFill="1" applyBorder="1" applyAlignment="1" applyProtection="1">
      <alignment horizontal="center"/>
    </xf>
    <xf numFmtId="0" fontId="32" fillId="0" borderId="9" xfId="0" applyFont="1" applyFill="1" applyBorder="1" applyAlignment="1" applyProtection="1">
      <alignment horizontal="right"/>
    </xf>
    <xf numFmtId="0" fontId="32" fillId="0" borderId="37" xfId="0" applyFont="1" applyFill="1" applyBorder="1" applyProtection="1"/>
    <xf numFmtId="0" fontId="32" fillId="0" borderId="37" xfId="0" applyFont="1" applyFill="1" applyBorder="1" applyAlignment="1" applyProtection="1">
      <alignment horizontal="center"/>
    </xf>
    <xf numFmtId="0" fontId="32" fillId="0" borderId="16" xfId="0" applyFont="1" applyFill="1" applyBorder="1" applyAlignment="1" applyProtection="1">
      <alignment horizontal="center"/>
    </xf>
    <xf numFmtId="0" fontId="32" fillId="0" borderId="18" xfId="0" applyFont="1" applyFill="1" applyBorder="1" applyAlignment="1" applyProtection="1">
      <alignment horizontal="center"/>
    </xf>
    <xf numFmtId="0" fontId="32" fillId="0" borderId="13" xfId="0" applyFont="1" applyFill="1" applyBorder="1" applyProtection="1"/>
    <xf numFmtId="0" fontId="3" fillId="0" borderId="12" xfId="0" applyFont="1" applyFill="1" applyBorder="1" applyProtection="1"/>
    <xf numFmtId="0" fontId="3" fillId="0" borderId="35" xfId="0" applyFont="1" applyFill="1" applyBorder="1" applyProtection="1"/>
    <xf numFmtId="0" fontId="49" fillId="0" borderId="0" xfId="0" applyFont="1" applyFill="1" applyProtection="1">
      <protection locked="0"/>
    </xf>
    <xf numFmtId="0" fontId="49" fillId="0" borderId="32" xfId="0" applyFont="1" applyFill="1" applyBorder="1" applyProtection="1">
      <protection locked="0"/>
    </xf>
    <xf numFmtId="5" fontId="49" fillId="0" borderId="32" xfId="0" applyNumberFormat="1" applyFont="1" applyFill="1" applyBorder="1" applyProtection="1">
      <protection locked="0"/>
    </xf>
    <xf numFmtId="39" fontId="49" fillId="0" borderId="19" xfId="0" applyNumberFormat="1" applyFont="1" applyFill="1" applyBorder="1" applyProtection="1">
      <protection locked="0"/>
    </xf>
    <xf numFmtId="37" fontId="49" fillId="0" borderId="19" xfId="0" applyNumberFormat="1" applyFont="1" applyFill="1" applyBorder="1" applyProtection="1">
      <protection locked="0"/>
    </xf>
    <xf numFmtId="0" fontId="49" fillId="0" borderId="21" xfId="0" applyFont="1" applyFill="1" applyBorder="1" applyProtection="1">
      <protection locked="0"/>
    </xf>
    <xf numFmtId="0" fontId="49" fillId="0" borderId="19" xfId="0" applyFont="1" applyFill="1" applyBorder="1" applyProtection="1">
      <protection locked="0"/>
    </xf>
    <xf numFmtId="37" fontId="49" fillId="0" borderId="32" xfId="0" applyNumberFormat="1" applyFont="1" applyFill="1" applyBorder="1" applyProtection="1">
      <protection locked="0"/>
    </xf>
    <xf numFmtId="0" fontId="49" fillId="0" borderId="0" xfId="0" applyFont="1" applyFill="1" applyAlignment="1" applyProtection="1">
      <alignment horizontal="left"/>
      <protection locked="0"/>
    </xf>
    <xf numFmtId="0" fontId="49" fillId="0" borderId="0" xfId="0" applyFont="1" applyFill="1" applyAlignment="1" applyProtection="1">
      <alignment horizontal="center"/>
      <protection locked="0"/>
    </xf>
    <xf numFmtId="164" fontId="49" fillId="0" borderId="21" xfId="0" applyNumberFormat="1" applyFont="1" applyFill="1" applyBorder="1" applyProtection="1">
      <protection locked="0"/>
    </xf>
    <xf numFmtId="0" fontId="3" fillId="0" borderId="9" xfId="0" applyFont="1" applyFill="1" applyBorder="1" applyProtection="1"/>
    <xf numFmtId="0" fontId="3" fillId="0" borderId="6" xfId="0" applyFont="1" applyFill="1" applyBorder="1" applyProtection="1"/>
    <xf numFmtId="0" fontId="3" fillId="0" borderId="41" xfId="0" applyFont="1" applyFill="1" applyBorder="1" applyProtection="1"/>
    <xf numFmtId="0" fontId="32" fillId="0" borderId="41" xfId="0" applyFont="1" applyFill="1" applyBorder="1" applyAlignment="1" applyProtection="1">
      <alignment horizontal="center"/>
    </xf>
    <xf numFmtId="0" fontId="32" fillId="0" borderId="22" xfId="0" applyFont="1" applyFill="1" applyBorder="1" applyAlignment="1" applyProtection="1">
      <alignment horizontal="center"/>
    </xf>
    <xf numFmtId="5" fontId="32" fillId="0" borderId="41" xfId="0" applyNumberFormat="1" applyFont="1" applyFill="1" applyBorder="1" applyProtection="1"/>
    <xf numFmtId="5" fontId="32" fillId="0" borderId="37" xfId="0" applyNumberFormat="1" applyFont="1" applyFill="1" applyBorder="1" applyProtection="1"/>
    <xf numFmtId="0" fontId="32" fillId="0" borderId="33" xfId="0" applyFont="1" applyFill="1" applyBorder="1" applyAlignment="1" applyProtection="1">
      <alignment horizontal="centerContinuous"/>
    </xf>
    <xf numFmtId="0" fontId="32" fillId="0" borderId="34" xfId="0" applyFont="1" applyFill="1" applyBorder="1" applyProtection="1"/>
    <xf numFmtId="0" fontId="0" fillId="0" borderId="0" xfId="0" applyFill="1"/>
    <xf numFmtId="0" fontId="32" fillId="0" borderId="31" xfId="0" applyFont="1" applyFill="1" applyBorder="1" applyAlignment="1" applyProtection="1">
      <alignment horizontal="centerContinuous"/>
    </xf>
    <xf numFmtId="0" fontId="32" fillId="0" borderId="33" xfId="0" applyFont="1" applyFill="1" applyBorder="1" applyAlignment="1" applyProtection="1"/>
    <xf numFmtId="0" fontId="32" fillId="0" borderId="37" xfId="0" applyFont="1" applyFill="1" applyBorder="1" applyAlignment="1" applyProtection="1"/>
    <xf numFmtId="0" fontId="32" fillId="0" borderId="0" xfId="0" applyFont="1" applyFill="1" applyAlignment="1" applyProtection="1">
      <alignment horizontal="center"/>
    </xf>
    <xf numFmtId="0" fontId="32" fillId="0" borderId="9" xfId="0" applyFont="1" applyFill="1" applyBorder="1" applyAlignment="1" applyProtection="1">
      <alignment horizontal="center"/>
    </xf>
    <xf numFmtId="5" fontId="49" fillId="0" borderId="19" xfId="0" applyNumberFormat="1" applyFont="1" applyFill="1" applyBorder="1" applyProtection="1">
      <protection locked="0"/>
    </xf>
    <xf numFmtId="0" fontId="49" fillId="0" borderId="8" xfId="0" applyFont="1" applyFill="1" applyBorder="1" applyProtection="1">
      <protection locked="0"/>
    </xf>
    <xf numFmtId="0" fontId="32" fillId="0" borderId="23" xfId="0" applyFont="1" applyFill="1" applyBorder="1" applyAlignment="1" applyProtection="1">
      <alignment horizontal="center"/>
    </xf>
    <xf numFmtId="0" fontId="32" fillId="0" borderId="6" xfId="0" applyFont="1" applyFill="1" applyBorder="1" applyProtection="1"/>
    <xf numFmtId="0" fontId="32" fillId="0" borderId="7" xfId="0" applyFont="1" applyFill="1" applyBorder="1" applyProtection="1"/>
    <xf numFmtId="0" fontId="32" fillId="0" borderId="0" xfId="0" applyFont="1" applyFill="1" applyAlignment="1" applyProtection="1">
      <alignment horizontal="right"/>
    </xf>
    <xf numFmtId="0" fontId="3" fillId="0" borderId="61" xfId="0" applyFont="1" applyFill="1" applyBorder="1" applyProtection="1"/>
    <xf numFmtId="0" fontId="3" fillId="0" borderId="62" xfId="0" applyFont="1" applyFill="1" applyBorder="1" applyProtection="1"/>
    <xf numFmtId="0" fontId="3" fillId="0" borderId="63" xfId="0" applyFont="1" applyFill="1" applyBorder="1" applyProtection="1"/>
    <xf numFmtId="0" fontId="3" fillId="0" borderId="64" xfId="0" applyFont="1" applyFill="1" applyBorder="1" applyAlignment="1" applyProtection="1">
      <alignment horizontal="centerContinuous"/>
    </xf>
    <xf numFmtId="0" fontId="0" fillId="0" borderId="0" xfId="0" applyFill="1" applyBorder="1" applyAlignment="1">
      <alignment horizontal="centerContinuous"/>
    </xf>
    <xf numFmtId="0" fontId="14" fillId="0" borderId="0" xfId="0" applyFont="1" applyFill="1" applyBorder="1" applyAlignment="1" applyProtection="1">
      <alignment horizontal="centerContinuous"/>
    </xf>
    <xf numFmtId="0" fontId="3" fillId="0" borderId="0" xfId="0" applyFont="1" applyFill="1" applyBorder="1" applyAlignment="1" applyProtection="1">
      <alignment horizontal="centerContinuous"/>
    </xf>
    <xf numFmtId="0" fontId="3" fillId="0" borderId="65" xfId="0" applyFont="1" applyFill="1" applyBorder="1" applyAlignment="1" applyProtection="1">
      <alignment horizontal="centerContinuous"/>
    </xf>
    <xf numFmtId="0" fontId="3" fillId="0" borderId="64" xfId="0" applyFont="1" applyFill="1" applyBorder="1" applyProtection="1"/>
    <xf numFmtId="0" fontId="32" fillId="0" borderId="64" xfId="0" applyFont="1" applyFill="1" applyBorder="1" applyProtection="1"/>
    <xf numFmtId="0" fontId="32" fillId="0" borderId="0" xfId="0" applyFont="1" applyFill="1" applyBorder="1" applyProtection="1"/>
    <xf numFmtId="0" fontId="32" fillId="0" borderId="65" xfId="0" applyFont="1" applyFill="1" applyBorder="1" applyProtection="1"/>
    <xf numFmtId="0" fontId="32" fillId="0" borderId="0" xfId="0" applyFont="1" applyFill="1" applyBorder="1" applyAlignment="1" applyProtection="1"/>
    <xf numFmtId="0" fontId="32" fillId="0" borderId="0" xfId="0" applyFont="1" applyFill="1" applyBorder="1" applyAlignment="1" applyProtection="1">
      <alignment horizontal="centerContinuous"/>
    </xf>
    <xf numFmtId="0" fontId="32" fillId="0" borderId="65" xfId="0" applyFont="1" applyFill="1" applyBorder="1" applyAlignment="1" applyProtection="1">
      <alignment horizontal="centerContinuous"/>
    </xf>
    <xf numFmtId="0" fontId="32" fillId="0" borderId="66" xfId="0" applyFont="1" applyFill="1" applyBorder="1" applyProtection="1"/>
    <xf numFmtId="0" fontId="32" fillId="0" borderId="67" xfId="0" applyFont="1" applyFill="1" applyBorder="1" applyProtection="1"/>
    <xf numFmtId="0" fontId="32" fillId="0" borderId="68" xfId="0" applyFont="1" applyFill="1" applyBorder="1" applyProtection="1"/>
    <xf numFmtId="0" fontId="32" fillId="0" borderId="69" xfId="0" applyFont="1" applyFill="1" applyBorder="1" applyProtection="1"/>
    <xf numFmtId="0" fontId="32" fillId="0" borderId="70" xfId="0" applyFont="1" applyFill="1" applyBorder="1" applyProtection="1"/>
    <xf numFmtId="0" fontId="32" fillId="0" borderId="69" xfId="0" applyFont="1" applyFill="1" applyBorder="1" applyAlignment="1" applyProtection="1">
      <alignment horizontal="center"/>
    </xf>
    <xf numFmtId="0" fontId="32" fillId="0" borderId="0" xfId="0" applyFont="1" applyFill="1" applyBorder="1" applyAlignment="1" applyProtection="1">
      <alignment horizontal="center"/>
    </xf>
    <xf numFmtId="0" fontId="32" fillId="0" borderId="11" xfId="0" applyFont="1" applyFill="1" applyBorder="1" applyAlignment="1" applyProtection="1">
      <alignment horizontal="center"/>
    </xf>
    <xf numFmtId="0" fontId="32" fillId="0" borderId="35" xfId="0" applyFont="1" applyFill="1" applyBorder="1" applyAlignment="1" applyProtection="1">
      <alignment horizontal="center"/>
    </xf>
    <xf numFmtId="0" fontId="32" fillId="0" borderId="70" xfId="0" applyFont="1" applyFill="1" applyBorder="1" applyAlignment="1" applyProtection="1">
      <alignment horizontal="center"/>
    </xf>
    <xf numFmtId="0" fontId="32" fillId="0" borderId="71" xfId="0" applyFont="1" applyFill="1" applyBorder="1" applyProtection="1"/>
    <xf numFmtId="0" fontId="32" fillId="0" borderId="41" xfId="0" applyFont="1" applyFill="1" applyBorder="1" applyProtection="1"/>
    <xf numFmtId="0" fontId="32" fillId="0" borderId="22" xfId="0" applyFont="1" applyFill="1" applyBorder="1" applyProtection="1"/>
    <xf numFmtId="0" fontId="32" fillId="0" borderId="72" xfId="0" applyFont="1" applyFill="1" applyBorder="1" applyProtection="1"/>
    <xf numFmtId="0" fontId="32" fillId="0" borderId="0" xfId="0" applyFont="1" applyFill="1" applyBorder="1" applyAlignment="1" applyProtection="1">
      <alignment horizontal="right"/>
    </xf>
    <xf numFmtId="0" fontId="32" fillId="0" borderId="64" xfId="0" applyFont="1" applyFill="1" applyBorder="1" applyAlignment="1" applyProtection="1">
      <alignment horizontal="center"/>
    </xf>
    <xf numFmtId="0" fontId="49" fillId="0" borderId="0" xfId="0" applyFont="1" applyFill="1" applyBorder="1" applyAlignment="1" applyProtection="1">
      <alignment horizontal="right"/>
      <protection locked="0"/>
    </xf>
    <xf numFmtId="0" fontId="49" fillId="0" borderId="0" xfId="0" applyFont="1" applyFill="1" applyBorder="1" applyProtection="1">
      <protection locked="0"/>
    </xf>
    <xf numFmtId="5" fontId="32" fillId="0" borderId="65" xfId="0" applyNumberFormat="1" applyFont="1" applyFill="1" applyBorder="1" applyProtection="1"/>
    <xf numFmtId="37" fontId="32" fillId="0" borderId="65" xfId="0" applyNumberFormat="1" applyFont="1" applyFill="1" applyBorder="1" applyProtection="1"/>
    <xf numFmtId="0" fontId="49" fillId="0" borderId="73" xfId="0" applyFont="1" applyFill="1" applyBorder="1" applyProtection="1">
      <protection locked="0"/>
    </xf>
    <xf numFmtId="0" fontId="3" fillId="0" borderId="16" xfId="0" applyFont="1" applyFill="1" applyBorder="1" applyProtection="1"/>
    <xf numFmtId="170" fontId="32" fillId="0" borderId="19" xfId="0" applyNumberFormat="1" applyFont="1" applyFill="1" applyBorder="1" applyProtection="1">
      <protection locked="0"/>
    </xf>
    <xf numFmtId="170" fontId="32" fillId="0" borderId="0" xfId="0" applyNumberFormat="1" applyFont="1" applyFill="1" applyBorder="1" applyAlignment="1" applyProtection="1">
      <alignment horizontal="right"/>
      <protection locked="0"/>
    </xf>
    <xf numFmtId="170" fontId="32" fillId="0" borderId="0" xfId="0" applyNumberFormat="1" applyFont="1" applyFill="1" applyBorder="1" applyProtection="1">
      <protection locked="0"/>
    </xf>
    <xf numFmtId="170" fontId="32" fillId="0" borderId="65" xfId="0" applyNumberFormat="1" applyFont="1" applyFill="1" applyBorder="1" applyProtection="1"/>
    <xf numFmtId="0" fontId="9" fillId="0" borderId="74" xfId="0" applyFont="1" applyFill="1" applyBorder="1"/>
    <xf numFmtId="0" fontId="9" fillId="0" borderId="2" xfId="0" applyFont="1" applyFill="1" applyBorder="1"/>
    <xf numFmtId="0" fontId="9" fillId="0" borderId="75" xfId="0" applyFont="1" applyFill="1" applyBorder="1"/>
    <xf numFmtId="0" fontId="9" fillId="0" borderId="64" xfId="0" applyFont="1" applyFill="1" applyBorder="1"/>
    <xf numFmtId="0" fontId="40" fillId="0" borderId="65" xfId="0" applyFont="1" applyFill="1" applyBorder="1"/>
    <xf numFmtId="0" fontId="5" fillId="0" borderId="61" xfId="0" applyFont="1" applyFill="1" applyBorder="1" applyAlignment="1">
      <alignment horizontal="centerContinuous"/>
    </xf>
    <xf numFmtId="0" fontId="5" fillId="0" borderId="76" xfId="0" applyFont="1" applyFill="1" applyBorder="1" applyAlignment="1">
      <alignment horizontal="centerContinuous"/>
    </xf>
    <xf numFmtId="0" fontId="9" fillId="0" borderId="62" xfId="0" applyFont="1" applyFill="1" applyBorder="1" applyAlignment="1">
      <alignment horizontal="centerContinuous"/>
    </xf>
    <xf numFmtId="0" fontId="9" fillId="0" borderId="63" xfId="0" applyFont="1" applyFill="1" applyBorder="1" applyAlignment="1">
      <alignment horizontal="centerContinuous"/>
    </xf>
    <xf numFmtId="0" fontId="9" fillId="0" borderId="65" xfId="0" applyFont="1" applyFill="1" applyBorder="1"/>
    <xf numFmtId="0" fontId="9" fillId="0" borderId="66" xfId="0" applyFont="1" applyFill="1" applyBorder="1"/>
    <xf numFmtId="0" fontId="9" fillId="0" borderId="67" xfId="0" applyFont="1" applyFill="1" applyBorder="1"/>
    <xf numFmtId="0" fontId="9" fillId="0" borderId="68" xfId="0" applyFont="1" applyFill="1" applyBorder="1"/>
    <xf numFmtId="0" fontId="9" fillId="0" borderId="73" xfId="0" applyFont="1" applyFill="1" applyBorder="1"/>
    <xf numFmtId="0" fontId="9" fillId="0" borderId="32" xfId="0" applyFont="1" applyFill="1" applyBorder="1"/>
    <xf numFmtId="0" fontId="14" fillId="0" borderId="32" xfId="0" applyFont="1" applyFill="1" applyBorder="1" applyAlignment="1">
      <alignment horizontal="center"/>
    </xf>
    <xf numFmtId="0" fontId="14" fillId="0" borderId="0" xfId="0" applyFont="1" applyFill="1" applyBorder="1" applyAlignment="1">
      <alignment horizontal="centerContinuous"/>
    </xf>
    <xf numFmtId="0" fontId="9" fillId="0" borderId="32" xfId="0" applyFont="1" applyFill="1" applyBorder="1" applyAlignment="1">
      <alignment horizontal="centerContinuous"/>
    </xf>
    <xf numFmtId="0" fontId="14" fillId="0" borderId="65" xfId="0" applyFont="1" applyFill="1" applyBorder="1" applyAlignment="1">
      <alignment horizontal="center"/>
    </xf>
    <xf numFmtId="0" fontId="14" fillId="0" borderId="73" xfId="0" applyFont="1" applyFill="1" applyBorder="1" applyAlignment="1">
      <alignment horizontal="center"/>
    </xf>
    <xf numFmtId="0" fontId="9" fillId="0" borderId="77" xfId="0" applyFont="1" applyFill="1" applyBorder="1"/>
    <xf numFmtId="0" fontId="9" fillId="0" borderId="41" xfId="0" applyFont="1" applyFill="1" applyBorder="1"/>
    <xf numFmtId="0" fontId="14" fillId="0" borderId="41" xfId="0" applyFont="1" applyFill="1" applyBorder="1" applyAlignment="1">
      <alignment horizontal="center"/>
    </xf>
    <xf numFmtId="0" fontId="14" fillId="0" borderId="78" xfId="0" applyFont="1" applyFill="1" applyBorder="1" applyAlignment="1">
      <alignment horizontal="center"/>
    </xf>
    <xf numFmtId="0" fontId="32" fillId="0" borderId="79" xfId="0" applyFont="1" applyFill="1" applyBorder="1" applyProtection="1"/>
    <xf numFmtId="0" fontId="32" fillId="0" borderId="66" xfId="0" applyFont="1" applyFill="1" applyBorder="1" applyAlignment="1" applyProtection="1">
      <alignment horizontal="center"/>
    </xf>
    <xf numFmtId="0" fontId="3" fillId="0" borderId="80" xfId="0" applyFont="1" applyFill="1" applyBorder="1" applyProtection="1"/>
    <xf numFmtId="5" fontId="32" fillId="0" borderId="80" xfId="0" applyNumberFormat="1" applyFont="1" applyFill="1" applyBorder="1" applyProtection="1"/>
    <xf numFmtId="0" fontId="32" fillId="0" borderId="67" xfId="0" applyFont="1" applyFill="1" applyBorder="1" applyAlignment="1" applyProtection="1">
      <alignment horizontal="right"/>
    </xf>
    <xf numFmtId="5" fontId="32" fillId="0" borderId="81" xfId="0" applyNumberFormat="1" applyFont="1" applyFill="1" applyBorder="1" applyProtection="1"/>
    <xf numFmtId="0" fontId="32" fillId="0" borderId="0" xfId="0" applyFont="1" applyBorder="1" applyProtection="1"/>
    <xf numFmtId="0" fontId="32" fillId="0" borderId="0" xfId="0" applyFont="1" applyBorder="1" applyAlignment="1" applyProtection="1">
      <alignment horizontal="right"/>
    </xf>
    <xf numFmtId="0" fontId="32" fillId="0" borderId="0" xfId="0" applyFont="1" applyBorder="1" applyAlignment="1" applyProtection="1">
      <alignment horizontal="centerContinuous"/>
    </xf>
    <xf numFmtId="0" fontId="32" fillId="0" borderId="26" xfId="0" applyFont="1" applyBorder="1" applyAlignment="1" applyProtection="1">
      <alignment horizontal="centerContinuous"/>
    </xf>
    <xf numFmtId="0" fontId="32" fillId="0" borderId="4" xfId="0" applyFont="1" applyBorder="1" applyAlignment="1" applyProtection="1">
      <alignment horizontal="centerContinuous"/>
    </xf>
    <xf numFmtId="0" fontId="3" fillId="0" borderId="5" xfId="0" applyFont="1" applyBorder="1" applyAlignment="1" applyProtection="1">
      <alignment horizontal="centerContinuous"/>
    </xf>
    <xf numFmtId="0" fontId="32" fillId="0" borderId="6" xfId="0" applyFont="1" applyBorder="1" applyAlignment="1" applyProtection="1">
      <alignment horizontal="centerContinuous"/>
    </xf>
    <xf numFmtId="0" fontId="32" fillId="0" borderId="7" xfId="0" applyFont="1" applyBorder="1" applyAlignment="1" applyProtection="1">
      <alignment horizontal="centerContinuous"/>
    </xf>
    <xf numFmtId="0" fontId="32" fillId="0" borderId="23" xfId="0" applyFont="1" applyBorder="1" applyProtection="1"/>
    <xf numFmtId="37" fontId="32" fillId="0" borderId="43" xfId="0" applyNumberFormat="1" applyFont="1" applyBorder="1" applyProtection="1"/>
    <xf numFmtId="37" fontId="49" fillId="0" borderId="18" xfId="0" applyNumberFormat="1" applyFont="1" applyBorder="1" applyProtection="1">
      <protection locked="0"/>
    </xf>
    <xf numFmtId="0" fontId="32" fillId="0" borderId="0" xfId="0" applyFont="1" applyBorder="1" applyAlignment="1" applyProtection="1">
      <alignment horizontal="center"/>
    </xf>
    <xf numFmtId="0" fontId="32" fillId="0" borderId="22" xfId="0" applyFont="1" applyBorder="1" applyProtection="1"/>
    <xf numFmtId="0" fontId="9" fillId="0" borderId="1" xfId="0" applyFont="1" applyFill="1" applyBorder="1" applyProtection="1"/>
    <xf numFmtId="0" fontId="9" fillId="0" borderId="2" xfId="0" applyFont="1" applyFill="1" applyBorder="1" applyProtection="1"/>
    <xf numFmtId="0" fontId="58" fillId="0" borderId="3" xfId="0" applyFont="1" applyFill="1" applyBorder="1" applyProtection="1"/>
    <xf numFmtId="0" fontId="3" fillId="0" borderId="4" xfId="0" applyFont="1" applyFill="1" applyBorder="1" applyAlignment="1" applyProtection="1">
      <alignment horizontal="centerContinuous"/>
    </xf>
    <xf numFmtId="0" fontId="9" fillId="0" borderId="0" xfId="0" applyFont="1" applyFill="1" applyAlignment="1" applyProtection="1">
      <alignment horizontal="centerContinuous"/>
    </xf>
    <xf numFmtId="0" fontId="9" fillId="0" borderId="8" xfId="0" applyFont="1" applyFill="1" applyBorder="1" applyAlignment="1" applyProtection="1">
      <alignment horizontal="centerContinuous"/>
    </xf>
    <xf numFmtId="0" fontId="46" fillId="0" borderId="4" xfId="0" applyFont="1" applyFill="1" applyBorder="1" applyAlignment="1" applyProtection="1">
      <alignment horizontal="centerContinuous"/>
    </xf>
    <xf numFmtId="0" fontId="9" fillId="0" borderId="15" xfId="0" applyFont="1" applyFill="1" applyBorder="1" applyProtection="1"/>
    <xf numFmtId="0" fontId="9" fillId="0" borderId="9" xfId="0" applyFont="1" applyFill="1" applyBorder="1" applyProtection="1"/>
    <xf numFmtId="0" fontId="9" fillId="0" borderId="30" xfId="0" applyFont="1" applyFill="1" applyBorder="1" applyProtection="1"/>
    <xf numFmtId="0" fontId="32" fillId="0" borderId="1" xfId="0" applyFont="1" applyFill="1" applyBorder="1" applyProtection="1"/>
    <xf numFmtId="0" fontId="58" fillId="0" borderId="2" xfId="0" applyFont="1" applyFill="1" applyBorder="1" applyProtection="1"/>
    <xf numFmtId="0" fontId="9" fillId="0" borderId="3" xfId="0" applyFont="1" applyFill="1" applyBorder="1" applyProtection="1"/>
    <xf numFmtId="0" fontId="3" fillId="0" borderId="0" xfId="0" applyFont="1" applyFill="1" applyAlignment="1" applyProtection="1">
      <alignment horizontal="centerContinuous"/>
    </xf>
    <xf numFmtId="0" fontId="9" fillId="0" borderId="0" xfId="0" applyFont="1" applyFill="1" applyBorder="1" applyProtection="1"/>
    <xf numFmtId="0" fontId="59" fillId="0" borderId="3" xfId="0" applyFont="1" applyBorder="1" applyProtection="1"/>
    <xf numFmtId="0" fontId="4" fillId="0" borderId="0" xfId="0" applyFont="1" applyFill="1" applyBorder="1" applyProtection="1"/>
    <xf numFmtId="0" fontId="4" fillId="9" borderId="9" xfId="0" applyFont="1" applyFill="1" applyBorder="1" applyProtection="1"/>
    <xf numFmtId="0" fontId="4" fillId="9" borderId="30" xfId="0" applyFont="1" applyFill="1" applyBorder="1" applyProtection="1"/>
    <xf numFmtId="37" fontId="32" fillId="0" borderId="53" xfId="0" applyNumberFormat="1" applyFont="1" applyBorder="1" applyProtection="1"/>
    <xf numFmtId="37" fontId="49" fillId="0" borderId="43" xfId="0" applyNumberFormat="1" applyFont="1" applyBorder="1" applyProtection="1">
      <protection locked="0"/>
    </xf>
    <xf numFmtId="37" fontId="32" fillId="0" borderId="43" xfId="0" applyNumberFormat="1" applyFont="1" applyFill="1" applyBorder="1" applyProtection="1"/>
    <xf numFmtId="0" fontId="32" fillId="0" borderId="24" xfId="0" applyFont="1" applyBorder="1" applyProtection="1"/>
    <xf numFmtId="0" fontId="32" fillId="0" borderId="82" xfId="0" applyFont="1" applyBorder="1" applyProtection="1"/>
    <xf numFmtId="37" fontId="32" fillId="0" borderId="43" xfId="0" applyNumberFormat="1" applyFont="1" applyBorder="1" applyProtection="1">
      <protection locked="0"/>
    </xf>
    <xf numFmtId="37" fontId="32" fillId="0" borderId="42" xfId="0" applyNumberFormat="1" applyFont="1" applyBorder="1" applyProtection="1">
      <protection locked="0"/>
    </xf>
    <xf numFmtId="0" fontId="9" fillId="10" borderId="8" xfId="0" applyFont="1" applyFill="1" applyBorder="1"/>
    <xf numFmtId="0" fontId="14" fillId="10" borderId="8" xfId="0" applyFont="1" applyFill="1" applyBorder="1" applyAlignment="1">
      <alignment horizontal="center"/>
    </xf>
    <xf numFmtId="0" fontId="14" fillId="10" borderId="7" xfId="0" applyFont="1" applyFill="1" applyBorder="1" applyAlignment="1">
      <alignment horizontal="center"/>
    </xf>
    <xf numFmtId="37" fontId="49" fillId="10" borderId="19" xfId="0" applyNumberFormat="1" applyFont="1" applyFill="1" applyBorder="1" applyProtection="1">
      <protection locked="0"/>
    </xf>
    <xf numFmtId="0" fontId="32" fillId="10" borderId="11" xfId="0" applyFont="1" applyFill="1" applyBorder="1" applyProtection="1"/>
    <xf numFmtId="5" fontId="32" fillId="10" borderId="80" xfId="0" applyNumberFormat="1" applyFont="1" applyFill="1" applyBorder="1" applyProtection="1"/>
    <xf numFmtId="37" fontId="49" fillId="0" borderId="16" xfId="0" applyNumberFormat="1" applyFont="1" applyFill="1" applyBorder="1" applyProtection="1">
      <protection locked="0"/>
    </xf>
    <xf numFmtId="0" fontId="49" fillId="0" borderId="9" xfId="0" applyFont="1" applyFill="1" applyBorder="1" applyAlignment="1" applyProtection="1">
      <alignment horizontal="right"/>
      <protection locked="0"/>
    </xf>
    <xf numFmtId="0" fontId="49" fillId="0" borderId="9" xfId="0" applyFont="1" applyFill="1" applyBorder="1" applyProtection="1">
      <protection locked="0"/>
    </xf>
    <xf numFmtId="37" fontId="32" fillId="0" borderId="83" xfId="0" applyNumberFormat="1" applyFont="1" applyFill="1" applyBorder="1" applyProtection="1"/>
    <xf numFmtId="10" fontId="4" fillId="0" borderId="0" xfId="0" applyNumberFormat="1" applyFont="1" applyFill="1" applyProtection="1"/>
    <xf numFmtId="37" fontId="9" fillId="0" borderId="0" xfId="0" applyNumberFormat="1" applyFont="1"/>
    <xf numFmtId="0" fontId="9" fillId="0" borderId="0" xfId="0" applyFont="1" applyBorder="1" applyProtection="1"/>
    <xf numFmtId="0" fontId="14" fillId="0" borderId="0" xfId="0" applyFont="1" applyBorder="1" applyAlignment="1" applyProtection="1">
      <alignment horizontal="center"/>
    </xf>
    <xf numFmtId="0" fontId="18" fillId="0" borderId="0" xfId="0" applyFont="1" applyBorder="1" applyAlignment="1" applyProtection="1">
      <alignment horizontal="center"/>
    </xf>
    <xf numFmtId="5" fontId="9" fillId="0" borderId="20" xfId="0" applyNumberFormat="1" applyFont="1" applyBorder="1" applyProtection="1"/>
    <xf numFmtId="37" fontId="9" fillId="0" borderId="20" xfId="0" applyNumberFormat="1" applyFont="1" applyBorder="1" applyProtection="1"/>
    <xf numFmtId="37" fontId="9" fillId="0" borderId="17" xfId="0" applyNumberFormat="1" applyFont="1" applyBorder="1" applyProtection="1"/>
    <xf numFmtId="37" fontId="17" fillId="0" borderId="20" xfId="0" applyNumberFormat="1" applyFont="1" applyBorder="1" applyProtection="1">
      <protection locked="0"/>
    </xf>
    <xf numFmtId="5" fontId="9" fillId="0" borderId="23" xfId="0" applyNumberFormat="1" applyFont="1" applyBorder="1" applyProtection="1"/>
    <xf numFmtId="37" fontId="4" fillId="0" borderId="0" xfId="0" applyNumberFormat="1" applyFont="1" applyBorder="1" applyProtection="1"/>
    <xf numFmtId="5" fontId="4" fillId="0" borderId="0" xfId="0" applyNumberFormat="1" applyFont="1" applyBorder="1" applyProtection="1"/>
    <xf numFmtId="37" fontId="4" fillId="0" borderId="20" xfId="0" applyNumberFormat="1" applyFont="1" applyBorder="1" applyProtection="1"/>
    <xf numFmtId="5" fontId="4" fillId="0" borderId="17" xfId="0" applyNumberFormat="1" applyFont="1" applyBorder="1" applyProtection="1"/>
    <xf numFmtId="37" fontId="31" fillId="0" borderId="20" xfId="0" applyNumberFormat="1" applyFont="1" applyBorder="1" applyProtection="1">
      <protection locked="0"/>
    </xf>
    <xf numFmtId="37" fontId="4" fillId="0" borderId="84" xfId="0" applyNumberFormat="1" applyFont="1" applyBorder="1" applyProtection="1"/>
    <xf numFmtId="37" fontId="4" fillId="0" borderId="85" xfId="0" applyNumberFormat="1" applyFont="1" applyBorder="1" applyProtection="1"/>
    <xf numFmtId="0" fontId="31" fillId="0" borderId="0" xfId="0" applyFont="1" applyBorder="1" applyProtection="1">
      <protection locked="0"/>
    </xf>
    <xf numFmtId="37" fontId="31" fillId="0" borderId="17" xfId="0" applyNumberFormat="1" applyFont="1" applyBorder="1" applyProtection="1">
      <protection locked="0"/>
    </xf>
    <xf numFmtId="37" fontId="4" fillId="0" borderId="17" xfId="0" applyNumberFormat="1" applyFont="1" applyBorder="1" applyProtection="1"/>
    <xf numFmtId="5" fontId="4" fillId="0" borderId="40" xfId="0" applyNumberFormat="1" applyFont="1" applyBorder="1" applyProtection="1"/>
    <xf numFmtId="0" fontId="4" fillId="0" borderId="14" xfId="0" applyFont="1" applyBorder="1" applyAlignment="1" applyProtection="1">
      <alignment horizontal="center"/>
    </xf>
    <xf numFmtId="0" fontId="4" fillId="0" borderId="18" xfId="0" applyFont="1" applyBorder="1" applyProtection="1"/>
    <xf numFmtId="5" fontId="4" fillId="0" borderId="43" xfId="0" applyNumberFormat="1" applyFont="1" applyBorder="1" applyProtection="1"/>
    <xf numFmtId="0" fontId="5" fillId="0" borderId="0" xfId="0" applyFont="1" applyBorder="1" applyAlignment="1" applyProtection="1">
      <alignment horizontal="centerContinuous"/>
    </xf>
    <xf numFmtId="0" fontId="4" fillId="0" borderId="0" xfId="0" applyFont="1" applyBorder="1" applyAlignment="1" applyProtection="1"/>
    <xf numFmtId="0" fontId="4" fillId="0" borderId="0" xfId="0" applyFont="1" applyBorder="1" applyAlignment="1" applyProtection="1">
      <alignment horizontal="center"/>
    </xf>
    <xf numFmtId="0" fontId="4" fillId="0" borderId="17" xfId="0" applyFont="1" applyBorder="1" applyProtection="1"/>
    <xf numFmtId="5" fontId="31" fillId="0" borderId="0" xfId="0" applyNumberFormat="1" applyFont="1" applyBorder="1" applyProtection="1">
      <protection locked="0"/>
    </xf>
    <xf numFmtId="5" fontId="4" fillId="0" borderId="52" xfId="0" applyNumberFormat="1" applyFont="1" applyBorder="1" applyProtection="1"/>
    <xf numFmtId="5" fontId="4" fillId="0" borderId="51" xfId="0" applyNumberFormat="1" applyFont="1" applyBorder="1" applyProtection="1"/>
    <xf numFmtId="5" fontId="4" fillId="0" borderId="49" xfId="0" applyNumberFormat="1" applyFont="1" applyBorder="1" applyProtection="1"/>
    <xf numFmtId="0" fontId="5" fillId="0" borderId="46" xfId="0" applyFont="1" applyBorder="1" applyAlignment="1" applyProtection="1"/>
    <xf numFmtId="5" fontId="4" fillId="0" borderId="22" xfId="0" applyNumberFormat="1" applyFont="1" applyBorder="1" applyProtection="1"/>
    <xf numFmtId="5" fontId="4" fillId="0" borderId="41" xfId="0" applyNumberFormat="1" applyFont="1" applyBorder="1" applyProtection="1"/>
    <xf numFmtId="164" fontId="9" fillId="0" borderId="0" xfId="0" applyNumberFormat="1" applyFont="1" applyAlignment="1" applyProtection="1">
      <alignment horizontal="center"/>
    </xf>
    <xf numFmtId="0" fontId="9" fillId="0" borderId="0" xfId="0" applyFont="1" applyAlignment="1" applyProtection="1">
      <alignment horizontal="center"/>
    </xf>
    <xf numFmtId="0" fontId="46" fillId="0" borderId="0" xfId="0" applyFont="1" applyBorder="1" applyAlignment="1" applyProtection="1">
      <alignment horizontal="centerContinuous"/>
    </xf>
    <xf numFmtId="0" fontId="4" fillId="0" borderId="4" xfId="0" applyFont="1" applyBorder="1" applyAlignment="1" applyProtection="1"/>
    <xf numFmtId="0" fontId="4" fillId="0" borderId="23" xfId="0" applyFont="1" applyBorder="1" applyProtection="1"/>
    <xf numFmtId="5" fontId="31" fillId="0" borderId="41" xfId="0" applyNumberFormat="1" applyFont="1" applyBorder="1" applyProtection="1">
      <protection locked="0"/>
    </xf>
    <xf numFmtId="164" fontId="31" fillId="0" borderId="41" xfId="0" applyNumberFormat="1" applyFont="1" applyBorder="1" applyProtection="1">
      <protection locked="0"/>
    </xf>
    <xf numFmtId="5" fontId="31" fillId="0" borderId="7" xfId="0" applyNumberFormat="1" applyFont="1" applyBorder="1" applyProtection="1">
      <protection locked="0"/>
    </xf>
    <xf numFmtId="0" fontId="9" fillId="0" borderId="0" xfId="0" applyFont="1" applyBorder="1" applyAlignment="1" applyProtection="1">
      <alignment horizontal="centerContinuous"/>
    </xf>
    <xf numFmtId="0" fontId="9" fillId="0" borderId="9" xfId="0" applyFont="1" applyBorder="1" applyAlignment="1" applyProtection="1">
      <alignment horizontal="centerContinuous"/>
    </xf>
    <xf numFmtId="0" fontId="14" fillId="0" borderId="0" xfId="0" applyFont="1" applyBorder="1" applyAlignment="1" applyProtection="1">
      <alignment horizontal="centerContinuous"/>
    </xf>
    <xf numFmtId="0" fontId="17" fillId="0" borderId="20" xfId="0" applyFont="1" applyBorder="1" applyProtection="1">
      <protection locked="0"/>
    </xf>
    <xf numFmtId="5" fontId="17" fillId="0" borderId="20" xfId="0" applyNumberFormat="1" applyFont="1" applyBorder="1" applyProtection="1">
      <protection locked="0"/>
    </xf>
    <xf numFmtId="37" fontId="9" fillId="0" borderId="84" xfId="0" applyNumberFormat="1" applyFont="1" applyBorder="1" applyProtection="1"/>
    <xf numFmtId="5" fontId="9" fillId="0" borderId="85" xfId="0" applyNumberFormat="1" applyFont="1" applyBorder="1" applyProtection="1"/>
    <xf numFmtId="0" fontId="32" fillId="0" borderId="4" xfId="0" applyFont="1" applyFill="1" applyBorder="1"/>
    <xf numFmtId="0" fontId="32" fillId="0" borderId="62" xfId="0" applyFont="1" applyBorder="1" applyProtection="1"/>
    <xf numFmtId="0" fontId="3" fillId="0" borderId="0" xfId="0" applyFont="1" applyBorder="1" applyAlignment="1" applyProtection="1">
      <alignment horizontal="centerContinuous"/>
    </xf>
    <xf numFmtId="0" fontId="32" fillId="0" borderId="0" xfId="0" applyFont="1" applyBorder="1" applyAlignment="1" applyProtection="1"/>
    <xf numFmtId="0" fontId="0" fillId="0" borderId="0" xfId="0" applyBorder="1"/>
    <xf numFmtId="0" fontId="32" fillId="0" borderId="0" xfId="0" applyFont="1" applyBorder="1"/>
    <xf numFmtId="5" fontId="32" fillId="0" borderId="0" xfId="0" applyNumberFormat="1" applyFont="1" applyBorder="1" applyProtection="1"/>
    <xf numFmtId="0" fontId="49" fillId="0" borderId="0" xfId="0" applyFont="1" applyBorder="1" applyProtection="1">
      <protection locked="0"/>
    </xf>
    <xf numFmtId="5" fontId="49" fillId="0" borderId="0" xfId="0" applyNumberFormat="1" applyFont="1" applyBorder="1" applyProtection="1">
      <protection locked="0"/>
    </xf>
    <xf numFmtId="37" fontId="49" fillId="0" borderId="0" xfId="0" applyNumberFormat="1" applyFont="1" applyBorder="1" applyProtection="1">
      <protection locked="0"/>
    </xf>
    <xf numFmtId="37" fontId="32" fillId="0" borderId="0" xfId="0" applyNumberFormat="1" applyFont="1" applyBorder="1" applyProtection="1"/>
    <xf numFmtId="37" fontId="32" fillId="0" borderId="39" xfId="0" applyNumberFormat="1" applyFont="1" applyBorder="1" applyProtection="1"/>
    <xf numFmtId="37" fontId="32" fillId="0" borderId="6" xfId="0" applyNumberFormat="1" applyFont="1" applyBorder="1" applyProtection="1"/>
    <xf numFmtId="0" fontId="32" fillId="0" borderId="25" xfId="0" applyFont="1" applyBorder="1" applyProtection="1"/>
    <xf numFmtId="0" fontId="32" fillId="0" borderId="26" xfId="0" applyFont="1" applyBorder="1" applyProtection="1"/>
    <xf numFmtId="0" fontId="32" fillId="0" borderId="26" xfId="0" applyFont="1" applyBorder="1" applyAlignment="1" applyProtection="1">
      <alignment horizontal="center"/>
    </xf>
    <xf numFmtId="0" fontId="32" fillId="0" borderId="27" xfId="0" applyFont="1" applyBorder="1" applyAlignment="1" applyProtection="1">
      <alignment horizontal="center"/>
    </xf>
    <xf numFmtId="0" fontId="32" fillId="0" borderId="12" xfId="0" applyFont="1" applyBorder="1" applyAlignment="1" applyProtection="1">
      <alignment horizontal="center"/>
    </xf>
    <xf numFmtId="37" fontId="32" fillId="0" borderId="34" xfId="0" applyNumberFormat="1" applyFont="1" applyBorder="1" applyProtection="1"/>
    <xf numFmtId="37" fontId="49" fillId="0" borderId="39" xfId="0" applyNumberFormat="1" applyFont="1" applyBorder="1" applyProtection="1">
      <protection locked="0"/>
    </xf>
    <xf numFmtId="37" fontId="32" fillId="0" borderId="54" xfId="0" applyNumberFormat="1" applyFont="1" applyBorder="1" applyProtection="1"/>
    <xf numFmtId="0" fontId="32" fillId="0" borderId="86" xfId="0" applyFont="1" applyBorder="1" applyProtection="1"/>
    <xf numFmtId="0" fontId="32" fillId="0" borderId="27" xfId="0" applyFont="1" applyBorder="1" applyProtection="1"/>
    <xf numFmtId="37" fontId="32" fillId="0" borderId="38" xfId="0" applyNumberFormat="1" applyFont="1" applyBorder="1" applyProtection="1"/>
    <xf numFmtId="37" fontId="32" fillId="0" borderId="38" xfId="0" applyNumberFormat="1" applyFont="1" applyBorder="1" applyProtection="1">
      <protection locked="0"/>
    </xf>
    <xf numFmtId="5" fontId="32" fillId="0" borderId="6" xfId="0" applyNumberFormat="1" applyFont="1" applyBorder="1" applyProtection="1"/>
    <xf numFmtId="0" fontId="4" fillId="6" borderId="9" xfId="0" applyFont="1" applyFill="1" applyBorder="1" applyAlignment="1" applyProtection="1">
      <alignment horizontal="left"/>
    </xf>
    <xf numFmtId="0" fontId="31" fillId="0" borderId="0" xfId="11" applyFont="1" applyProtection="1">
      <protection locked="0"/>
    </xf>
    <xf numFmtId="16" fontId="17" fillId="0" borderId="12" xfId="0" quotePrefix="1" applyNumberFormat="1" applyFont="1" applyBorder="1" applyProtection="1">
      <protection locked="0"/>
    </xf>
    <xf numFmtId="0" fontId="17" fillId="0" borderId="0" xfId="0" quotePrefix="1" applyFont="1" applyProtection="1">
      <protection locked="0"/>
    </xf>
    <xf numFmtId="0" fontId="25" fillId="0" borderId="0" xfId="0" applyFont="1" applyProtection="1">
      <protection locked="0"/>
    </xf>
    <xf numFmtId="0" fontId="17" fillId="0" borderId="35" xfId="11" applyFont="1" applyBorder="1" applyProtection="1">
      <protection locked="0"/>
    </xf>
    <xf numFmtId="0" fontId="17" fillId="0" borderId="32" xfId="11" applyFont="1" applyBorder="1" applyProtection="1">
      <protection locked="0"/>
    </xf>
    <xf numFmtId="0" fontId="17" fillId="0" borderId="0" xfId="11" applyFont="1" applyProtection="1">
      <protection locked="0"/>
    </xf>
    <xf numFmtId="0" fontId="17" fillId="0" borderId="12" xfId="11" applyFont="1" applyBorder="1" applyProtection="1">
      <protection locked="0"/>
    </xf>
    <xf numFmtId="171" fontId="36" fillId="0" borderId="31" xfId="1" applyNumberFormat="1" applyFont="1" applyBorder="1" applyProtection="1">
      <protection locked="0"/>
    </xf>
    <xf numFmtId="0" fontId="36" fillId="0" borderId="20" xfId="11" applyFont="1" applyBorder="1" applyProtection="1">
      <protection locked="0"/>
    </xf>
    <xf numFmtId="0" fontId="36" fillId="0" borderId="32" xfId="11" applyFont="1" applyBorder="1" applyProtection="1">
      <protection locked="0"/>
    </xf>
    <xf numFmtId="0" fontId="36" fillId="0" borderId="0" xfId="11" applyFont="1" applyProtection="1">
      <protection locked="0"/>
    </xf>
    <xf numFmtId="171" fontId="31" fillId="0" borderId="0" xfId="1" applyNumberFormat="1" applyFont="1" applyProtection="1">
      <protection locked="0"/>
    </xf>
    <xf numFmtId="171" fontId="31" fillId="0" borderId="8" xfId="1" applyNumberFormat="1" applyFont="1" applyBorder="1" applyProtection="1">
      <protection locked="0"/>
    </xf>
    <xf numFmtId="0" fontId="31" fillId="0" borderId="4" xfId="11" applyFont="1" applyBorder="1" applyProtection="1">
      <protection locked="0"/>
    </xf>
    <xf numFmtId="0" fontId="31" fillId="0" borderId="87" xfId="11" applyFont="1" applyBorder="1" applyProtection="1">
      <protection locked="0"/>
    </xf>
    <xf numFmtId="37" fontId="68" fillId="0" borderId="31" xfId="0" applyNumberFormat="1" applyFont="1" applyBorder="1" applyProtection="1"/>
    <xf numFmtId="37" fontId="68" fillId="0" borderId="31" xfId="0" applyNumberFormat="1" applyFont="1" applyBorder="1" applyProtection="1">
      <protection locked="0"/>
    </xf>
    <xf numFmtId="171" fontId="68" fillId="0" borderId="31" xfId="1" applyNumberFormat="1" applyFont="1" applyBorder="1" applyProtection="1">
      <protection locked="0"/>
    </xf>
    <xf numFmtId="37" fontId="23" fillId="0" borderId="31" xfId="1" applyNumberFormat="1" applyFont="1" applyBorder="1" applyProtection="1"/>
    <xf numFmtId="5" fontId="68" fillId="0" borderId="31" xfId="0" applyNumberFormat="1" applyFont="1" applyBorder="1" applyProtection="1"/>
    <xf numFmtId="37" fontId="69" fillId="0" borderId="21" xfId="0" applyNumberFormat="1" applyFont="1" applyBorder="1" applyProtection="1"/>
    <xf numFmtId="10" fontId="4" fillId="0" borderId="9" xfId="23" applyNumberFormat="1" applyFont="1" applyBorder="1" applyProtection="1"/>
    <xf numFmtId="172" fontId="4" fillId="0" borderId="0" xfId="0" applyNumberFormat="1" applyFont="1" applyFill="1" applyProtection="1"/>
    <xf numFmtId="3" fontId="4" fillId="0" borderId="88" xfId="0" applyNumberFormat="1" applyFont="1" applyBorder="1" applyProtection="1"/>
    <xf numFmtId="171" fontId="4" fillId="7" borderId="89" xfId="1" applyNumberFormat="1" applyFont="1" applyFill="1" applyBorder="1" applyProtection="1"/>
    <xf numFmtId="0" fontId="4" fillId="0" borderId="88" xfId="0" applyFont="1" applyBorder="1" applyProtection="1"/>
    <xf numFmtId="14" fontId="49" fillId="0" borderId="19" xfId="0" applyNumberFormat="1" applyFont="1" applyBorder="1" applyProtection="1">
      <protection locked="0"/>
    </xf>
    <xf numFmtId="171" fontId="4" fillId="0" borderId="9" xfId="1" applyNumberFormat="1" applyFont="1" applyBorder="1" applyProtection="1"/>
    <xf numFmtId="0" fontId="17" fillId="0" borderId="32" xfId="11" applyFont="1" applyBorder="1" applyProtection="1">
      <protection locked="0"/>
    </xf>
    <xf numFmtId="0" fontId="17" fillId="0" borderId="32" xfId="11" applyFont="1" applyBorder="1" applyProtection="1">
      <protection locked="0"/>
    </xf>
    <xf numFmtId="0" fontId="31" fillId="0" borderId="31" xfId="11" applyFont="1" applyBorder="1" applyProtection="1">
      <protection locked="0"/>
    </xf>
    <xf numFmtId="0" fontId="17" fillId="0" borderId="0" xfId="11" applyFont="1" applyProtection="1">
      <protection locked="0"/>
    </xf>
    <xf numFmtId="10" fontId="4" fillId="7" borderId="90" xfId="0" applyNumberFormat="1" applyFont="1" applyFill="1" applyBorder="1" applyProtection="1"/>
    <xf numFmtId="10" fontId="4" fillId="7" borderId="91" xfId="0" applyNumberFormat="1" applyFont="1" applyFill="1" applyBorder="1" applyProtection="1"/>
    <xf numFmtId="10" fontId="4" fillId="7" borderId="92" xfId="0" applyNumberFormat="1" applyFont="1" applyFill="1" applyBorder="1" applyProtection="1"/>
    <xf numFmtId="10" fontId="4" fillId="7" borderId="93" xfId="0" applyNumberFormat="1" applyFont="1" applyFill="1" applyBorder="1" applyProtection="1"/>
    <xf numFmtId="10" fontId="4" fillId="7" borderId="94" xfId="0" applyNumberFormat="1" applyFont="1" applyFill="1" applyBorder="1" applyProtection="1"/>
    <xf numFmtId="10" fontId="4" fillId="7" borderId="96" xfId="0" applyNumberFormat="1" applyFont="1" applyFill="1" applyBorder="1" applyProtection="1"/>
    <xf numFmtId="10" fontId="4" fillId="7" borderId="95" xfId="0" applyNumberFormat="1" applyFont="1" applyFill="1" applyBorder="1" applyProtection="1"/>
    <xf numFmtId="37" fontId="71" fillId="0" borderId="0" xfId="0" applyNumberFormat="1" applyFont="1" applyProtection="1"/>
    <xf numFmtId="0" fontId="71" fillId="0" borderId="0" xfId="0" applyFont="1" applyFill="1" applyProtection="1"/>
    <xf numFmtId="0" fontId="72" fillId="0" borderId="87" xfId="11" applyFont="1" applyBorder="1" applyProtection="1"/>
    <xf numFmtId="0" fontId="4" fillId="0" borderId="0" xfId="0" applyFont="1" applyAlignment="1" applyProtection="1">
      <alignment horizontal="left" wrapText="1"/>
    </xf>
    <xf numFmtId="0" fontId="0" fillId="0" borderId="0" xfId="0" applyAlignment="1">
      <alignment horizontal="left" wrapText="1"/>
    </xf>
    <xf numFmtId="0" fontId="4" fillId="0" borderId="0" xfId="0" applyFont="1" applyAlignment="1" applyProtection="1">
      <alignment wrapText="1"/>
    </xf>
    <xf numFmtId="0" fontId="0" fillId="0" borderId="0" xfId="0" applyAlignment="1">
      <alignment wrapText="1"/>
    </xf>
    <xf numFmtId="0" fontId="4" fillId="0" borderId="4" xfId="0" applyFont="1" applyBorder="1" applyAlignment="1" applyProtection="1">
      <alignment horizontal="left"/>
    </xf>
    <xf numFmtId="0" fontId="0" fillId="0" borderId="0" xfId="0" applyAlignment="1">
      <alignment horizontal="left"/>
    </xf>
    <xf numFmtId="0" fontId="0" fillId="0" borderId="8" xfId="0" applyBorder="1" applyAlignment="1">
      <alignment horizontal="left"/>
    </xf>
  </cellXfs>
  <cellStyles count="24">
    <cellStyle name="Comma" xfId="1" builtinId="3"/>
    <cellStyle name="Comma 2" xfId="6"/>
    <cellStyle name="Comma 2 2" xfId="7"/>
    <cellStyle name="Comma 2 3" xfId="20"/>
    <cellStyle name="Comma 3" xfId="8"/>
    <cellStyle name="Comma 3 2" xfId="9"/>
    <cellStyle name="Comma 4" xfId="10"/>
    <cellStyle name="Comma 4 2" xfId="21"/>
    <cellStyle name="Comma 5" xfId="5"/>
    <cellStyle name="Comma 6" xfId="3"/>
    <cellStyle name="Normal" xfId="0" builtinId="0"/>
    <cellStyle name="Normal 2" xfId="11"/>
    <cellStyle name="Normal 3" xfId="4"/>
    <cellStyle name="Normal 4" xfId="2"/>
    <cellStyle name="Percent" xfId="23" builtinId="5"/>
    <cellStyle name="Percent 2" xfId="13"/>
    <cellStyle name="Percent 2 2" xfId="14"/>
    <cellStyle name="Percent 2 3" xfId="19"/>
    <cellStyle name="Percent 3" xfId="15"/>
    <cellStyle name="Percent 3 2" xfId="16"/>
    <cellStyle name="Percent 4" xfId="17"/>
    <cellStyle name="Percent 4 2" xfId="18"/>
    <cellStyle name="Percent 5" xfId="12"/>
    <cellStyle name="Percent 6" xfId="22"/>
  </cellStyles>
  <dxfs count="0"/>
  <tableStyles count="0" defaultTableStyle="TableStyleMedium9" defaultPivotStyle="PivotStyleLight16"/>
  <colors>
    <mruColors>
      <color rgb="FF0000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133350</xdr:rowOff>
        </xdr:from>
        <xdr:to>
          <xdr:col>0</xdr:col>
          <xdr:colOff>0</xdr:colOff>
          <xdr:row>52</xdr:row>
          <xdr:rowOff>180975</xdr:rowOff>
        </xdr:to>
        <xdr:sp macro="" textlink="">
          <xdr:nvSpPr>
            <xdr:cNvPr id="3075" name="Button 3"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Cover Sheet</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66675</xdr:rowOff>
        </xdr:from>
        <xdr:to>
          <xdr:col>0</xdr:col>
          <xdr:colOff>0</xdr:colOff>
          <xdr:row>60</xdr:row>
          <xdr:rowOff>47625</xdr:rowOff>
        </xdr:to>
        <xdr:sp macro="" textlink="">
          <xdr:nvSpPr>
            <xdr:cNvPr id="12300" name="Button 12"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7</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131</xdr:row>
          <xdr:rowOff>180975</xdr:rowOff>
        </xdr:from>
        <xdr:to>
          <xdr:col>0</xdr:col>
          <xdr:colOff>0</xdr:colOff>
          <xdr:row>134</xdr:row>
          <xdr:rowOff>47625</xdr:rowOff>
        </xdr:to>
        <xdr:sp macro="" textlink="">
          <xdr:nvSpPr>
            <xdr:cNvPr id="13325" name="Button 13" hidden="1">
              <a:extLst>
                <a:ext uri="{63B3BB69-23CF-44E3-9099-C40C66FF867C}">
                  <a14:compatExt spid="_x0000_s13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8</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228</xdr:row>
          <xdr:rowOff>161925</xdr:rowOff>
        </xdr:from>
        <xdr:to>
          <xdr:col>0</xdr:col>
          <xdr:colOff>0</xdr:colOff>
          <xdr:row>231</xdr:row>
          <xdr:rowOff>123825</xdr:rowOff>
        </xdr:to>
        <xdr:sp macro="" textlink="">
          <xdr:nvSpPr>
            <xdr:cNvPr id="16401" name="Button 17" hidden="1">
              <a:extLst>
                <a:ext uri="{63B3BB69-23CF-44E3-9099-C40C66FF867C}">
                  <a14:compatExt spid="_x0000_s16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11</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121</xdr:row>
          <xdr:rowOff>38100</xdr:rowOff>
        </xdr:from>
        <xdr:to>
          <xdr:col>0</xdr:col>
          <xdr:colOff>0</xdr:colOff>
          <xdr:row>123</xdr:row>
          <xdr:rowOff>76200</xdr:rowOff>
        </xdr:to>
        <xdr:sp macro="" textlink="">
          <xdr:nvSpPr>
            <xdr:cNvPr id="17426" name="Button 18" hidden="1">
              <a:extLst>
                <a:ext uri="{63B3BB69-23CF-44E3-9099-C40C66FF867C}">
                  <a14:compatExt spid="_x0000_s17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12</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3648075</xdr:colOff>
          <xdr:row>127</xdr:row>
          <xdr:rowOff>19050</xdr:rowOff>
        </xdr:from>
        <xdr:to>
          <xdr:col>4</xdr:col>
          <xdr:colOff>514350</xdr:colOff>
          <xdr:row>127</xdr:row>
          <xdr:rowOff>19050</xdr:rowOff>
        </xdr:to>
        <xdr:sp macro="" textlink="">
          <xdr:nvSpPr>
            <xdr:cNvPr id="18451" name="Button 19" hidden="1">
              <a:extLst>
                <a:ext uri="{63B3BB69-23CF-44E3-9099-C40C66FF867C}">
                  <a14:compatExt spid="_x0000_s18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13</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106</xdr:row>
          <xdr:rowOff>95250</xdr:rowOff>
        </xdr:from>
        <xdr:to>
          <xdr:col>1</xdr:col>
          <xdr:colOff>0</xdr:colOff>
          <xdr:row>108</xdr:row>
          <xdr:rowOff>133350</xdr:rowOff>
        </xdr:to>
        <xdr:sp macro="" textlink="">
          <xdr:nvSpPr>
            <xdr:cNvPr id="19476" name="Button 20" hidden="1">
              <a:extLst>
                <a:ext uri="{63B3BB69-23CF-44E3-9099-C40C66FF867C}">
                  <a14:compatExt spid="_x0000_s19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14</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54</xdr:row>
          <xdr:rowOff>161925</xdr:rowOff>
        </xdr:from>
        <xdr:to>
          <xdr:col>0</xdr:col>
          <xdr:colOff>0</xdr:colOff>
          <xdr:row>57</xdr:row>
          <xdr:rowOff>114300</xdr:rowOff>
        </xdr:to>
        <xdr:sp macro="" textlink="">
          <xdr:nvSpPr>
            <xdr:cNvPr id="22551" name="Button 23" hidden="1">
              <a:extLst>
                <a:ext uri="{63B3BB69-23CF-44E3-9099-C40C66FF867C}">
                  <a14:compatExt spid="_x0000_s22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17</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171450</xdr:rowOff>
        </xdr:from>
        <xdr:to>
          <xdr:col>0</xdr:col>
          <xdr:colOff>0</xdr:colOff>
          <xdr:row>59</xdr:row>
          <xdr:rowOff>161925</xdr:rowOff>
        </xdr:to>
        <xdr:sp macro="" textlink="">
          <xdr:nvSpPr>
            <xdr:cNvPr id="23576" name="Button 24" hidden="1">
              <a:extLst>
                <a:ext uri="{63B3BB69-23CF-44E3-9099-C40C66FF867C}">
                  <a14:compatExt spid="_x0000_s23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18</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73</xdr:row>
          <xdr:rowOff>57150</xdr:rowOff>
        </xdr:from>
        <xdr:to>
          <xdr:col>0</xdr:col>
          <xdr:colOff>0</xdr:colOff>
          <xdr:row>75</xdr:row>
          <xdr:rowOff>171450</xdr:rowOff>
        </xdr:to>
        <xdr:sp macro="" textlink="">
          <xdr:nvSpPr>
            <xdr:cNvPr id="24601" name="Button 25" hidden="1">
              <a:extLst>
                <a:ext uri="{63B3BB69-23CF-44E3-9099-C40C66FF867C}">
                  <a14:compatExt spid="_x0000_s24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Sch.19</a:t>
              </a:r>
            </a:p>
          </xdr:txBody>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72</xdr:row>
          <xdr:rowOff>47625</xdr:rowOff>
        </xdr:from>
        <xdr:to>
          <xdr:col>1</xdr:col>
          <xdr:colOff>0</xdr:colOff>
          <xdr:row>74</xdr:row>
          <xdr:rowOff>161925</xdr:rowOff>
        </xdr:to>
        <xdr:sp macro="" textlink="">
          <xdr:nvSpPr>
            <xdr:cNvPr id="25626" name="Button 26" hidden="1">
              <a:extLst>
                <a:ext uri="{63B3BB69-23CF-44E3-9099-C40C66FF867C}">
                  <a14:compatExt spid="_x0000_s25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20</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152400</xdr:rowOff>
        </xdr:from>
        <xdr:to>
          <xdr:col>0</xdr:col>
          <xdr:colOff>0</xdr:colOff>
          <xdr:row>59</xdr:row>
          <xdr:rowOff>104775</xdr:rowOff>
        </xdr:to>
        <xdr:sp macro="" textlink="">
          <xdr:nvSpPr>
            <xdr:cNvPr id="4100" name="Button 4" hidden="1">
              <a:extLst>
                <a:ext uri="{63B3BB69-23CF-44E3-9099-C40C66FF867C}">
                  <a14:compatExt spid="_x0000_s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Table</a:t>
              </a:r>
            </a:p>
          </xdr:txBody>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110</xdr:row>
          <xdr:rowOff>133350</xdr:rowOff>
        </xdr:from>
        <xdr:to>
          <xdr:col>0</xdr:col>
          <xdr:colOff>0</xdr:colOff>
          <xdr:row>113</xdr:row>
          <xdr:rowOff>104775</xdr:rowOff>
        </xdr:to>
        <xdr:sp macro="" textlink="">
          <xdr:nvSpPr>
            <xdr:cNvPr id="32801" name="Button 33" hidden="1">
              <a:extLst>
                <a:ext uri="{63B3BB69-23CF-44E3-9099-C40C66FF867C}">
                  <a14:compatExt spid="_x0000_s3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27</a:t>
              </a:r>
            </a:p>
          </xdr:txBody>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149</xdr:row>
          <xdr:rowOff>38100</xdr:rowOff>
        </xdr:from>
        <xdr:to>
          <xdr:col>0</xdr:col>
          <xdr:colOff>0</xdr:colOff>
          <xdr:row>151</xdr:row>
          <xdr:rowOff>114300</xdr:rowOff>
        </xdr:to>
        <xdr:sp macro="" textlink="">
          <xdr:nvSpPr>
            <xdr:cNvPr id="33826" name="Button 34" hidden="1">
              <a:extLst>
                <a:ext uri="{63B3BB69-23CF-44E3-9099-C40C66FF867C}">
                  <a14:compatExt spid="_x0000_s33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28</a:t>
              </a:r>
            </a:p>
          </xdr:txBody>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142875</xdr:rowOff>
        </xdr:from>
        <xdr:to>
          <xdr:col>0</xdr:col>
          <xdr:colOff>0</xdr:colOff>
          <xdr:row>51</xdr:row>
          <xdr:rowOff>180975</xdr:rowOff>
        </xdr:to>
        <xdr:sp macro="" textlink="">
          <xdr:nvSpPr>
            <xdr:cNvPr id="38951" name="Button 39" hidden="1">
              <a:extLst>
                <a:ext uri="{63B3BB69-23CF-44E3-9099-C40C66FF867C}">
                  <a14:compatExt spid="_x0000_s38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33</a:t>
              </a:r>
            </a:p>
          </xdr:txBody>
        </xdr:sp>
        <xdr:clientData fLock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74</xdr:row>
          <xdr:rowOff>161925</xdr:rowOff>
        </xdr:from>
        <xdr:to>
          <xdr:col>0</xdr:col>
          <xdr:colOff>0</xdr:colOff>
          <xdr:row>77</xdr:row>
          <xdr:rowOff>161925</xdr:rowOff>
        </xdr:to>
        <xdr:sp macro="" textlink="">
          <xdr:nvSpPr>
            <xdr:cNvPr id="47151" name="Button 47" hidden="1">
              <a:extLst>
                <a:ext uri="{63B3BB69-23CF-44E3-9099-C40C66FF867C}">
                  <a14:compatExt spid="_x0000_s47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41</a:t>
              </a:r>
            </a:p>
          </xdr:txBody>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47625</xdr:rowOff>
        </xdr:from>
        <xdr:to>
          <xdr:col>0</xdr:col>
          <xdr:colOff>0</xdr:colOff>
          <xdr:row>67</xdr:row>
          <xdr:rowOff>152400</xdr:rowOff>
        </xdr:to>
        <xdr:sp macro="" textlink="">
          <xdr:nvSpPr>
            <xdr:cNvPr id="48176" name="Button 48" hidden="1">
              <a:extLst>
                <a:ext uri="{63B3BB69-23CF-44E3-9099-C40C66FF867C}">
                  <a14:compatExt spid="_x0000_s48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Sch.42</a:t>
              </a:r>
            </a:p>
          </xdr:txBody>
        </xdr:sp>
        <xdr:clientData fLock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0</xdr:rowOff>
        </xdr:from>
        <xdr:to>
          <xdr:col>0</xdr:col>
          <xdr:colOff>0</xdr:colOff>
          <xdr:row>59</xdr:row>
          <xdr:rowOff>114300</xdr:rowOff>
        </xdr:to>
        <xdr:sp macro="" textlink="">
          <xdr:nvSpPr>
            <xdr:cNvPr id="49201" name="Button 49" hidden="1">
              <a:extLst>
                <a:ext uri="{63B3BB69-23CF-44E3-9099-C40C66FF867C}">
                  <a14:compatExt spid="_x0000_s49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43</a:t>
              </a:r>
            </a:p>
          </xdr:txBody>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65</xdr:row>
          <xdr:rowOff>180975</xdr:rowOff>
        </xdr:from>
        <xdr:to>
          <xdr:col>0</xdr:col>
          <xdr:colOff>0</xdr:colOff>
          <xdr:row>68</xdr:row>
          <xdr:rowOff>95250</xdr:rowOff>
        </xdr:to>
        <xdr:sp macro="" textlink="">
          <xdr:nvSpPr>
            <xdr:cNvPr id="51251" name="Button 51" hidden="1">
              <a:extLst>
                <a:ext uri="{63B3BB69-23CF-44E3-9099-C40C66FF867C}">
                  <a14:compatExt spid="_x0000_s5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45</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200025</xdr:rowOff>
        </xdr:from>
        <xdr:to>
          <xdr:col>0</xdr:col>
          <xdr:colOff>0</xdr:colOff>
          <xdr:row>60</xdr:row>
          <xdr:rowOff>0</xdr:rowOff>
        </xdr:to>
        <xdr:sp macro="" textlink="">
          <xdr:nvSpPr>
            <xdr:cNvPr id="52276" name="Button 52" hidden="1">
              <a:extLst>
                <a:ext uri="{63B3BB69-23CF-44E3-9099-C40C66FF867C}">
                  <a14:compatExt spid="_x0000_s52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46</a:t>
              </a:r>
            </a:p>
          </xdr:txBody>
        </xdr:sp>
        <xdr:clientData fLock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69</xdr:row>
          <xdr:rowOff>9525</xdr:rowOff>
        </xdr:from>
        <xdr:to>
          <xdr:col>7</xdr:col>
          <xdr:colOff>247650</xdr:colOff>
          <xdr:row>69</xdr:row>
          <xdr:rowOff>9525</xdr:rowOff>
        </xdr:to>
        <xdr:sp macro="" textlink="">
          <xdr:nvSpPr>
            <xdr:cNvPr id="53301" name="Button 53" hidden="1">
              <a:extLst>
                <a:ext uri="{63B3BB69-23CF-44E3-9099-C40C66FF867C}">
                  <a14:compatExt spid="_x0000_s53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Sch.47</a:t>
              </a:r>
            </a:p>
          </xdr:txBody>
        </xdr:sp>
        <xdr:clientData fLock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19050</xdr:rowOff>
        </xdr:from>
        <xdr:to>
          <xdr:col>0</xdr:col>
          <xdr:colOff>0</xdr:colOff>
          <xdr:row>64</xdr:row>
          <xdr:rowOff>104775</xdr:rowOff>
        </xdr:to>
        <xdr:sp macro="" textlink="">
          <xdr:nvSpPr>
            <xdr:cNvPr id="55351" name="Button 55" hidden="1">
              <a:extLst>
                <a:ext uri="{63B3BB69-23CF-44E3-9099-C40C66FF867C}">
                  <a14:compatExt spid="_x0000_s55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49</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9525</xdr:rowOff>
        </xdr:from>
        <xdr:to>
          <xdr:col>0</xdr:col>
          <xdr:colOff>0</xdr:colOff>
          <xdr:row>62</xdr:row>
          <xdr:rowOff>76200</xdr:rowOff>
        </xdr:to>
        <xdr:sp macro="" textlink="">
          <xdr:nvSpPr>
            <xdr:cNvPr id="5125" name="Button 5" hidden="1">
              <a:extLst>
                <a:ext uri="{63B3BB69-23CF-44E3-9099-C40C66FF867C}">
                  <a14:compatExt spid="_x0000_s5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a:t>
              </a:r>
            </a:p>
          </xdr:txBody>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70</xdr:row>
          <xdr:rowOff>9525</xdr:rowOff>
        </xdr:from>
        <xdr:to>
          <xdr:col>0</xdr:col>
          <xdr:colOff>0</xdr:colOff>
          <xdr:row>72</xdr:row>
          <xdr:rowOff>171450</xdr:rowOff>
        </xdr:to>
        <xdr:sp macro="" textlink="">
          <xdr:nvSpPr>
            <xdr:cNvPr id="57401" name="Button 57" hidden="1">
              <a:extLst>
                <a:ext uri="{63B3BB69-23CF-44E3-9099-C40C66FF867C}">
                  <a14:compatExt spid="_x0000_s57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Sch.51</a:t>
              </a:r>
            </a:p>
          </xdr:txBody>
        </xdr:sp>
        <xdr:clientData fLock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135</xdr:row>
          <xdr:rowOff>47625</xdr:rowOff>
        </xdr:from>
        <xdr:to>
          <xdr:col>0</xdr:col>
          <xdr:colOff>0</xdr:colOff>
          <xdr:row>136</xdr:row>
          <xdr:rowOff>180975</xdr:rowOff>
        </xdr:to>
        <xdr:sp macro="" textlink="">
          <xdr:nvSpPr>
            <xdr:cNvPr id="59451" name="Button 59" hidden="1">
              <a:extLst>
                <a:ext uri="{63B3BB69-23CF-44E3-9099-C40C66FF867C}">
                  <a14:compatExt spid="_x0000_s59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53</a:t>
              </a:r>
            </a:p>
          </xdr:txBody>
        </xdr:sp>
        <xdr:clientData fLock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57</xdr:row>
          <xdr:rowOff>152400</xdr:rowOff>
        </xdr:from>
        <xdr:to>
          <xdr:col>3</xdr:col>
          <xdr:colOff>0</xdr:colOff>
          <xdr:row>57</xdr:row>
          <xdr:rowOff>152400</xdr:rowOff>
        </xdr:to>
        <xdr:sp macro="" textlink="">
          <xdr:nvSpPr>
            <xdr:cNvPr id="60476" name="Button 60" hidden="1">
              <a:extLst>
                <a:ext uri="{63B3BB69-23CF-44E3-9099-C40C66FF867C}">
                  <a14:compatExt spid="_x0000_s60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142875</xdr:colOff>
          <xdr:row>69</xdr:row>
          <xdr:rowOff>0</xdr:rowOff>
        </xdr:from>
        <xdr:to>
          <xdr:col>4</xdr:col>
          <xdr:colOff>142875</xdr:colOff>
          <xdr:row>69</xdr:row>
          <xdr:rowOff>0</xdr:rowOff>
        </xdr:to>
        <xdr:sp macro="" textlink="">
          <xdr:nvSpPr>
            <xdr:cNvPr id="61501" name="Button 61" hidden="1">
              <a:extLst>
                <a:ext uri="{63B3BB69-23CF-44E3-9099-C40C66FF867C}">
                  <a14:compatExt spid="_x0000_s61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133350</xdr:rowOff>
        </xdr:from>
        <xdr:to>
          <xdr:col>0</xdr:col>
          <xdr:colOff>0</xdr:colOff>
          <xdr:row>70</xdr:row>
          <xdr:rowOff>19050</xdr:rowOff>
        </xdr:to>
        <xdr:sp macro="" textlink="">
          <xdr:nvSpPr>
            <xdr:cNvPr id="62526" name="Button 62" hidden="1">
              <a:extLst>
                <a:ext uri="{63B3BB69-23CF-44E3-9099-C40C66FF867C}">
                  <a14:compatExt spid="_x0000_s62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t>
              </a:r>
            </a:p>
          </xdr:txBody>
        </xdr:sp>
        <xdr:clientData fLock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70</xdr:row>
          <xdr:rowOff>47625</xdr:rowOff>
        </xdr:from>
        <xdr:to>
          <xdr:col>0</xdr:col>
          <xdr:colOff>0</xdr:colOff>
          <xdr:row>73</xdr:row>
          <xdr:rowOff>9525</xdr:rowOff>
        </xdr:to>
        <xdr:sp macro="" textlink="">
          <xdr:nvSpPr>
            <xdr:cNvPr id="63551" name="Button 63" hidden="1">
              <a:extLst>
                <a:ext uri="{63B3BB69-23CF-44E3-9099-C40C66FF867C}">
                  <a14:compatExt spid="_x0000_s63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a:t>
              </a:r>
            </a:p>
          </xdr:txBody>
        </xdr:sp>
        <xdr:clientData fLock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114300</xdr:rowOff>
        </xdr:from>
        <xdr:to>
          <xdr:col>0</xdr:col>
          <xdr:colOff>0</xdr:colOff>
          <xdr:row>67</xdr:row>
          <xdr:rowOff>171450</xdr:rowOff>
        </xdr:to>
        <xdr:sp macro="" textlink="">
          <xdr:nvSpPr>
            <xdr:cNvPr id="64576" name="Button 64" hidden="1">
              <a:extLst>
                <a:ext uri="{63B3BB69-23CF-44E3-9099-C40C66FF867C}">
                  <a14:compatExt spid="_x0000_s64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56B</a:t>
              </a:r>
            </a:p>
          </xdr:txBody>
        </xdr:sp>
        <xdr:clientData fLock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65</xdr:row>
          <xdr:rowOff>66675</xdr:rowOff>
        </xdr:from>
        <xdr:to>
          <xdr:col>0</xdr:col>
          <xdr:colOff>0</xdr:colOff>
          <xdr:row>68</xdr:row>
          <xdr:rowOff>76200</xdr:rowOff>
        </xdr:to>
        <xdr:sp macro="" textlink="">
          <xdr:nvSpPr>
            <xdr:cNvPr id="65601" name="Button 65" hidden="1">
              <a:extLst>
                <a:ext uri="{63B3BB69-23CF-44E3-9099-C40C66FF867C}">
                  <a14:compatExt spid="_x0000_s65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56C</a:t>
              </a:r>
            </a:p>
          </xdr:txBody>
        </xdr:sp>
        <xdr:clientData fLocksWithSheet="0"/>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152400</xdr:rowOff>
        </xdr:from>
        <xdr:to>
          <xdr:col>0</xdr:col>
          <xdr:colOff>0</xdr:colOff>
          <xdr:row>71</xdr:row>
          <xdr:rowOff>180975</xdr:rowOff>
        </xdr:to>
        <xdr:sp macro="" textlink="">
          <xdr:nvSpPr>
            <xdr:cNvPr id="66626" name="Button 66" hidden="1">
              <a:extLst>
                <a:ext uri="{63B3BB69-23CF-44E3-9099-C40C66FF867C}">
                  <a14:compatExt spid="_x0000_s66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Sch.57</a:t>
              </a:r>
            </a:p>
          </xdr:txBody>
        </xdr:sp>
        <xdr:clientData fLock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142875</xdr:rowOff>
        </xdr:from>
        <xdr:to>
          <xdr:col>0</xdr:col>
          <xdr:colOff>0</xdr:colOff>
          <xdr:row>71</xdr:row>
          <xdr:rowOff>66675</xdr:rowOff>
        </xdr:to>
        <xdr:sp macro="" textlink="">
          <xdr:nvSpPr>
            <xdr:cNvPr id="67651" name="Button 67" hidden="1">
              <a:extLst>
                <a:ext uri="{63B3BB69-23CF-44E3-9099-C40C66FF867C}">
                  <a14:compatExt spid="_x0000_s67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Sch.58</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76</xdr:row>
          <xdr:rowOff>123825</xdr:rowOff>
        </xdr:from>
        <xdr:to>
          <xdr:col>0</xdr:col>
          <xdr:colOff>0</xdr:colOff>
          <xdr:row>78</xdr:row>
          <xdr:rowOff>123825</xdr:rowOff>
        </xdr:to>
        <xdr:sp macro="" textlink="">
          <xdr:nvSpPr>
            <xdr:cNvPr id="6150" name="Button 6" hidden="1">
              <a:extLst>
                <a:ext uri="{63B3BB69-23CF-44E3-9099-C40C66FF867C}">
                  <a14:compatExt spid="_x0000_s6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Comments</a:t>
              </a:r>
            </a:p>
          </xdr:txBody>
        </xdr:sp>
        <xdr:clientData fLocksWithSheet="0"/>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38100</xdr:rowOff>
        </xdr:from>
        <xdr:to>
          <xdr:col>0</xdr:col>
          <xdr:colOff>0</xdr:colOff>
          <xdr:row>51</xdr:row>
          <xdr:rowOff>85725</xdr:rowOff>
        </xdr:to>
        <xdr:sp macro="" textlink="">
          <xdr:nvSpPr>
            <xdr:cNvPr id="70726" name="Button 70" hidden="1">
              <a:extLst>
                <a:ext uri="{63B3BB69-23CF-44E3-9099-C40C66FF867C}">
                  <a14:compatExt spid="_x0000_s70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61</a:t>
              </a:r>
            </a:p>
          </xdr:txBody>
        </xdr:sp>
        <xdr:clientData fLocksWithSheet="0"/>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57150</xdr:rowOff>
        </xdr:from>
        <xdr:to>
          <xdr:col>0</xdr:col>
          <xdr:colOff>0</xdr:colOff>
          <xdr:row>59</xdr:row>
          <xdr:rowOff>104775</xdr:rowOff>
        </xdr:to>
        <xdr:sp macro="" textlink="">
          <xdr:nvSpPr>
            <xdr:cNvPr id="74826" name="Button 74" hidden="1">
              <a:extLst>
                <a:ext uri="{63B3BB69-23CF-44E3-9099-C40C66FF867C}">
                  <a14:compatExt spid="_x0000_s74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65</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78</xdr:row>
          <xdr:rowOff>161925</xdr:rowOff>
        </xdr:from>
        <xdr:to>
          <xdr:col>0</xdr:col>
          <xdr:colOff>0</xdr:colOff>
          <xdr:row>81</xdr:row>
          <xdr:rowOff>152400</xdr:rowOff>
        </xdr:to>
        <xdr:sp macro="" textlink="">
          <xdr:nvSpPr>
            <xdr:cNvPr id="7175" name="Button 7" hidden="1">
              <a:extLst>
                <a:ext uri="{63B3BB69-23CF-44E3-9099-C40C66FF867C}">
                  <a14:compatExt spid="_x0000_s7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2</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57150</xdr:rowOff>
        </xdr:from>
        <xdr:to>
          <xdr:col>0</xdr:col>
          <xdr:colOff>0</xdr:colOff>
          <xdr:row>62</xdr:row>
          <xdr:rowOff>142875</xdr:rowOff>
        </xdr:to>
        <xdr:sp macro="" textlink="">
          <xdr:nvSpPr>
            <xdr:cNvPr id="8200" name="Button 8" hidden="1">
              <a:extLst>
                <a:ext uri="{63B3BB69-23CF-44E3-9099-C40C66FF867C}">
                  <a14:compatExt spid="_x0000_s8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3</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1724025</xdr:colOff>
          <xdr:row>45</xdr:row>
          <xdr:rowOff>0</xdr:rowOff>
        </xdr:from>
        <xdr:to>
          <xdr:col>1</xdr:col>
          <xdr:colOff>3990975</xdr:colOff>
          <xdr:row>45</xdr:row>
          <xdr:rowOff>0</xdr:rowOff>
        </xdr:to>
        <xdr:sp macro="" textlink="">
          <xdr:nvSpPr>
            <xdr:cNvPr id="9225" name="Button 9" hidden="1">
              <a:extLst>
                <a:ext uri="{63B3BB69-23CF-44E3-9099-C40C66FF867C}">
                  <a14:compatExt spid="_x0000_s9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53</xdr:row>
          <xdr:rowOff>66675</xdr:rowOff>
        </xdr:from>
        <xdr:to>
          <xdr:col>0</xdr:col>
          <xdr:colOff>0</xdr:colOff>
          <xdr:row>57</xdr:row>
          <xdr:rowOff>0</xdr:rowOff>
        </xdr:to>
        <xdr:sp macro="" textlink="">
          <xdr:nvSpPr>
            <xdr:cNvPr id="10250" name="Button 10" hidden="1">
              <a:extLst>
                <a:ext uri="{63B3BB69-23CF-44E3-9099-C40C66FF867C}">
                  <a14:compatExt spid="_x0000_s10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5</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66675</xdr:rowOff>
        </xdr:from>
        <xdr:to>
          <xdr:col>0</xdr:col>
          <xdr:colOff>0</xdr:colOff>
          <xdr:row>70</xdr:row>
          <xdr:rowOff>47625</xdr:rowOff>
        </xdr:to>
        <xdr:sp macro="" textlink="">
          <xdr:nvSpPr>
            <xdr:cNvPr id="11275" name="Button 11" hidden="1">
              <a:extLst>
                <a:ext uri="{63B3BB69-23CF-44E3-9099-C40C66FF867C}">
                  <a14:compatExt spid="_x0000_s11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6</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trlProp" Target="../ctrlProps/ctrlProp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trlProp" Target="../ctrlProps/ctrlProp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trlProp" Target="../ctrlProps/ctrlProp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trlProp" Target="../ctrlProps/ctrlProp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trlProp" Target="../ctrlProps/ctrlProp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2.bin"/><Relationship Id="rId4" Type="http://schemas.openxmlformats.org/officeDocument/2006/relationships/ctrlProp" Target="../ctrlProps/ctrlProp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trlProp" Target="../ctrlProps/ctrlProp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trlProp" Target="../ctrlProps/ctrlProp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5.bin"/><Relationship Id="rId4" Type="http://schemas.openxmlformats.org/officeDocument/2006/relationships/ctrlProp" Target="../ctrlProps/ctrlProp19.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32.bin"/><Relationship Id="rId4" Type="http://schemas.openxmlformats.org/officeDocument/2006/relationships/ctrlProp" Target="../ctrlProps/ctrlProp2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33.bin"/><Relationship Id="rId4" Type="http://schemas.openxmlformats.org/officeDocument/2006/relationships/ctrlProp" Target="../ctrlProps/ctrlProp2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38.bin"/><Relationship Id="rId4" Type="http://schemas.openxmlformats.org/officeDocument/2006/relationships/ctrlProp" Target="../ctrlProps/ctrlProp2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46.bin"/><Relationship Id="rId4" Type="http://schemas.openxmlformats.org/officeDocument/2006/relationships/ctrlProp" Target="../ctrlProps/ctrlProp2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47.bin"/><Relationship Id="rId4" Type="http://schemas.openxmlformats.org/officeDocument/2006/relationships/ctrlProp" Target="../ctrlProps/ctrlProp2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48.bin"/><Relationship Id="rId4" Type="http://schemas.openxmlformats.org/officeDocument/2006/relationships/ctrlProp" Target="../ctrlProps/ctrlProp25.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50.bin"/><Relationship Id="rId4" Type="http://schemas.openxmlformats.org/officeDocument/2006/relationships/ctrlProp" Target="../ctrlProps/ctrlProp2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51.bin"/><Relationship Id="rId4" Type="http://schemas.openxmlformats.org/officeDocument/2006/relationships/ctrlProp" Target="../ctrlProps/ctrlProp27.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52.bin"/><Relationship Id="rId4" Type="http://schemas.openxmlformats.org/officeDocument/2006/relationships/ctrlProp" Target="../ctrlProps/ctrlProp28.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54.bin"/><Relationship Id="rId4" Type="http://schemas.openxmlformats.org/officeDocument/2006/relationships/ctrlProp" Target="../ctrlProps/ctrlProp29.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56.bin"/><Relationship Id="rId4" Type="http://schemas.openxmlformats.org/officeDocument/2006/relationships/ctrlProp" Target="../ctrlProps/ctrlProp30.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58.bin"/><Relationship Id="rId4" Type="http://schemas.openxmlformats.org/officeDocument/2006/relationships/ctrlProp" Target="../ctrlProps/ctrlProp31.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59.bin"/><Relationship Id="rId4"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60.bin"/><Relationship Id="rId4" Type="http://schemas.openxmlformats.org/officeDocument/2006/relationships/ctrlProp" Target="../ctrlProps/ctrlProp3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61.bin"/><Relationship Id="rId4" Type="http://schemas.openxmlformats.org/officeDocument/2006/relationships/ctrlProp" Target="../ctrlProps/ctrlProp34.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62.bin"/><Relationship Id="rId4" Type="http://schemas.openxmlformats.org/officeDocument/2006/relationships/ctrlProp" Target="../ctrlProps/ctrlProp35.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63.bin"/><Relationship Id="rId4" Type="http://schemas.openxmlformats.org/officeDocument/2006/relationships/ctrlProp" Target="../ctrlProps/ctrlProp36.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64.bin"/><Relationship Id="rId4" Type="http://schemas.openxmlformats.org/officeDocument/2006/relationships/ctrlProp" Target="../ctrlProps/ctrlProp3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65.bin"/><Relationship Id="rId4" Type="http://schemas.openxmlformats.org/officeDocument/2006/relationships/ctrlProp" Target="../ctrlProps/ctrlProp38.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66.bin"/><Relationship Id="rId4" Type="http://schemas.openxmlformats.org/officeDocument/2006/relationships/ctrlProp" Target="../ctrlProps/ctrlProp39.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69.bin"/><Relationship Id="rId4" Type="http://schemas.openxmlformats.org/officeDocument/2006/relationships/ctrlProp" Target="../ctrlProps/ctrlProp4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5.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73.bin"/><Relationship Id="rId4" Type="http://schemas.openxmlformats.org/officeDocument/2006/relationships/ctrlProp" Target="../ctrlProps/ctrlProp4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98"/>
  <sheetViews>
    <sheetView tabSelected="1" defaultGridColor="0" colorId="22" zoomScale="75" zoomScaleNormal="75" workbookViewId="0"/>
  </sheetViews>
  <sheetFormatPr defaultColWidth="11.77734375" defaultRowHeight="15"/>
  <cols>
    <col min="2" max="3" width="11.77734375" customWidth="1"/>
    <col min="5" max="6" width="11.77734375" customWidth="1"/>
    <col min="8" max="9" width="11.77734375" customWidth="1"/>
    <col min="11" max="11" width="11.77734375" customWidth="1"/>
  </cols>
  <sheetData>
    <row r="1" spans="1:10" ht="18">
      <c r="A1" s="1" t="s">
        <v>356</v>
      </c>
      <c r="B1" s="1"/>
      <c r="C1" s="1"/>
      <c r="D1" s="1"/>
      <c r="E1" s="1"/>
      <c r="F1" s="1"/>
      <c r="G1" s="1"/>
      <c r="H1" s="1"/>
      <c r="I1" s="2"/>
      <c r="J1" s="2"/>
    </row>
    <row r="2" spans="1:10">
      <c r="A2" s="3"/>
      <c r="B2" s="3"/>
      <c r="C2" s="3"/>
      <c r="D2" s="3"/>
      <c r="E2" s="3"/>
      <c r="F2" s="3"/>
      <c r="G2" s="3"/>
      <c r="H2" s="3"/>
      <c r="I2" s="2"/>
      <c r="J2" s="2"/>
    </row>
    <row r="3" spans="1:10" ht="15.75">
      <c r="A3" s="4" t="s">
        <v>357</v>
      </c>
      <c r="B3" s="4"/>
      <c r="C3" s="4"/>
      <c r="D3" s="4"/>
      <c r="E3" s="4"/>
      <c r="F3" s="4"/>
      <c r="G3" s="4"/>
      <c r="H3" s="4"/>
      <c r="I3" s="2"/>
      <c r="J3" s="2"/>
    </row>
    <row r="4" spans="1:10" ht="15.75">
      <c r="A4" s="5"/>
      <c r="B4" s="3"/>
      <c r="C4" s="3"/>
      <c r="D4" s="3"/>
      <c r="E4" s="3"/>
      <c r="F4" s="3"/>
      <c r="G4" s="3"/>
      <c r="H4" s="3"/>
      <c r="I4" s="2"/>
      <c r="J4" s="2"/>
    </row>
    <row r="5" spans="1:10">
      <c r="A5" s="3" t="s">
        <v>358</v>
      </c>
      <c r="B5" s="3"/>
      <c r="C5" s="3"/>
      <c r="D5" s="3"/>
      <c r="E5" s="3"/>
      <c r="F5" s="3"/>
      <c r="G5" s="3"/>
      <c r="H5" s="3"/>
      <c r="I5" s="2"/>
      <c r="J5" s="2"/>
    </row>
    <row r="6" spans="1:10">
      <c r="A6" s="3"/>
      <c r="B6" s="3"/>
      <c r="C6" s="3"/>
      <c r="D6" s="3"/>
      <c r="E6" s="3"/>
      <c r="F6" s="3"/>
      <c r="G6" s="3"/>
      <c r="H6" s="3"/>
      <c r="I6" s="2"/>
      <c r="J6" s="2"/>
    </row>
    <row r="7" spans="1:10" ht="15.75">
      <c r="A7" s="1019" t="s">
        <v>359</v>
      </c>
      <c r="B7" s="3"/>
      <c r="C7" s="3"/>
      <c r="D7" s="3"/>
      <c r="E7" s="3"/>
      <c r="F7" s="3"/>
      <c r="G7" s="3"/>
      <c r="H7" s="3"/>
      <c r="I7" s="2"/>
      <c r="J7" s="2"/>
    </row>
    <row r="8" spans="1:10" ht="78.75" customHeight="1">
      <c r="A8" s="1516" t="s">
        <v>1685</v>
      </c>
      <c r="B8" s="1516"/>
      <c r="C8" s="1516"/>
      <c r="D8" s="1516"/>
      <c r="E8" s="1516"/>
      <c r="F8" s="1516"/>
      <c r="G8" s="1516"/>
      <c r="H8" s="1516"/>
      <c r="I8" s="2"/>
      <c r="J8" s="2"/>
    </row>
    <row r="9" spans="1:10">
      <c r="A9" s="3"/>
      <c r="B9" s="3"/>
      <c r="C9" s="3"/>
      <c r="D9" s="3"/>
      <c r="E9" s="3"/>
      <c r="F9" s="3"/>
      <c r="G9" s="3"/>
      <c r="H9" s="3"/>
      <c r="I9" s="2"/>
      <c r="J9" s="2"/>
    </row>
    <row r="10" spans="1:10" ht="47.25" customHeight="1">
      <c r="A10" s="1516" t="s">
        <v>1921</v>
      </c>
      <c r="B10" s="1516"/>
      <c r="C10" s="1516"/>
      <c r="D10" s="1516"/>
      <c r="E10" s="1516"/>
      <c r="F10" s="1516"/>
      <c r="G10" s="1516"/>
      <c r="H10" s="1516"/>
      <c r="I10" s="2"/>
      <c r="J10" s="2"/>
    </row>
    <row r="11" spans="1:10">
      <c r="A11" s="3"/>
      <c r="B11" s="3"/>
      <c r="C11" s="3"/>
      <c r="D11" s="3"/>
      <c r="E11" s="3"/>
      <c r="F11" s="3"/>
      <c r="G11" s="3"/>
      <c r="H11" s="3"/>
      <c r="I11" s="2"/>
      <c r="J11" s="2"/>
    </row>
    <row r="12" spans="1:10" ht="78" customHeight="1">
      <c r="A12" s="1516" t="s">
        <v>1920</v>
      </c>
      <c r="B12" s="1516"/>
      <c r="C12" s="1516"/>
      <c r="D12" s="1516"/>
      <c r="E12" s="1516"/>
      <c r="F12" s="1516"/>
      <c r="G12" s="1516"/>
      <c r="H12" s="1516"/>
      <c r="I12" s="2"/>
      <c r="J12" s="2"/>
    </row>
    <row r="13" spans="1:10">
      <c r="A13" s="1020"/>
      <c r="B13" s="1020"/>
      <c r="C13" s="1020"/>
      <c r="D13" s="1020"/>
      <c r="E13" s="1020"/>
      <c r="F13" s="1020"/>
      <c r="G13" s="1020"/>
      <c r="H13" s="1020"/>
      <c r="I13" s="2"/>
      <c r="J13" s="2"/>
    </row>
    <row r="14" spans="1:10" ht="60.75" customHeight="1">
      <c r="A14" s="1516" t="s">
        <v>2520</v>
      </c>
      <c r="B14" s="1516"/>
      <c r="C14" s="1516"/>
      <c r="D14" s="1516"/>
      <c r="E14" s="1516"/>
      <c r="F14" s="1516"/>
      <c r="G14" s="1516"/>
      <c r="H14" s="1516"/>
      <c r="I14" s="2"/>
      <c r="J14" s="2"/>
    </row>
    <row r="15" spans="1:10">
      <c r="A15" s="3"/>
      <c r="B15" s="3"/>
      <c r="C15" s="3"/>
      <c r="D15" s="3"/>
      <c r="E15" s="3"/>
      <c r="F15" s="3"/>
      <c r="G15" s="3"/>
      <c r="H15" s="3"/>
      <c r="I15" s="2"/>
      <c r="J15" s="2"/>
    </row>
    <row r="16" spans="1:10" ht="15" customHeight="1">
      <c r="A16" s="1019"/>
      <c r="B16" s="3"/>
      <c r="C16" s="3"/>
      <c r="D16" s="3"/>
      <c r="E16" s="3"/>
      <c r="F16" s="3"/>
      <c r="G16" s="3"/>
      <c r="H16" s="3"/>
      <c r="I16" s="2"/>
      <c r="J16" s="2"/>
    </row>
    <row r="17" spans="1:11" ht="14.25" customHeight="1">
      <c r="A17" s="1513"/>
      <c r="B17" s="1513"/>
      <c r="C17" s="1513"/>
      <c r="D17" s="1513"/>
      <c r="E17" s="1513"/>
      <c r="F17" s="1513"/>
      <c r="G17" s="1513"/>
      <c r="H17" s="1513"/>
      <c r="I17" s="2"/>
      <c r="J17" s="2"/>
    </row>
    <row r="18" spans="1:11">
      <c r="A18" s="3"/>
      <c r="B18" s="3"/>
      <c r="C18" s="3"/>
      <c r="D18" s="3"/>
      <c r="E18" s="3"/>
      <c r="F18" s="3"/>
      <c r="G18" s="3"/>
      <c r="H18" s="3"/>
      <c r="I18" s="2"/>
      <c r="J18" s="2"/>
    </row>
    <row r="19" spans="1:11" ht="15.75">
      <c r="A19" s="1019" t="s">
        <v>360</v>
      </c>
      <c r="B19" s="3"/>
      <c r="C19" s="3"/>
      <c r="D19" s="3"/>
      <c r="E19" s="3"/>
      <c r="F19" s="3"/>
      <c r="G19" s="3"/>
      <c r="H19" s="3"/>
      <c r="I19" s="2"/>
      <c r="J19" s="2"/>
    </row>
    <row r="20" spans="1:11" ht="60.75" customHeight="1">
      <c r="A20" s="1513" t="s">
        <v>1211</v>
      </c>
      <c r="B20" s="1513"/>
      <c r="C20" s="1513"/>
      <c r="D20" s="1513"/>
      <c r="E20" s="1513"/>
      <c r="F20" s="1513"/>
      <c r="G20" s="1513"/>
      <c r="H20" s="1513"/>
      <c r="I20" s="2"/>
      <c r="J20" s="2"/>
    </row>
    <row r="21" spans="1:11">
      <c r="A21" s="3"/>
      <c r="B21" s="3"/>
      <c r="C21" s="3"/>
      <c r="D21" s="3"/>
      <c r="E21" s="3"/>
      <c r="F21" s="3"/>
      <c r="G21" s="3"/>
      <c r="H21" s="3"/>
      <c r="I21" s="2"/>
      <c r="J21" s="2"/>
    </row>
    <row r="22" spans="1:11" ht="15.75">
      <c r="A22" s="1019" t="s">
        <v>361</v>
      </c>
      <c r="B22" s="3"/>
      <c r="C22" s="3"/>
      <c r="D22" s="3"/>
      <c r="E22" s="3"/>
      <c r="F22" s="3"/>
      <c r="G22" s="3"/>
      <c r="H22" s="3"/>
      <c r="I22" s="2"/>
      <c r="J22" s="2"/>
    </row>
    <row r="23" spans="1:11" ht="47.25" customHeight="1">
      <c r="A23" s="1513" t="s">
        <v>2661</v>
      </c>
      <c r="B23" s="1513"/>
      <c r="C23" s="1513"/>
      <c r="D23" s="1513"/>
      <c r="E23" s="1513"/>
      <c r="F23" s="1513"/>
      <c r="G23" s="1513"/>
      <c r="H23" s="1513"/>
      <c r="I23" s="2"/>
      <c r="J23" s="2"/>
    </row>
    <row r="24" spans="1:11">
      <c r="A24" s="3"/>
      <c r="B24" s="3"/>
      <c r="C24" s="3"/>
      <c r="D24" s="3"/>
      <c r="E24" s="3"/>
      <c r="F24" s="3"/>
      <c r="G24" s="3"/>
      <c r="H24" s="3"/>
      <c r="I24" s="2"/>
      <c r="J24" s="2"/>
    </row>
    <row r="25" spans="1:11" ht="15.75">
      <c r="A25" s="1019" t="s">
        <v>362</v>
      </c>
      <c r="B25" s="3"/>
      <c r="C25" s="3"/>
      <c r="D25" s="3"/>
      <c r="E25" s="3"/>
      <c r="F25" s="3"/>
      <c r="G25" s="3"/>
      <c r="H25" s="3"/>
      <c r="I25" s="2"/>
      <c r="J25" s="2"/>
    </row>
    <row r="26" spans="1:11" ht="33" customHeight="1">
      <c r="A26" s="1515" t="s">
        <v>1562</v>
      </c>
      <c r="B26" s="1515"/>
      <c r="C26" s="1515"/>
      <c r="D26" s="1515"/>
      <c r="E26" s="1515"/>
      <c r="F26" s="1515"/>
      <c r="G26" s="1515"/>
      <c r="H26" s="1515"/>
      <c r="I26" s="2"/>
      <c r="J26" s="2"/>
    </row>
    <row r="27" spans="1:11">
      <c r="A27" s="3"/>
      <c r="B27" s="3"/>
      <c r="C27" s="3"/>
      <c r="D27" s="3"/>
      <c r="E27" s="3"/>
      <c r="F27" s="3"/>
      <c r="G27" s="3"/>
      <c r="H27" s="3"/>
      <c r="I27" s="2"/>
      <c r="J27" s="2"/>
    </row>
    <row r="28" spans="1:11" ht="15.75">
      <c r="A28" s="1021" t="s">
        <v>363</v>
      </c>
      <c r="B28" s="3"/>
      <c r="C28" s="3"/>
      <c r="D28" s="3"/>
      <c r="E28" s="3"/>
      <c r="F28" s="3"/>
      <c r="G28" s="3"/>
      <c r="H28" s="3"/>
      <c r="I28" s="2"/>
      <c r="J28" s="2"/>
    </row>
    <row r="29" spans="1:11" ht="43.5" customHeight="1">
      <c r="A29" s="1513" t="s">
        <v>2662</v>
      </c>
      <c r="B29" s="1514"/>
      <c r="C29" s="1514"/>
      <c r="D29" s="1514"/>
      <c r="E29" s="1514"/>
      <c r="F29" s="1514"/>
      <c r="G29" s="1514"/>
      <c r="H29" s="1514"/>
      <c r="I29" s="2"/>
      <c r="J29" s="2"/>
    </row>
    <row r="30" spans="1:11">
      <c r="A30" s="3"/>
      <c r="B30" s="3"/>
      <c r="C30" s="3"/>
      <c r="D30" s="3"/>
      <c r="E30" s="3"/>
      <c r="F30" s="3"/>
      <c r="G30" s="3"/>
      <c r="H30" s="3"/>
      <c r="I30" s="2"/>
      <c r="J30" s="2"/>
    </row>
    <row r="31" spans="1:11">
      <c r="A31" s="1015"/>
      <c r="B31" s="1015"/>
      <c r="C31" s="1015"/>
      <c r="D31" s="1015"/>
      <c r="E31" s="1015"/>
      <c r="F31" s="1015"/>
      <c r="G31" s="1015"/>
      <c r="H31" s="1015"/>
      <c r="I31" s="152"/>
      <c r="J31" s="152"/>
      <c r="K31" s="1016"/>
    </row>
    <row r="32" spans="1:11">
      <c r="A32" s="1017" t="s">
        <v>364</v>
      </c>
      <c r="B32" s="1018"/>
      <c r="C32" s="1017" t="s">
        <v>1563</v>
      </c>
      <c r="E32" s="1017" t="s">
        <v>1564</v>
      </c>
      <c r="F32" s="1018"/>
      <c r="G32" s="1017" t="s">
        <v>1686</v>
      </c>
      <c r="H32" s="1018"/>
      <c r="I32" s="152"/>
      <c r="K32" s="1016"/>
    </row>
    <row r="33" spans="1:11">
      <c r="A33" s="1017"/>
      <c r="B33" s="1018"/>
      <c r="C33" s="1017" t="s">
        <v>1082</v>
      </c>
      <c r="E33" s="1017" t="s">
        <v>1082</v>
      </c>
      <c r="F33" s="1018"/>
      <c r="G33" s="1017" t="s">
        <v>1082</v>
      </c>
      <c r="H33" s="1018"/>
      <c r="I33" s="152"/>
      <c r="K33" s="1016"/>
    </row>
    <row r="34" spans="1:11">
      <c r="A34" s="66" t="s">
        <v>365</v>
      </c>
      <c r="B34" s="152"/>
      <c r="C34" s="152" t="s">
        <v>1565</v>
      </c>
      <c r="E34" s="152" t="s">
        <v>1566</v>
      </c>
      <c r="F34" s="152"/>
      <c r="G34" s="152" t="s">
        <v>1567</v>
      </c>
      <c r="H34" s="152"/>
      <c r="I34" s="152"/>
      <c r="K34" s="1016"/>
    </row>
    <row r="35" spans="1:11">
      <c r="A35" s="66" t="s">
        <v>366</v>
      </c>
      <c r="B35" s="152"/>
      <c r="C35" s="152" t="s">
        <v>1568</v>
      </c>
      <c r="E35" s="152" t="s">
        <v>1569</v>
      </c>
      <c r="F35" s="152"/>
      <c r="G35" s="152" t="s">
        <v>1570</v>
      </c>
      <c r="H35" s="152"/>
      <c r="I35" s="152"/>
      <c r="K35" s="1016"/>
    </row>
    <row r="36" spans="1:11">
      <c r="A36" s="66" t="s">
        <v>367</v>
      </c>
      <c r="B36" s="152"/>
      <c r="C36" s="152" t="s">
        <v>1571</v>
      </c>
      <c r="E36" s="152" t="s">
        <v>1572</v>
      </c>
      <c r="F36" s="152"/>
      <c r="G36" s="152" t="s">
        <v>1573</v>
      </c>
      <c r="H36" s="152"/>
      <c r="I36" s="152"/>
      <c r="K36" s="1016"/>
    </row>
    <row r="37" spans="1:11">
      <c r="A37" s="66" t="s">
        <v>368</v>
      </c>
      <c r="B37" s="152"/>
      <c r="C37" s="152" t="s">
        <v>1574</v>
      </c>
      <c r="E37" s="152" t="s">
        <v>1575</v>
      </c>
      <c r="F37" s="152"/>
      <c r="G37" s="152" t="s">
        <v>1576</v>
      </c>
      <c r="H37" s="152"/>
      <c r="I37" s="152"/>
      <c r="K37" s="1016"/>
    </row>
    <row r="38" spans="1:11">
      <c r="A38" s="66" t="s">
        <v>369</v>
      </c>
      <c r="B38" s="152"/>
      <c r="C38" s="152" t="s">
        <v>1577</v>
      </c>
      <c r="E38" s="152" t="s">
        <v>1578</v>
      </c>
      <c r="F38" s="152"/>
      <c r="G38" s="152" t="s">
        <v>1579</v>
      </c>
      <c r="H38" s="152"/>
      <c r="I38" s="152"/>
      <c r="K38" s="1016"/>
    </row>
    <row r="39" spans="1:11">
      <c r="A39" s="66" t="s">
        <v>370</v>
      </c>
      <c r="B39" s="152"/>
      <c r="C39" s="152" t="s">
        <v>1580</v>
      </c>
      <c r="E39" s="152" t="s">
        <v>1581</v>
      </c>
      <c r="F39" s="152"/>
      <c r="G39" s="152" t="s">
        <v>1582</v>
      </c>
      <c r="H39" s="152"/>
      <c r="I39" s="152"/>
      <c r="K39" s="1016"/>
    </row>
    <row r="40" spans="1:11">
      <c r="A40" s="66" t="s">
        <v>371</v>
      </c>
      <c r="B40" s="152"/>
      <c r="C40" s="152" t="s">
        <v>1583</v>
      </c>
      <c r="E40" s="152" t="s">
        <v>1584</v>
      </c>
      <c r="F40" s="152"/>
      <c r="G40" s="152" t="s">
        <v>1585</v>
      </c>
      <c r="H40" s="152"/>
      <c r="I40" s="152"/>
      <c r="K40" s="1016"/>
    </row>
    <row r="41" spans="1:11">
      <c r="A41" s="66" t="s">
        <v>372</v>
      </c>
      <c r="B41" s="152"/>
      <c r="C41" s="152" t="s">
        <v>1586</v>
      </c>
      <c r="E41" s="152" t="s">
        <v>1587</v>
      </c>
      <c r="F41" s="152"/>
      <c r="G41" s="152" t="s">
        <v>1588</v>
      </c>
      <c r="H41" s="152"/>
      <c r="I41" s="152"/>
      <c r="K41" s="1016"/>
    </row>
    <row r="42" spans="1:11">
      <c r="A42" s="66" t="s">
        <v>373</v>
      </c>
      <c r="B42" s="152"/>
      <c r="C42" s="152" t="s">
        <v>1589</v>
      </c>
      <c r="E42" s="152" t="s">
        <v>1590</v>
      </c>
      <c r="F42" s="152"/>
      <c r="G42" s="152" t="s">
        <v>1591</v>
      </c>
      <c r="H42" s="152"/>
      <c r="I42" s="152"/>
      <c r="K42" s="1016"/>
    </row>
    <row r="43" spans="1:11">
      <c r="A43" s="66" t="s">
        <v>374</v>
      </c>
      <c r="B43" s="152"/>
      <c r="C43" s="152" t="s">
        <v>1592</v>
      </c>
      <c r="E43" s="152" t="s">
        <v>1593</v>
      </c>
      <c r="F43" s="152"/>
      <c r="G43" s="152" t="s">
        <v>1594</v>
      </c>
      <c r="H43" s="152"/>
      <c r="I43" s="152"/>
      <c r="K43" s="1016"/>
    </row>
    <row r="44" spans="1:11">
      <c r="A44" s="66" t="s">
        <v>375</v>
      </c>
      <c r="B44" s="152"/>
      <c r="C44" s="152" t="s">
        <v>1595</v>
      </c>
      <c r="E44" s="152" t="s">
        <v>1596</v>
      </c>
      <c r="F44" s="152"/>
      <c r="G44" s="152" t="s">
        <v>1597</v>
      </c>
      <c r="H44" s="152"/>
      <c r="I44" s="152"/>
      <c r="K44" s="1016"/>
    </row>
    <row r="45" spans="1:11">
      <c r="A45" s="66" t="s">
        <v>376</v>
      </c>
      <c r="B45" s="152"/>
      <c r="C45" s="152" t="s">
        <v>1598</v>
      </c>
      <c r="E45" s="152" t="s">
        <v>1599</v>
      </c>
      <c r="F45" s="152"/>
      <c r="G45" s="152" t="s">
        <v>1600</v>
      </c>
      <c r="H45" s="152"/>
      <c r="I45" s="152"/>
      <c r="K45" s="1016"/>
    </row>
    <row r="46" spans="1:11">
      <c r="A46" s="66" t="s">
        <v>377</v>
      </c>
      <c r="B46" s="152"/>
      <c r="C46" s="152" t="s">
        <v>1601</v>
      </c>
      <c r="E46" s="152" t="s">
        <v>1602</v>
      </c>
      <c r="F46" s="152"/>
      <c r="G46" s="152" t="s">
        <v>1603</v>
      </c>
      <c r="H46" s="152"/>
      <c r="I46" s="152"/>
      <c r="K46" s="1016"/>
    </row>
    <row r="47" spans="1:11">
      <c r="A47" s="66" t="s">
        <v>378</v>
      </c>
      <c r="B47" s="152"/>
      <c r="C47" s="152" t="s">
        <v>1604</v>
      </c>
      <c r="E47" s="152" t="s">
        <v>1605</v>
      </c>
      <c r="F47" s="152"/>
      <c r="G47" s="152" t="s">
        <v>1606</v>
      </c>
      <c r="H47" s="152"/>
      <c r="I47" s="152"/>
      <c r="K47" s="1016"/>
    </row>
    <row r="48" spans="1:11">
      <c r="A48" s="66" t="s">
        <v>379</v>
      </c>
      <c r="B48" s="152"/>
      <c r="C48" s="152" t="s">
        <v>1607</v>
      </c>
      <c r="E48" s="152" t="s">
        <v>1608</v>
      </c>
      <c r="F48" s="152"/>
      <c r="G48" s="152" t="s">
        <v>1609</v>
      </c>
      <c r="H48" s="152"/>
      <c r="I48" s="152"/>
      <c r="K48" s="1016"/>
    </row>
    <row r="49" spans="1:11">
      <c r="A49" s="66" t="s">
        <v>380</v>
      </c>
      <c r="B49" s="152"/>
      <c r="C49" s="152" t="s">
        <v>1610</v>
      </c>
      <c r="E49" s="152" t="s">
        <v>1611</v>
      </c>
      <c r="F49" s="152"/>
      <c r="G49" s="152" t="s">
        <v>1612</v>
      </c>
      <c r="H49" s="152"/>
      <c r="I49" s="152"/>
      <c r="K49" s="1016"/>
    </row>
    <row r="50" spans="1:11">
      <c r="A50" s="66" t="s">
        <v>381</v>
      </c>
      <c r="B50" s="152"/>
      <c r="C50" s="152" t="s">
        <v>1613</v>
      </c>
      <c r="E50" s="152" t="s">
        <v>1614</v>
      </c>
      <c r="F50" s="152"/>
      <c r="G50" s="152" t="s">
        <v>1615</v>
      </c>
      <c r="H50" s="152"/>
      <c r="I50" s="152"/>
      <c r="K50" s="1016"/>
    </row>
    <row r="51" spans="1:11">
      <c r="A51" s="66" t="s">
        <v>382</v>
      </c>
      <c r="B51" s="152"/>
      <c r="C51" s="152" t="s">
        <v>1616</v>
      </c>
      <c r="E51" s="152" t="s">
        <v>1617</v>
      </c>
      <c r="F51" s="152"/>
      <c r="G51" s="152" t="s">
        <v>1618</v>
      </c>
      <c r="H51" s="152"/>
      <c r="I51" s="152"/>
      <c r="K51" s="1016"/>
    </row>
    <row r="52" spans="1:11">
      <c r="A52" s="66" t="s">
        <v>383</v>
      </c>
      <c r="B52" s="152"/>
      <c r="C52" s="152" t="s">
        <v>1619</v>
      </c>
      <c r="E52" s="152" t="s">
        <v>1620</v>
      </c>
      <c r="F52" s="152"/>
      <c r="G52" s="152" t="s">
        <v>1621</v>
      </c>
      <c r="H52" s="152"/>
      <c r="I52" s="152"/>
      <c r="K52" s="1016"/>
    </row>
    <row r="53" spans="1:11">
      <c r="A53" s="66" t="s">
        <v>384</v>
      </c>
      <c r="B53" s="152"/>
      <c r="C53" s="152" t="s">
        <v>1622</v>
      </c>
      <c r="E53" s="152" t="s">
        <v>1623</v>
      </c>
      <c r="F53" s="152"/>
      <c r="G53" s="152" t="s">
        <v>1624</v>
      </c>
      <c r="H53" s="152"/>
      <c r="I53" s="152"/>
      <c r="K53" s="1016"/>
    </row>
    <row r="54" spans="1:11">
      <c r="A54" s="66" t="s">
        <v>385</v>
      </c>
      <c r="B54" s="152"/>
      <c r="C54" s="152" t="s">
        <v>1625</v>
      </c>
      <c r="E54" s="152" t="s">
        <v>1626</v>
      </c>
      <c r="F54" s="152"/>
      <c r="G54" s="152" t="s">
        <v>1627</v>
      </c>
      <c r="H54" s="152"/>
      <c r="I54" s="152"/>
      <c r="K54" s="1016"/>
    </row>
    <row r="55" spans="1:11">
      <c r="A55" s="66" t="s">
        <v>386</v>
      </c>
      <c r="B55" s="152"/>
      <c r="C55" s="152" t="s">
        <v>1628</v>
      </c>
      <c r="E55" s="152" t="s">
        <v>1629</v>
      </c>
      <c r="F55" s="152"/>
      <c r="G55" s="152" t="s">
        <v>1630</v>
      </c>
      <c r="H55" s="152"/>
      <c r="I55" s="152"/>
      <c r="K55" s="1016"/>
    </row>
    <row r="56" spans="1:11">
      <c r="A56" s="66" t="s">
        <v>387</v>
      </c>
      <c r="B56" s="152"/>
      <c r="C56" s="152" t="s">
        <v>1631</v>
      </c>
      <c r="E56" s="152" t="s">
        <v>1632</v>
      </c>
      <c r="F56" s="152"/>
      <c r="G56" s="152" t="s">
        <v>1633</v>
      </c>
      <c r="H56" s="152"/>
      <c r="I56" s="152"/>
      <c r="K56" s="1016"/>
    </row>
    <row r="57" spans="1:11">
      <c r="A57" s="66" t="s">
        <v>388</v>
      </c>
      <c r="B57" s="152"/>
      <c r="C57" s="152" t="s">
        <v>1634</v>
      </c>
      <c r="E57" s="152" t="s">
        <v>1635</v>
      </c>
      <c r="F57" s="152"/>
      <c r="G57" s="152" t="s">
        <v>1636</v>
      </c>
      <c r="H57" s="152"/>
      <c r="I57" s="152"/>
      <c r="K57" s="1016"/>
    </row>
    <row r="58" spans="1:11">
      <c r="A58" s="66" t="s">
        <v>1212</v>
      </c>
      <c r="B58" s="152"/>
      <c r="C58" s="152" t="s">
        <v>1637</v>
      </c>
      <c r="E58" s="152" t="s">
        <v>1638</v>
      </c>
      <c r="F58" s="152"/>
      <c r="G58" s="152" t="s">
        <v>1639</v>
      </c>
      <c r="H58" s="152"/>
      <c r="I58" s="152"/>
      <c r="K58" s="1016"/>
    </row>
    <row r="59" spans="1:11">
      <c r="A59" s="66" t="s">
        <v>389</v>
      </c>
      <c r="B59" s="152"/>
      <c r="C59" s="152" t="s">
        <v>1640</v>
      </c>
      <c r="E59" s="152" t="s">
        <v>1641</v>
      </c>
      <c r="F59" s="152"/>
      <c r="G59" s="152" t="s">
        <v>1642</v>
      </c>
      <c r="H59" s="152"/>
      <c r="I59" s="152"/>
      <c r="K59" s="1016"/>
    </row>
    <row r="60" spans="1:11">
      <c r="A60" s="66" t="s">
        <v>390</v>
      </c>
      <c r="B60" s="152"/>
      <c r="C60" s="152" t="s">
        <v>1643</v>
      </c>
      <c r="E60" s="152" t="s">
        <v>1644</v>
      </c>
      <c r="F60" s="152"/>
      <c r="G60" s="152" t="s">
        <v>1645</v>
      </c>
      <c r="H60" s="152"/>
      <c r="I60" s="152"/>
      <c r="K60" s="1016"/>
    </row>
    <row r="61" spans="1:11">
      <c r="A61" s="66" t="s">
        <v>391</v>
      </c>
      <c r="B61" s="152"/>
      <c r="C61" s="152" t="s">
        <v>1646</v>
      </c>
      <c r="E61" s="152" t="s">
        <v>1647</v>
      </c>
      <c r="F61" s="152"/>
      <c r="G61" s="152" t="s">
        <v>1648</v>
      </c>
      <c r="H61" s="152"/>
      <c r="I61" s="152"/>
      <c r="K61" s="1016"/>
    </row>
    <row r="62" spans="1:11">
      <c r="A62" s="66" t="s">
        <v>392</v>
      </c>
      <c r="B62" s="152"/>
      <c r="C62" s="152" t="s">
        <v>1649</v>
      </c>
      <c r="E62" s="152" t="s">
        <v>1650</v>
      </c>
      <c r="F62" s="152"/>
      <c r="G62" s="152" t="s">
        <v>1651</v>
      </c>
      <c r="H62" s="152"/>
      <c r="I62" s="152"/>
      <c r="K62" s="1016"/>
    </row>
    <row r="63" spans="1:11">
      <c r="A63" s="66" t="s">
        <v>393</v>
      </c>
      <c r="B63" s="152"/>
      <c r="C63" s="152" t="s">
        <v>1652</v>
      </c>
      <c r="E63" s="152" t="s">
        <v>1653</v>
      </c>
      <c r="F63" s="152"/>
      <c r="G63" s="152" t="s">
        <v>1654</v>
      </c>
      <c r="H63" s="152"/>
      <c r="I63" s="152"/>
      <c r="K63" s="1016"/>
    </row>
    <row r="64" spans="1:11">
      <c r="A64" s="66" t="s">
        <v>394</v>
      </c>
      <c r="B64" s="152"/>
      <c r="C64" s="152" t="s">
        <v>1655</v>
      </c>
      <c r="E64" s="152" t="s">
        <v>1656</v>
      </c>
      <c r="F64" s="152"/>
      <c r="G64" s="152" t="s">
        <v>1657</v>
      </c>
      <c r="H64" s="152"/>
      <c r="I64" s="152"/>
      <c r="K64" s="1016"/>
    </row>
    <row r="65" spans="1:11">
      <c r="A65" s="66" t="s">
        <v>395</v>
      </c>
      <c r="B65" s="152"/>
      <c r="C65" s="152" t="s">
        <v>1658</v>
      </c>
      <c r="E65" s="152" t="s">
        <v>1659</v>
      </c>
      <c r="F65" s="152"/>
      <c r="G65" s="152" t="s">
        <v>1660</v>
      </c>
      <c r="H65" s="152"/>
      <c r="I65" s="152"/>
      <c r="K65" s="1016"/>
    </row>
    <row r="66" spans="1:11">
      <c r="A66" s="66" t="s">
        <v>396</v>
      </c>
      <c r="B66" s="152"/>
      <c r="C66" s="152" t="s">
        <v>1661</v>
      </c>
      <c r="E66" s="152" t="s">
        <v>1662</v>
      </c>
      <c r="F66" s="152"/>
      <c r="G66" s="152" t="s">
        <v>1663</v>
      </c>
      <c r="H66" s="152"/>
      <c r="I66" s="152"/>
      <c r="K66" s="1016"/>
    </row>
    <row r="67" spans="1:11">
      <c r="A67" s="66" t="s">
        <v>1462</v>
      </c>
      <c r="B67" s="152"/>
      <c r="C67" s="152" t="s">
        <v>1664</v>
      </c>
      <c r="E67" s="152" t="s">
        <v>1665</v>
      </c>
      <c r="F67" s="152"/>
      <c r="G67" s="152" t="s">
        <v>1666</v>
      </c>
      <c r="H67" s="152"/>
      <c r="I67" s="152"/>
      <c r="K67" s="1016"/>
    </row>
    <row r="68" spans="1:11">
      <c r="A68" s="66" t="s">
        <v>1463</v>
      </c>
      <c r="B68" s="152"/>
      <c r="C68" s="152" t="s">
        <v>1667</v>
      </c>
      <c r="E68" s="152" t="s">
        <v>1668</v>
      </c>
      <c r="F68" s="152"/>
      <c r="G68" s="152" t="s">
        <v>1669</v>
      </c>
      <c r="H68" s="152"/>
      <c r="I68" s="152"/>
      <c r="K68" s="1016"/>
    </row>
    <row r="69" spans="1:11">
      <c r="A69" s="66" t="s">
        <v>1464</v>
      </c>
      <c r="B69" s="152"/>
      <c r="C69" s="152" t="s">
        <v>1670</v>
      </c>
      <c r="E69" s="152" t="s">
        <v>1671</v>
      </c>
      <c r="F69" s="152"/>
      <c r="G69" s="152" t="s">
        <v>1672</v>
      </c>
      <c r="H69" s="152"/>
      <c r="I69" s="152"/>
      <c r="K69" s="1016"/>
    </row>
    <row r="70" spans="1:11">
      <c r="A70" s="66" t="s">
        <v>1465</v>
      </c>
      <c r="B70" s="152"/>
      <c r="C70" s="152" t="s">
        <v>1673</v>
      </c>
      <c r="E70" s="152" t="s">
        <v>1674</v>
      </c>
      <c r="F70" s="152"/>
      <c r="G70" s="152" t="s">
        <v>1675</v>
      </c>
      <c r="H70" s="152"/>
      <c r="I70" s="152"/>
      <c r="K70" s="1016"/>
    </row>
    <row r="71" spans="1:11">
      <c r="A71" s="66" t="s">
        <v>1466</v>
      </c>
      <c r="B71" s="152"/>
      <c r="C71" s="152" t="s">
        <v>1676</v>
      </c>
      <c r="E71" s="152" t="s">
        <v>1677</v>
      </c>
      <c r="F71" s="152"/>
      <c r="G71" s="152" t="s">
        <v>1678</v>
      </c>
      <c r="H71" s="152"/>
      <c r="I71" s="152"/>
      <c r="K71" s="1016"/>
    </row>
    <row r="72" spans="1:11">
      <c r="A72" s="66" t="s">
        <v>1467</v>
      </c>
      <c r="B72" s="152"/>
      <c r="C72" s="152" t="s">
        <v>1679</v>
      </c>
      <c r="E72" s="152" t="s">
        <v>1680</v>
      </c>
      <c r="F72" s="152"/>
      <c r="G72" s="152" t="s">
        <v>1681</v>
      </c>
      <c r="H72" s="152"/>
      <c r="I72" s="152"/>
      <c r="K72" s="1016"/>
    </row>
    <row r="73" spans="1:11">
      <c r="A73" s="66" t="s">
        <v>1468</v>
      </c>
      <c r="B73" s="152"/>
      <c r="C73" s="152" t="s">
        <v>1682</v>
      </c>
      <c r="E73" s="152" t="s">
        <v>1683</v>
      </c>
      <c r="F73" s="152"/>
      <c r="G73" s="152" t="s">
        <v>1684</v>
      </c>
      <c r="H73" s="152"/>
      <c r="I73" s="152"/>
      <c r="K73" s="1016"/>
    </row>
    <row r="74" spans="1:11">
      <c r="A74" s="1015"/>
      <c r="B74" s="1015"/>
      <c r="C74" s="1015"/>
      <c r="D74" s="1015"/>
      <c r="E74" s="1015"/>
      <c r="F74" s="1015"/>
      <c r="G74" s="1015"/>
      <c r="H74" s="1015"/>
      <c r="I74" s="152"/>
      <c r="J74" s="152"/>
      <c r="K74" s="1016"/>
    </row>
    <row r="75" spans="1:11">
      <c r="A75" s="1015"/>
      <c r="B75" s="1015"/>
      <c r="C75" s="1015"/>
      <c r="D75" s="1015"/>
      <c r="E75" s="1015"/>
      <c r="F75" s="1015"/>
      <c r="G75" s="1015"/>
      <c r="H75" s="1015"/>
      <c r="I75" s="152"/>
      <c r="J75" s="152"/>
      <c r="K75" s="1016"/>
    </row>
    <row r="76" spans="1:11">
      <c r="A76" s="1015"/>
      <c r="B76" s="1015"/>
      <c r="C76" s="1015"/>
      <c r="D76" s="1015"/>
      <c r="E76" s="1015"/>
      <c r="F76" s="1015"/>
      <c r="G76" s="1015"/>
      <c r="H76" s="1015"/>
      <c r="I76" s="152"/>
      <c r="J76" s="152"/>
      <c r="K76" s="1016"/>
    </row>
    <row r="77" spans="1:11">
      <c r="A77" s="3"/>
      <c r="B77" s="3"/>
      <c r="C77" s="3"/>
      <c r="D77" s="3"/>
      <c r="E77" s="3"/>
      <c r="F77" s="3"/>
      <c r="G77" s="3"/>
      <c r="H77" s="3"/>
      <c r="I77" s="2"/>
      <c r="J77" s="2"/>
    </row>
    <row r="78" spans="1:11">
      <c r="A78" s="3"/>
      <c r="B78" s="3"/>
      <c r="C78" s="3"/>
      <c r="D78" s="3"/>
      <c r="E78" s="3"/>
      <c r="F78" s="3"/>
      <c r="G78" s="3"/>
      <c r="H78" s="3"/>
      <c r="I78" s="2"/>
      <c r="J78" s="2"/>
    </row>
    <row r="79" spans="1:11">
      <c r="A79" s="3"/>
      <c r="B79" s="3"/>
      <c r="C79" s="3"/>
      <c r="D79" s="3"/>
      <c r="E79" s="3"/>
      <c r="F79" s="3"/>
      <c r="G79" s="3"/>
      <c r="H79" s="3"/>
      <c r="I79" s="2"/>
      <c r="J79" s="2"/>
    </row>
    <row r="80" spans="1:11">
      <c r="A80" s="3"/>
      <c r="B80" s="3"/>
      <c r="C80" s="3"/>
      <c r="D80" s="3"/>
      <c r="E80" s="3"/>
      <c r="F80" s="3"/>
      <c r="G80" s="3"/>
      <c r="H80" s="3"/>
      <c r="I80" s="2"/>
      <c r="J80" s="2"/>
    </row>
    <row r="81" spans="1:10">
      <c r="A81" s="3"/>
      <c r="B81" s="3"/>
      <c r="C81" s="3"/>
      <c r="D81" s="3"/>
      <c r="E81" s="3"/>
      <c r="F81" s="3"/>
      <c r="G81" s="3"/>
      <c r="H81" s="3"/>
      <c r="I81" s="2"/>
      <c r="J81" s="2"/>
    </row>
    <row r="82" spans="1:10">
      <c r="A82" s="3"/>
      <c r="B82" s="3"/>
      <c r="C82" s="3"/>
      <c r="D82" s="3"/>
      <c r="E82" s="3"/>
      <c r="F82" s="3"/>
      <c r="G82" s="3"/>
      <c r="H82" s="3"/>
      <c r="I82" s="2"/>
      <c r="J82" s="2"/>
    </row>
    <row r="83" spans="1:10">
      <c r="A83" s="3"/>
      <c r="B83" s="3"/>
      <c r="C83" s="3"/>
      <c r="D83" s="3"/>
      <c r="E83" s="3"/>
      <c r="F83" s="3"/>
      <c r="G83" s="3"/>
      <c r="H83" s="3"/>
      <c r="I83" s="2"/>
      <c r="J83" s="2"/>
    </row>
    <row r="84" spans="1:10">
      <c r="A84" s="3"/>
      <c r="B84" s="3"/>
      <c r="C84" s="3"/>
      <c r="D84" s="3"/>
      <c r="E84" s="3"/>
      <c r="F84" s="3"/>
      <c r="G84" s="3"/>
      <c r="H84" s="3"/>
      <c r="I84" s="2"/>
      <c r="J84" s="2"/>
    </row>
    <row r="85" spans="1:10">
      <c r="A85" s="3"/>
      <c r="B85" s="3"/>
      <c r="C85" s="3"/>
      <c r="D85" s="3"/>
      <c r="E85" s="3"/>
      <c r="F85" s="3"/>
      <c r="G85" s="3"/>
      <c r="H85" s="3"/>
      <c r="I85" s="2"/>
      <c r="J85" s="2"/>
    </row>
    <row r="86" spans="1:10">
      <c r="A86" s="3"/>
      <c r="B86" s="3"/>
      <c r="C86" s="3"/>
      <c r="D86" s="3"/>
      <c r="E86" s="3"/>
      <c r="F86" s="3"/>
      <c r="G86" s="3"/>
      <c r="H86" s="3"/>
      <c r="I86" s="2"/>
      <c r="J86" s="2"/>
    </row>
    <row r="87" spans="1:10">
      <c r="A87" s="3"/>
      <c r="B87" s="3"/>
      <c r="C87" s="3"/>
      <c r="D87" s="3"/>
      <c r="E87" s="3"/>
      <c r="F87" s="3"/>
      <c r="G87" s="3"/>
      <c r="H87" s="3"/>
      <c r="I87" s="2"/>
      <c r="J87" s="2"/>
    </row>
    <row r="88" spans="1:10">
      <c r="A88" s="3"/>
      <c r="B88" s="3"/>
      <c r="C88" s="3"/>
      <c r="D88" s="3"/>
      <c r="E88" s="3"/>
      <c r="F88" s="3"/>
      <c r="G88" s="3"/>
      <c r="H88" s="3"/>
      <c r="I88" s="2"/>
      <c r="J88" s="2"/>
    </row>
    <row r="89" spans="1:10">
      <c r="A89" s="3"/>
      <c r="B89" s="3"/>
      <c r="C89" s="3"/>
      <c r="D89" s="3"/>
      <c r="E89" s="3"/>
      <c r="F89" s="3"/>
      <c r="G89" s="3"/>
      <c r="H89" s="3"/>
      <c r="I89" s="2"/>
      <c r="J89" s="2"/>
    </row>
    <row r="90" spans="1:10">
      <c r="A90" s="3"/>
      <c r="B90" s="3"/>
      <c r="C90" s="3"/>
      <c r="D90" s="3"/>
      <c r="E90" s="3"/>
      <c r="F90" s="3"/>
      <c r="G90" s="3"/>
      <c r="H90" s="3"/>
      <c r="I90" s="2"/>
      <c r="J90" s="2"/>
    </row>
    <row r="91" spans="1:10">
      <c r="A91" s="3"/>
      <c r="B91" s="3"/>
      <c r="C91" s="3"/>
      <c r="D91" s="3"/>
      <c r="E91" s="3"/>
      <c r="F91" s="3"/>
      <c r="G91" s="3"/>
      <c r="H91" s="3"/>
      <c r="I91" s="2"/>
      <c r="J91" s="2"/>
    </row>
    <row r="92" spans="1:10">
      <c r="A92" s="3"/>
      <c r="B92" s="3"/>
      <c r="C92" s="3"/>
      <c r="D92" s="3"/>
      <c r="E92" s="3"/>
      <c r="F92" s="3"/>
      <c r="G92" s="3"/>
      <c r="H92" s="3"/>
      <c r="I92" s="2"/>
      <c r="J92" s="2"/>
    </row>
    <row r="93" spans="1:10">
      <c r="A93" s="3"/>
      <c r="B93" s="3"/>
      <c r="C93" s="3"/>
      <c r="D93" s="3"/>
      <c r="E93" s="3"/>
      <c r="F93" s="3"/>
      <c r="G93" s="3"/>
      <c r="H93" s="3"/>
      <c r="I93" s="2"/>
      <c r="J93" s="2"/>
    </row>
    <row r="94" spans="1:10">
      <c r="A94" s="3"/>
      <c r="B94" s="3"/>
      <c r="C94" s="3"/>
      <c r="D94" s="3"/>
      <c r="E94" s="3"/>
      <c r="F94" s="3"/>
      <c r="G94" s="3"/>
      <c r="H94" s="3"/>
      <c r="I94" s="2"/>
      <c r="J94" s="2"/>
    </row>
    <row r="95" spans="1:10">
      <c r="A95" s="3"/>
      <c r="B95" s="3"/>
      <c r="C95" s="3"/>
      <c r="D95" s="3"/>
      <c r="E95" s="3"/>
      <c r="F95" s="3"/>
      <c r="G95" s="3"/>
      <c r="H95" s="3"/>
      <c r="I95" s="2"/>
      <c r="J95" s="2"/>
    </row>
    <row r="96" spans="1:10">
      <c r="A96" s="3"/>
      <c r="B96" s="3"/>
      <c r="C96" s="3"/>
      <c r="D96" s="3"/>
      <c r="E96" s="3"/>
      <c r="F96" s="3"/>
      <c r="G96" s="3"/>
      <c r="H96" s="3"/>
      <c r="I96" s="2"/>
      <c r="J96" s="2"/>
    </row>
    <row r="97" spans="1:10">
      <c r="A97" s="3"/>
      <c r="B97" s="3"/>
      <c r="C97" s="3"/>
      <c r="D97" s="3"/>
      <c r="E97" s="3"/>
      <c r="F97" s="3"/>
      <c r="G97" s="3"/>
      <c r="H97" s="3"/>
      <c r="I97" s="2"/>
      <c r="J97" s="2"/>
    </row>
    <row r="98" spans="1:10">
      <c r="A98" s="2"/>
      <c r="B98" s="2"/>
      <c r="C98" s="2"/>
      <c r="D98" s="2"/>
      <c r="E98" s="2"/>
      <c r="F98" s="2"/>
      <c r="G98" s="2"/>
      <c r="H98" s="2"/>
      <c r="I98" s="6"/>
      <c r="J98" s="2"/>
    </row>
  </sheetData>
  <mergeCells count="9">
    <mergeCell ref="A23:H23"/>
    <mergeCell ref="A29:H29"/>
    <mergeCell ref="A26:H26"/>
    <mergeCell ref="A17:H17"/>
    <mergeCell ref="A8:H8"/>
    <mergeCell ref="A10:H10"/>
    <mergeCell ref="A12:H12"/>
    <mergeCell ref="A14:H14"/>
    <mergeCell ref="A20:H20"/>
  </mergeCells>
  <phoneticPr fontId="62" type="noConversion"/>
  <pageMargins left="0.5" right="0.5" top="0.5" bottom="0.5" header="0.5" footer="0.5"/>
  <pageSetup scale="84" orientation="portrait" r:id="rId1"/>
  <headerFooter alignWithMargins="0"/>
  <rowBreaks count="2" manualBreakCount="2">
    <brk id="30" max="16383" man="1"/>
    <brk id="79"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E71"/>
  <sheetViews>
    <sheetView defaultGridColor="0" colorId="22" zoomScaleNormal="75" workbookViewId="0">
      <selection activeCell="C18" sqref="C18"/>
    </sheetView>
  </sheetViews>
  <sheetFormatPr defaultColWidth="9.77734375" defaultRowHeight="15"/>
  <cols>
    <col min="1" max="1" width="35.77734375" customWidth="1"/>
    <col min="2" max="2" width="24.77734375" customWidth="1"/>
    <col min="3" max="3" width="7.77734375" customWidth="1"/>
    <col min="4" max="4" width="6.77734375" customWidth="1"/>
  </cols>
  <sheetData>
    <row r="1" spans="1:5" ht="15.75" thickBot="1">
      <c r="A1" s="66" t="str">
        <f>'Data Sheet'!A46</f>
        <v>Annual Report of Pattersonville Telephone Company                                          For the period ending December 31, 2014</v>
      </c>
      <c r="B1" s="224"/>
      <c r="C1" s="103"/>
      <c r="D1" s="103"/>
      <c r="E1" s="67"/>
    </row>
    <row r="2" spans="1:5">
      <c r="A2" s="68"/>
      <c r="B2" s="69"/>
      <c r="C2" s="69"/>
      <c r="D2" s="70"/>
      <c r="E2" s="67"/>
    </row>
    <row r="3" spans="1:5" ht="15.75">
      <c r="A3" s="153" t="s">
        <v>2575</v>
      </c>
      <c r="B3" s="107"/>
      <c r="C3" s="107"/>
      <c r="D3" s="154"/>
      <c r="E3" s="67"/>
    </row>
    <row r="4" spans="1:5">
      <c r="A4" s="74"/>
      <c r="B4" s="67"/>
      <c r="C4" s="67"/>
      <c r="D4" s="75"/>
      <c r="E4" s="67"/>
    </row>
    <row r="5" spans="1:5">
      <c r="A5" s="225" t="s">
        <v>2576</v>
      </c>
      <c r="B5" s="67"/>
      <c r="C5" s="67"/>
      <c r="D5" s="75"/>
      <c r="E5" s="67"/>
    </row>
    <row r="6" spans="1:5">
      <c r="A6" s="225" t="s">
        <v>2577</v>
      </c>
      <c r="B6" s="67"/>
      <c r="C6" s="67"/>
      <c r="D6" s="75"/>
      <c r="E6" s="67"/>
    </row>
    <row r="7" spans="1:5">
      <c r="A7" s="225" t="s">
        <v>2578</v>
      </c>
      <c r="B7" s="67"/>
      <c r="C7" s="67"/>
      <c r="D7" s="75"/>
      <c r="E7" s="67"/>
    </row>
    <row r="8" spans="1:5">
      <c r="A8" s="225" t="s">
        <v>2579</v>
      </c>
      <c r="B8" s="67"/>
      <c r="C8" s="67"/>
      <c r="D8" s="75"/>
      <c r="E8" s="67"/>
    </row>
    <row r="9" spans="1:5">
      <c r="A9" s="225" t="s">
        <v>2580</v>
      </c>
      <c r="B9" s="67"/>
      <c r="C9" s="67"/>
      <c r="D9" s="75"/>
      <c r="E9" s="67"/>
    </row>
    <row r="10" spans="1:5">
      <c r="A10" s="226"/>
      <c r="B10" s="183"/>
      <c r="C10" s="78" t="s">
        <v>2581</v>
      </c>
      <c r="D10" s="227"/>
      <c r="E10" s="67"/>
    </row>
    <row r="11" spans="1:5">
      <c r="A11" s="99"/>
      <c r="B11" s="178"/>
      <c r="C11" s="96" t="s">
        <v>2582</v>
      </c>
      <c r="D11" s="94" t="s">
        <v>2583</v>
      </c>
      <c r="E11" s="67"/>
    </row>
    <row r="12" spans="1:5">
      <c r="A12" s="93" t="s">
        <v>2584</v>
      </c>
      <c r="B12" s="186" t="s">
        <v>2585</v>
      </c>
      <c r="C12" s="96" t="s">
        <v>2236</v>
      </c>
      <c r="D12" s="94" t="s">
        <v>2586</v>
      </c>
      <c r="E12" s="67"/>
    </row>
    <row r="13" spans="1:5">
      <c r="A13" s="99"/>
      <c r="B13" s="178"/>
      <c r="C13" s="96" t="s">
        <v>2587</v>
      </c>
      <c r="D13" s="94" t="s">
        <v>2588</v>
      </c>
      <c r="E13" s="67"/>
    </row>
    <row r="14" spans="1:5">
      <c r="A14" s="93" t="s">
        <v>2722</v>
      </c>
      <c r="B14" s="186" t="s">
        <v>2723</v>
      </c>
      <c r="C14" s="96" t="s">
        <v>2724</v>
      </c>
      <c r="D14" s="94" t="s">
        <v>2254</v>
      </c>
      <c r="E14" s="67"/>
    </row>
    <row r="15" spans="1:5">
      <c r="A15" s="228"/>
      <c r="B15" s="187"/>
      <c r="C15" s="218"/>
      <c r="D15" s="229"/>
      <c r="E15" s="67"/>
    </row>
    <row r="16" spans="1:5">
      <c r="A16" s="230"/>
      <c r="B16" s="231"/>
      <c r="C16" s="232"/>
      <c r="D16" s="233"/>
      <c r="E16" s="67"/>
    </row>
    <row r="17" spans="1:5">
      <c r="A17" s="1479" t="s">
        <v>2936</v>
      </c>
      <c r="B17" s="1480" t="s">
        <v>2937</v>
      </c>
      <c r="C17" s="232">
        <v>1</v>
      </c>
      <c r="D17" s="233"/>
      <c r="E17" s="67"/>
    </row>
    <row r="18" spans="1:5">
      <c r="A18" s="230"/>
      <c r="B18" s="231"/>
      <c r="C18" s="232"/>
      <c r="D18" s="233"/>
      <c r="E18" s="67"/>
    </row>
    <row r="19" spans="1:5">
      <c r="A19" s="230"/>
      <c r="B19" s="231"/>
      <c r="C19" s="232"/>
      <c r="D19" s="233"/>
      <c r="E19" s="67"/>
    </row>
    <row r="20" spans="1:5">
      <c r="A20" s="230"/>
      <c r="B20" s="231"/>
      <c r="C20" s="232"/>
      <c r="D20" s="233"/>
      <c r="E20" s="67"/>
    </row>
    <row r="21" spans="1:5">
      <c r="A21" s="230"/>
      <c r="B21" s="231"/>
      <c r="C21" s="232"/>
      <c r="D21" s="233"/>
      <c r="E21" s="67"/>
    </row>
    <row r="22" spans="1:5">
      <c r="A22" s="230"/>
      <c r="B22" s="231"/>
      <c r="C22" s="232"/>
      <c r="D22" s="233"/>
      <c r="E22" s="67"/>
    </row>
    <row r="23" spans="1:5">
      <c r="A23" s="230"/>
      <c r="B23" s="231"/>
      <c r="C23" s="232"/>
      <c r="D23" s="233"/>
      <c r="E23" s="67"/>
    </row>
    <row r="24" spans="1:5">
      <c r="A24" s="230"/>
      <c r="B24" s="231"/>
      <c r="C24" s="232"/>
      <c r="D24" s="233"/>
      <c r="E24" s="67"/>
    </row>
    <row r="25" spans="1:5">
      <c r="A25" s="230"/>
      <c r="B25" s="231"/>
      <c r="C25" s="232"/>
      <c r="D25" s="233"/>
      <c r="E25" s="67"/>
    </row>
    <row r="26" spans="1:5">
      <c r="A26" s="230"/>
      <c r="B26" s="231"/>
      <c r="C26" s="232"/>
      <c r="D26" s="233"/>
      <c r="E26" s="67"/>
    </row>
    <row r="27" spans="1:5">
      <c r="A27" s="230"/>
      <c r="B27" s="231"/>
      <c r="C27" s="232"/>
      <c r="D27" s="233"/>
      <c r="E27" s="67"/>
    </row>
    <row r="28" spans="1:5">
      <c r="A28" s="230"/>
      <c r="B28" s="231"/>
      <c r="C28" s="232"/>
      <c r="D28" s="233"/>
      <c r="E28" s="67"/>
    </row>
    <row r="29" spans="1:5">
      <c r="A29" s="230"/>
      <c r="B29" s="231"/>
      <c r="C29" s="232"/>
      <c r="D29" s="233"/>
      <c r="E29" s="67"/>
    </row>
    <row r="30" spans="1:5">
      <c r="A30" s="230"/>
      <c r="B30" s="231"/>
      <c r="C30" s="232"/>
      <c r="D30" s="233"/>
      <c r="E30" s="67"/>
    </row>
    <row r="31" spans="1:5">
      <c r="A31" s="230"/>
      <c r="B31" s="231"/>
      <c r="C31" s="232"/>
      <c r="D31" s="233"/>
      <c r="E31" s="67"/>
    </row>
    <row r="32" spans="1:5">
      <c r="A32" s="230"/>
      <c r="B32" s="231"/>
      <c r="C32" s="232"/>
      <c r="D32" s="233"/>
      <c r="E32" s="67"/>
    </row>
    <row r="33" spans="1:5">
      <c r="A33" s="230"/>
      <c r="B33" s="231"/>
      <c r="C33" s="232"/>
      <c r="D33" s="233"/>
      <c r="E33" s="67"/>
    </row>
    <row r="34" spans="1:5">
      <c r="A34" s="230"/>
      <c r="B34" s="231"/>
      <c r="C34" s="232"/>
      <c r="D34" s="233"/>
      <c r="E34" s="67"/>
    </row>
    <row r="35" spans="1:5">
      <c r="A35" s="230"/>
      <c r="B35" s="231"/>
      <c r="C35" s="232"/>
      <c r="D35" s="233"/>
      <c r="E35" s="67"/>
    </row>
    <row r="36" spans="1:5">
      <c r="A36" s="230"/>
      <c r="B36" s="231"/>
      <c r="C36" s="232"/>
      <c r="D36" s="233"/>
      <c r="E36" s="67"/>
    </row>
    <row r="37" spans="1:5">
      <c r="A37" s="230"/>
      <c r="B37" s="231"/>
      <c r="C37" s="232"/>
      <c r="D37" s="233"/>
      <c r="E37" s="67"/>
    </row>
    <row r="38" spans="1:5">
      <c r="A38" s="234"/>
      <c r="B38" s="235"/>
      <c r="C38" s="236"/>
      <c r="D38" s="237"/>
      <c r="E38" s="67"/>
    </row>
    <row r="39" spans="1:5">
      <c r="A39" s="74"/>
      <c r="B39" s="67"/>
      <c r="C39" s="67"/>
      <c r="D39" s="75"/>
      <c r="E39" s="67"/>
    </row>
    <row r="40" spans="1:5">
      <c r="A40" s="238" t="s">
        <v>2589</v>
      </c>
      <c r="B40" s="107"/>
      <c r="C40" s="107"/>
      <c r="D40" s="154"/>
      <c r="E40" s="67"/>
    </row>
    <row r="41" spans="1:5">
      <c r="A41" s="74"/>
      <c r="B41" s="67"/>
      <c r="C41" s="67"/>
      <c r="D41" s="75"/>
      <c r="E41" s="67"/>
    </row>
    <row r="42" spans="1:5">
      <c r="A42" s="225" t="s">
        <v>1799</v>
      </c>
      <c r="B42" s="67"/>
      <c r="C42" s="67"/>
      <c r="D42" s="75"/>
      <c r="E42" s="67"/>
    </row>
    <row r="43" spans="1:5">
      <c r="A43" s="225" t="s">
        <v>1760</v>
      </c>
      <c r="B43" s="67"/>
      <c r="C43" s="67"/>
      <c r="D43" s="75"/>
      <c r="E43" s="67"/>
    </row>
    <row r="44" spans="1:5">
      <c r="A44" s="225" t="s">
        <v>1761</v>
      </c>
      <c r="B44" s="67"/>
      <c r="C44" s="67"/>
      <c r="D44" s="75"/>
      <c r="E44" s="67"/>
    </row>
    <row r="45" spans="1:5">
      <c r="A45" s="225" t="s">
        <v>1762</v>
      </c>
      <c r="B45" s="67"/>
      <c r="C45" s="67"/>
      <c r="D45" s="75"/>
      <c r="E45" s="67"/>
    </row>
    <row r="46" spans="1:5">
      <c r="A46" s="225" t="s">
        <v>1763</v>
      </c>
      <c r="B46" s="67"/>
      <c r="C46" s="67"/>
      <c r="D46" s="75"/>
      <c r="E46" s="67"/>
    </row>
    <row r="47" spans="1:5">
      <c r="A47" s="225" t="s">
        <v>511</v>
      </c>
      <c r="B47" s="67"/>
      <c r="C47" s="67"/>
      <c r="D47" s="75"/>
      <c r="E47" s="67"/>
    </row>
    <row r="48" spans="1:5">
      <c r="A48" s="225" t="s">
        <v>512</v>
      </c>
      <c r="B48" s="67"/>
      <c r="C48" s="67"/>
      <c r="D48" s="75"/>
      <c r="E48" s="67"/>
    </row>
    <row r="49" spans="1:5">
      <c r="A49" s="74"/>
      <c r="B49" s="67"/>
      <c r="C49" s="67"/>
      <c r="D49" s="75"/>
      <c r="E49" s="67"/>
    </row>
    <row r="50" spans="1:5" ht="15.75" thickBot="1">
      <c r="A50" s="162"/>
      <c r="B50" s="103"/>
      <c r="C50" s="103"/>
      <c r="D50" s="144"/>
      <c r="E50" s="67"/>
    </row>
    <row r="51" spans="1:5">
      <c r="A51" s="67"/>
      <c r="B51" s="67"/>
      <c r="C51" s="67"/>
      <c r="D51" s="165" t="s">
        <v>513</v>
      </c>
      <c r="E51" s="67"/>
    </row>
    <row r="52" spans="1:5">
      <c r="A52" s="67"/>
      <c r="B52" s="67" t="s">
        <v>2738</v>
      </c>
      <c r="C52" s="67"/>
      <c r="D52" s="67"/>
      <c r="E52" s="67"/>
    </row>
    <row r="53" spans="1:5">
      <c r="A53" s="67"/>
      <c r="B53" s="67"/>
      <c r="C53" s="67"/>
      <c r="D53" s="67"/>
      <c r="E53" s="67"/>
    </row>
    <row r="54" spans="1:5">
      <c r="A54" s="67"/>
    </row>
    <row r="55" spans="1:5">
      <c r="A55" s="67"/>
    </row>
    <row r="56" spans="1:5">
      <c r="A56" s="67"/>
    </row>
    <row r="57" spans="1:5">
      <c r="A57" s="67"/>
    </row>
    <row r="58" spans="1:5">
      <c r="A58" s="67"/>
    </row>
    <row r="59" spans="1:5">
      <c r="A59" s="67"/>
    </row>
    <row r="60" spans="1:5">
      <c r="A60" s="67"/>
    </row>
    <row r="61" spans="1:5">
      <c r="A61" s="67"/>
    </row>
    <row r="62" spans="1:5">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sheetData>
  <phoneticPr fontId="62" type="noConversion"/>
  <printOptions horizontalCentered="1"/>
  <pageMargins left="0.5" right="0.5" top="0.5" bottom="0.5" header="0.5" footer="0.5"/>
  <pageSetup scale="84" orientation="portrait" r:id="rId1"/>
  <headerFooter alignWithMargins="0"/>
  <rowBreaks count="1" manualBreakCount="1">
    <brk id="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0" r:id="rId4" name="Button 10">
              <controlPr locked="0" defaultSize="0" autoFill="0" autoLine="0" autoPict="0">
                <anchor moveWithCells="1" sizeWithCells="1">
                  <from>
                    <xdr:col>0</xdr:col>
                    <xdr:colOff>0</xdr:colOff>
                    <xdr:row>53</xdr:row>
                    <xdr:rowOff>66675</xdr:rowOff>
                  </from>
                  <to>
                    <xdr:col>0</xdr:col>
                    <xdr:colOff>0</xdr:colOff>
                    <xdr:row>57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84"/>
  <sheetViews>
    <sheetView defaultGridColor="0" colorId="22" zoomScaleNormal="75" workbookViewId="0">
      <selection activeCell="B22" sqref="B22"/>
    </sheetView>
  </sheetViews>
  <sheetFormatPr defaultColWidth="9.77734375" defaultRowHeight="15"/>
  <cols>
    <col min="1" max="1" width="3.77734375" customWidth="1"/>
    <col min="2" max="2" width="42.77734375" customWidth="1"/>
  </cols>
  <sheetData>
    <row r="1" spans="1:256" ht="15.75" thickBot="1">
      <c r="A1" s="152" t="str">
        <f>'Data Sheet'!A46</f>
        <v>Annual Report of Pattersonville Telephone Company                                          For the period ending December 31, 2014</v>
      </c>
      <c r="B1" s="239"/>
      <c r="C1" s="103"/>
      <c r="D1" s="103"/>
      <c r="E1" s="103"/>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row>
    <row r="2" spans="1:256" ht="9.9499999999999993" customHeight="1">
      <c r="A2" s="68"/>
      <c r="B2" s="69"/>
      <c r="C2" s="69"/>
      <c r="D2" s="69"/>
      <c r="E2" s="70"/>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row>
    <row r="3" spans="1:256" ht="15.75">
      <c r="A3" s="153" t="s">
        <v>514</v>
      </c>
      <c r="B3" s="134"/>
      <c r="C3" s="134"/>
      <c r="D3" s="134"/>
      <c r="E3" s="135"/>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c r="IR3" s="67"/>
      <c r="IS3" s="67"/>
      <c r="IT3" s="67"/>
      <c r="IU3" s="67"/>
      <c r="IV3" s="67"/>
    </row>
    <row r="4" spans="1:256" ht="9.9499999999999993" customHeight="1">
      <c r="A4" s="74"/>
      <c r="B4" s="67"/>
      <c r="C4" s="67"/>
      <c r="D4" s="67"/>
      <c r="E4" s="75"/>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c r="IR4" s="67"/>
      <c r="IS4" s="67"/>
      <c r="IT4" s="67"/>
      <c r="IU4" s="67"/>
      <c r="IV4" s="67"/>
    </row>
    <row r="5" spans="1:256">
      <c r="A5" s="240" t="s">
        <v>1017</v>
      </c>
      <c r="B5" s="241"/>
      <c r="C5" s="241"/>
      <c r="D5" s="241"/>
      <c r="E5" s="242"/>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c r="EN5" s="241"/>
      <c r="EO5" s="241"/>
      <c r="EP5" s="241"/>
      <c r="EQ5" s="241"/>
      <c r="ER5" s="241"/>
      <c r="ES5" s="241"/>
      <c r="ET5" s="241"/>
      <c r="EU5" s="241"/>
      <c r="EV5" s="241"/>
      <c r="EW5" s="241"/>
      <c r="EX5" s="241"/>
      <c r="EY5" s="241"/>
      <c r="EZ5" s="241"/>
      <c r="FA5" s="241"/>
      <c r="FB5" s="241"/>
      <c r="FC5" s="241"/>
      <c r="FD5" s="241"/>
      <c r="FE5" s="241"/>
      <c r="FF5" s="241"/>
      <c r="FG5" s="241"/>
      <c r="FH5" s="241"/>
      <c r="FI5" s="241"/>
      <c r="FJ5" s="241"/>
      <c r="FK5" s="241"/>
      <c r="FL5" s="241"/>
      <c r="FM5" s="241"/>
      <c r="FN5" s="241"/>
      <c r="FO5" s="241"/>
      <c r="FP5" s="241"/>
      <c r="FQ5" s="241"/>
      <c r="FR5" s="241"/>
      <c r="FS5" s="241"/>
      <c r="FT5" s="241"/>
      <c r="FU5" s="241"/>
      <c r="FV5" s="241"/>
      <c r="FW5" s="241"/>
      <c r="FX5" s="241"/>
      <c r="FY5" s="241"/>
      <c r="FZ5" s="241"/>
      <c r="GA5" s="241"/>
      <c r="GB5" s="241"/>
      <c r="GC5" s="241"/>
      <c r="GD5" s="241"/>
      <c r="GE5" s="241"/>
      <c r="GF5" s="241"/>
      <c r="GG5" s="241"/>
      <c r="GH5" s="241"/>
      <c r="GI5" s="241"/>
      <c r="GJ5" s="241"/>
      <c r="GK5" s="241"/>
      <c r="GL5" s="241"/>
      <c r="GM5" s="241"/>
      <c r="GN5" s="241"/>
      <c r="GO5" s="241"/>
      <c r="GP5" s="241"/>
      <c r="GQ5" s="241"/>
      <c r="GR5" s="241"/>
      <c r="GS5" s="241"/>
      <c r="GT5" s="241"/>
      <c r="GU5" s="241"/>
      <c r="GV5" s="241"/>
      <c r="GW5" s="241"/>
      <c r="GX5" s="241"/>
      <c r="GY5" s="241"/>
      <c r="GZ5" s="241"/>
      <c r="HA5" s="241"/>
      <c r="HB5" s="241"/>
      <c r="HC5" s="241"/>
      <c r="HD5" s="241"/>
      <c r="HE5" s="241"/>
      <c r="HF5" s="241"/>
      <c r="HG5" s="241"/>
      <c r="HH5" s="241"/>
      <c r="HI5" s="241"/>
      <c r="HJ5" s="241"/>
      <c r="HK5" s="241"/>
      <c r="HL5" s="241"/>
      <c r="HM5" s="241"/>
      <c r="HN5" s="241"/>
      <c r="HO5" s="241"/>
      <c r="HP5" s="241"/>
      <c r="HQ5" s="241"/>
      <c r="HR5" s="241"/>
      <c r="HS5" s="241"/>
      <c r="HT5" s="241"/>
      <c r="HU5" s="241"/>
      <c r="HV5" s="241"/>
      <c r="HW5" s="241"/>
      <c r="HX5" s="241"/>
      <c r="HY5" s="241"/>
      <c r="HZ5" s="241"/>
      <c r="IA5" s="241"/>
      <c r="IB5" s="241"/>
      <c r="IC5" s="241"/>
      <c r="ID5" s="241"/>
      <c r="IE5" s="241"/>
      <c r="IF5" s="241"/>
      <c r="IG5" s="241"/>
      <c r="IH5" s="241"/>
      <c r="II5" s="241"/>
      <c r="IJ5" s="241"/>
      <c r="IK5" s="241"/>
      <c r="IL5" s="241"/>
      <c r="IM5" s="241"/>
      <c r="IN5" s="241"/>
      <c r="IO5" s="241"/>
      <c r="IP5" s="241"/>
      <c r="IQ5" s="241"/>
      <c r="IR5" s="241"/>
      <c r="IS5" s="241"/>
      <c r="IT5" s="241"/>
      <c r="IU5" s="241"/>
      <c r="IV5" s="241"/>
    </row>
    <row r="6" spans="1:256">
      <c r="A6" s="240" t="s">
        <v>515</v>
      </c>
      <c r="B6" s="241"/>
      <c r="C6" s="241"/>
      <c r="D6" s="241"/>
      <c r="E6" s="242"/>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c r="EN6" s="241"/>
      <c r="EO6" s="241"/>
      <c r="EP6" s="241"/>
      <c r="EQ6" s="241"/>
      <c r="ER6" s="241"/>
      <c r="ES6" s="241"/>
      <c r="ET6" s="241"/>
      <c r="EU6" s="241"/>
      <c r="EV6" s="241"/>
      <c r="EW6" s="241"/>
      <c r="EX6" s="241"/>
      <c r="EY6" s="241"/>
      <c r="EZ6" s="241"/>
      <c r="FA6" s="241"/>
      <c r="FB6" s="241"/>
      <c r="FC6" s="241"/>
      <c r="FD6" s="241"/>
      <c r="FE6" s="241"/>
      <c r="FF6" s="241"/>
      <c r="FG6" s="241"/>
      <c r="FH6" s="241"/>
      <c r="FI6" s="241"/>
      <c r="FJ6" s="241"/>
      <c r="FK6" s="241"/>
      <c r="FL6" s="241"/>
      <c r="FM6" s="241"/>
      <c r="FN6" s="241"/>
      <c r="FO6" s="241"/>
      <c r="FP6" s="241"/>
      <c r="FQ6" s="241"/>
      <c r="FR6" s="241"/>
      <c r="FS6" s="241"/>
      <c r="FT6" s="241"/>
      <c r="FU6" s="241"/>
      <c r="FV6" s="241"/>
      <c r="FW6" s="241"/>
      <c r="FX6" s="241"/>
      <c r="FY6" s="241"/>
      <c r="FZ6" s="241"/>
      <c r="GA6" s="241"/>
      <c r="GB6" s="241"/>
      <c r="GC6" s="241"/>
      <c r="GD6" s="241"/>
      <c r="GE6" s="241"/>
      <c r="GF6" s="241"/>
      <c r="GG6" s="241"/>
      <c r="GH6" s="241"/>
      <c r="GI6" s="241"/>
      <c r="GJ6" s="241"/>
      <c r="GK6" s="241"/>
      <c r="GL6" s="241"/>
      <c r="GM6" s="241"/>
      <c r="GN6" s="241"/>
      <c r="GO6" s="241"/>
      <c r="GP6" s="241"/>
      <c r="GQ6" s="241"/>
      <c r="GR6" s="241"/>
      <c r="GS6" s="241"/>
      <c r="GT6" s="241"/>
      <c r="GU6" s="241"/>
      <c r="GV6" s="241"/>
      <c r="GW6" s="241"/>
      <c r="GX6" s="241"/>
      <c r="GY6" s="241"/>
      <c r="GZ6" s="241"/>
      <c r="HA6" s="241"/>
      <c r="HB6" s="241"/>
      <c r="HC6" s="241"/>
      <c r="HD6" s="241"/>
      <c r="HE6" s="241"/>
      <c r="HF6" s="241"/>
      <c r="HG6" s="241"/>
      <c r="HH6" s="241"/>
      <c r="HI6" s="241"/>
      <c r="HJ6" s="241"/>
      <c r="HK6" s="241"/>
      <c r="HL6" s="241"/>
      <c r="HM6" s="241"/>
      <c r="HN6" s="241"/>
      <c r="HO6" s="241"/>
      <c r="HP6" s="241"/>
      <c r="HQ6" s="241"/>
      <c r="HR6" s="241"/>
      <c r="HS6" s="241"/>
      <c r="HT6" s="241"/>
      <c r="HU6" s="241"/>
      <c r="HV6" s="241"/>
      <c r="HW6" s="241"/>
      <c r="HX6" s="241"/>
      <c r="HY6" s="241"/>
      <c r="HZ6" s="241"/>
      <c r="IA6" s="241"/>
      <c r="IB6" s="241"/>
      <c r="IC6" s="241"/>
      <c r="ID6" s="241"/>
      <c r="IE6" s="241"/>
      <c r="IF6" s="241"/>
      <c r="IG6" s="241"/>
      <c r="IH6" s="241"/>
      <c r="II6" s="241"/>
      <c r="IJ6" s="241"/>
      <c r="IK6" s="241"/>
      <c r="IL6" s="241"/>
      <c r="IM6" s="241"/>
      <c r="IN6" s="241"/>
      <c r="IO6" s="241"/>
      <c r="IP6" s="241"/>
      <c r="IQ6" s="241"/>
      <c r="IR6" s="241"/>
      <c r="IS6" s="241"/>
      <c r="IT6" s="241"/>
      <c r="IU6" s="241"/>
      <c r="IV6" s="241"/>
    </row>
    <row r="7" spans="1:256">
      <c r="A7" s="240" t="s">
        <v>2108</v>
      </c>
      <c r="B7" s="241"/>
      <c r="C7" s="241"/>
      <c r="D7" s="241"/>
      <c r="E7" s="242"/>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c r="FL7" s="241"/>
      <c r="FM7" s="241"/>
      <c r="FN7" s="241"/>
      <c r="FO7" s="241"/>
      <c r="FP7" s="241"/>
      <c r="FQ7" s="241"/>
      <c r="FR7" s="241"/>
      <c r="FS7" s="241"/>
      <c r="FT7" s="241"/>
      <c r="FU7" s="241"/>
      <c r="FV7" s="241"/>
      <c r="FW7" s="241"/>
      <c r="FX7" s="241"/>
      <c r="FY7" s="241"/>
      <c r="FZ7" s="241"/>
      <c r="GA7" s="241"/>
      <c r="GB7" s="241"/>
      <c r="GC7" s="241"/>
      <c r="GD7" s="241"/>
      <c r="GE7" s="241"/>
      <c r="GF7" s="241"/>
      <c r="GG7" s="241"/>
      <c r="GH7" s="241"/>
      <c r="GI7" s="241"/>
      <c r="GJ7" s="241"/>
      <c r="GK7" s="241"/>
      <c r="GL7" s="241"/>
      <c r="GM7" s="241"/>
      <c r="GN7" s="241"/>
      <c r="GO7" s="241"/>
      <c r="GP7" s="241"/>
      <c r="GQ7" s="241"/>
      <c r="GR7" s="241"/>
      <c r="GS7" s="241"/>
      <c r="GT7" s="241"/>
      <c r="GU7" s="241"/>
      <c r="GV7" s="241"/>
      <c r="GW7" s="241"/>
      <c r="GX7" s="241"/>
      <c r="GY7" s="241"/>
      <c r="GZ7" s="241"/>
      <c r="HA7" s="241"/>
      <c r="HB7" s="241"/>
      <c r="HC7" s="241"/>
      <c r="HD7" s="241"/>
      <c r="HE7" s="241"/>
      <c r="HF7" s="241"/>
      <c r="HG7" s="241"/>
      <c r="HH7" s="241"/>
      <c r="HI7" s="241"/>
      <c r="HJ7" s="241"/>
      <c r="HK7" s="241"/>
      <c r="HL7" s="241"/>
      <c r="HM7" s="241"/>
      <c r="HN7" s="241"/>
      <c r="HO7" s="241"/>
      <c r="HP7" s="241"/>
      <c r="HQ7" s="241"/>
      <c r="HR7" s="241"/>
      <c r="HS7" s="241"/>
      <c r="HT7" s="241"/>
      <c r="HU7" s="241"/>
      <c r="HV7" s="241"/>
      <c r="HW7" s="241"/>
      <c r="HX7" s="241"/>
      <c r="HY7" s="241"/>
      <c r="HZ7" s="241"/>
      <c r="IA7" s="241"/>
      <c r="IB7" s="241"/>
      <c r="IC7" s="241"/>
      <c r="ID7" s="241"/>
      <c r="IE7" s="241"/>
      <c r="IF7" s="241"/>
      <c r="IG7" s="241"/>
      <c r="IH7" s="241"/>
      <c r="II7" s="241"/>
      <c r="IJ7" s="241"/>
      <c r="IK7" s="241"/>
      <c r="IL7" s="241"/>
      <c r="IM7" s="241"/>
      <c r="IN7" s="241"/>
      <c r="IO7" s="241"/>
      <c r="IP7" s="241"/>
      <c r="IQ7" s="241"/>
      <c r="IR7" s="241"/>
      <c r="IS7" s="241"/>
      <c r="IT7" s="241"/>
      <c r="IU7" s="241"/>
      <c r="IV7" s="241"/>
    </row>
    <row r="8" spans="1:256">
      <c r="A8" s="240" t="s">
        <v>2109</v>
      </c>
      <c r="B8" s="241"/>
      <c r="C8" s="241"/>
      <c r="D8" s="241"/>
      <c r="E8" s="242"/>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c r="EG8" s="241"/>
      <c r="EH8" s="241"/>
      <c r="EI8" s="241"/>
      <c r="EJ8" s="241"/>
      <c r="EK8" s="241"/>
      <c r="EL8" s="241"/>
      <c r="EM8" s="241"/>
      <c r="EN8" s="241"/>
      <c r="EO8" s="241"/>
      <c r="EP8" s="241"/>
      <c r="EQ8" s="241"/>
      <c r="ER8" s="241"/>
      <c r="ES8" s="241"/>
      <c r="ET8" s="241"/>
      <c r="EU8" s="241"/>
      <c r="EV8" s="241"/>
      <c r="EW8" s="241"/>
      <c r="EX8" s="241"/>
      <c r="EY8" s="241"/>
      <c r="EZ8" s="241"/>
      <c r="FA8" s="241"/>
      <c r="FB8" s="241"/>
      <c r="FC8" s="241"/>
      <c r="FD8" s="241"/>
      <c r="FE8" s="241"/>
      <c r="FF8" s="241"/>
      <c r="FG8" s="241"/>
      <c r="FH8" s="241"/>
      <c r="FI8" s="241"/>
      <c r="FJ8" s="241"/>
      <c r="FK8" s="241"/>
      <c r="FL8" s="241"/>
      <c r="FM8" s="241"/>
      <c r="FN8" s="241"/>
      <c r="FO8" s="241"/>
      <c r="FP8" s="241"/>
      <c r="FQ8" s="241"/>
      <c r="FR8" s="241"/>
      <c r="FS8" s="241"/>
      <c r="FT8" s="241"/>
      <c r="FU8" s="241"/>
      <c r="FV8" s="241"/>
      <c r="FW8" s="241"/>
      <c r="FX8" s="241"/>
      <c r="FY8" s="241"/>
      <c r="FZ8" s="241"/>
      <c r="GA8" s="241"/>
      <c r="GB8" s="241"/>
      <c r="GC8" s="241"/>
      <c r="GD8" s="241"/>
      <c r="GE8" s="241"/>
      <c r="GF8" s="241"/>
      <c r="GG8" s="241"/>
      <c r="GH8" s="241"/>
      <c r="GI8" s="241"/>
      <c r="GJ8" s="241"/>
      <c r="GK8" s="241"/>
      <c r="GL8" s="241"/>
      <c r="GM8" s="241"/>
      <c r="GN8" s="241"/>
      <c r="GO8" s="241"/>
      <c r="GP8" s="241"/>
      <c r="GQ8" s="241"/>
      <c r="GR8" s="241"/>
      <c r="GS8" s="241"/>
      <c r="GT8" s="241"/>
      <c r="GU8" s="241"/>
      <c r="GV8" s="241"/>
      <c r="GW8" s="241"/>
      <c r="GX8" s="241"/>
      <c r="GY8" s="241"/>
      <c r="GZ8" s="241"/>
      <c r="HA8" s="241"/>
      <c r="HB8" s="241"/>
      <c r="HC8" s="241"/>
      <c r="HD8" s="241"/>
      <c r="HE8" s="241"/>
      <c r="HF8" s="241"/>
      <c r="HG8" s="241"/>
      <c r="HH8" s="241"/>
      <c r="HI8" s="241"/>
      <c r="HJ8" s="241"/>
      <c r="HK8" s="241"/>
      <c r="HL8" s="241"/>
      <c r="HM8" s="241"/>
      <c r="HN8" s="241"/>
      <c r="HO8" s="241"/>
      <c r="HP8" s="241"/>
      <c r="HQ8" s="241"/>
      <c r="HR8" s="241"/>
      <c r="HS8" s="241"/>
      <c r="HT8" s="241"/>
      <c r="HU8" s="241"/>
      <c r="HV8" s="241"/>
      <c r="HW8" s="241"/>
      <c r="HX8" s="241"/>
      <c r="HY8" s="241"/>
      <c r="HZ8" s="241"/>
      <c r="IA8" s="241"/>
      <c r="IB8" s="241"/>
      <c r="IC8" s="241"/>
      <c r="ID8" s="241"/>
      <c r="IE8" s="241"/>
      <c r="IF8" s="241"/>
      <c r="IG8" s="241"/>
      <c r="IH8" s="241"/>
      <c r="II8" s="241"/>
      <c r="IJ8" s="241"/>
      <c r="IK8" s="241"/>
      <c r="IL8" s="241"/>
      <c r="IM8" s="241"/>
      <c r="IN8" s="241"/>
      <c r="IO8" s="241"/>
      <c r="IP8" s="241"/>
      <c r="IQ8" s="241"/>
      <c r="IR8" s="241"/>
      <c r="IS8" s="241"/>
      <c r="IT8" s="241"/>
      <c r="IU8" s="241"/>
      <c r="IV8" s="241"/>
    </row>
    <row r="9" spans="1:256">
      <c r="A9" s="240" t="s">
        <v>2110</v>
      </c>
      <c r="B9" s="241"/>
      <c r="C9" s="241"/>
      <c r="D9" s="241"/>
      <c r="E9" s="242"/>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c r="DV9" s="241"/>
      <c r="DW9" s="241"/>
      <c r="DX9" s="241"/>
      <c r="DY9" s="241"/>
      <c r="DZ9" s="241"/>
      <c r="EA9" s="241"/>
      <c r="EB9" s="241"/>
      <c r="EC9" s="241"/>
      <c r="ED9" s="241"/>
      <c r="EE9" s="241"/>
      <c r="EF9" s="241"/>
      <c r="EG9" s="241"/>
      <c r="EH9" s="241"/>
      <c r="EI9" s="241"/>
      <c r="EJ9" s="241"/>
      <c r="EK9" s="241"/>
      <c r="EL9" s="241"/>
      <c r="EM9" s="241"/>
      <c r="EN9" s="241"/>
      <c r="EO9" s="241"/>
      <c r="EP9" s="241"/>
      <c r="EQ9" s="241"/>
      <c r="ER9" s="241"/>
      <c r="ES9" s="241"/>
      <c r="ET9" s="241"/>
      <c r="EU9" s="241"/>
      <c r="EV9" s="241"/>
      <c r="EW9" s="241"/>
      <c r="EX9" s="241"/>
      <c r="EY9" s="241"/>
      <c r="EZ9" s="241"/>
      <c r="FA9" s="241"/>
      <c r="FB9" s="241"/>
      <c r="FC9" s="241"/>
      <c r="FD9" s="241"/>
      <c r="FE9" s="241"/>
      <c r="FF9" s="241"/>
      <c r="FG9" s="241"/>
      <c r="FH9" s="241"/>
      <c r="FI9" s="241"/>
      <c r="FJ9" s="241"/>
      <c r="FK9" s="241"/>
      <c r="FL9" s="241"/>
      <c r="FM9" s="241"/>
      <c r="FN9" s="241"/>
      <c r="FO9" s="241"/>
      <c r="FP9" s="241"/>
      <c r="FQ9" s="241"/>
      <c r="FR9" s="241"/>
      <c r="FS9" s="241"/>
      <c r="FT9" s="241"/>
      <c r="FU9" s="241"/>
      <c r="FV9" s="241"/>
      <c r="FW9" s="241"/>
      <c r="FX9" s="241"/>
      <c r="FY9" s="241"/>
      <c r="FZ9" s="241"/>
      <c r="GA9" s="241"/>
      <c r="GB9" s="241"/>
      <c r="GC9" s="241"/>
      <c r="GD9" s="241"/>
      <c r="GE9" s="241"/>
      <c r="GF9" s="241"/>
      <c r="GG9" s="241"/>
      <c r="GH9" s="241"/>
      <c r="GI9" s="241"/>
      <c r="GJ9" s="241"/>
      <c r="GK9" s="241"/>
      <c r="GL9" s="241"/>
      <c r="GM9" s="241"/>
      <c r="GN9" s="241"/>
      <c r="GO9" s="241"/>
      <c r="GP9" s="241"/>
      <c r="GQ9" s="241"/>
      <c r="GR9" s="241"/>
      <c r="GS9" s="241"/>
      <c r="GT9" s="241"/>
      <c r="GU9" s="241"/>
      <c r="GV9" s="241"/>
      <c r="GW9" s="241"/>
      <c r="GX9" s="241"/>
      <c r="GY9" s="241"/>
      <c r="GZ9" s="241"/>
      <c r="HA9" s="241"/>
      <c r="HB9" s="241"/>
      <c r="HC9" s="241"/>
      <c r="HD9" s="241"/>
      <c r="HE9" s="241"/>
      <c r="HF9" s="241"/>
      <c r="HG9" s="241"/>
      <c r="HH9" s="241"/>
      <c r="HI9" s="241"/>
      <c r="HJ9" s="241"/>
      <c r="HK9" s="241"/>
      <c r="HL9" s="241"/>
      <c r="HM9" s="241"/>
      <c r="HN9" s="241"/>
      <c r="HO9" s="241"/>
      <c r="HP9" s="241"/>
      <c r="HQ9" s="241"/>
      <c r="HR9" s="241"/>
      <c r="HS9" s="241"/>
      <c r="HT9" s="241"/>
      <c r="HU9" s="241"/>
      <c r="HV9" s="241"/>
      <c r="HW9" s="241"/>
      <c r="HX9" s="241"/>
      <c r="HY9" s="241"/>
      <c r="HZ9" s="241"/>
      <c r="IA9" s="241"/>
      <c r="IB9" s="241"/>
      <c r="IC9" s="241"/>
      <c r="ID9" s="241"/>
      <c r="IE9" s="241"/>
      <c r="IF9" s="241"/>
      <c r="IG9" s="241"/>
      <c r="IH9" s="241"/>
      <c r="II9" s="241"/>
      <c r="IJ9" s="241"/>
      <c r="IK9" s="241"/>
      <c r="IL9" s="241"/>
      <c r="IM9" s="241"/>
      <c r="IN9" s="241"/>
      <c r="IO9" s="241"/>
      <c r="IP9" s="241"/>
      <c r="IQ9" s="241"/>
      <c r="IR9" s="241"/>
      <c r="IS9" s="241"/>
      <c r="IT9" s="241"/>
      <c r="IU9" s="241"/>
      <c r="IV9" s="241"/>
    </row>
    <row r="10" spans="1:256">
      <c r="A10" s="240" t="s">
        <v>2111</v>
      </c>
      <c r="B10" s="241"/>
      <c r="C10" s="241"/>
      <c r="D10" s="241"/>
      <c r="E10" s="242"/>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1"/>
      <c r="EK10" s="241"/>
      <c r="EL10" s="241"/>
      <c r="EM10" s="241"/>
      <c r="EN10" s="241"/>
      <c r="EO10" s="241"/>
      <c r="EP10" s="241"/>
      <c r="EQ10" s="241"/>
      <c r="ER10" s="241"/>
      <c r="ES10" s="241"/>
      <c r="ET10" s="241"/>
      <c r="EU10" s="241"/>
      <c r="EV10" s="241"/>
      <c r="EW10" s="241"/>
      <c r="EX10" s="241"/>
      <c r="EY10" s="241"/>
      <c r="EZ10" s="241"/>
      <c r="FA10" s="241"/>
      <c r="FB10" s="241"/>
      <c r="FC10" s="241"/>
      <c r="FD10" s="241"/>
      <c r="FE10" s="241"/>
      <c r="FF10" s="241"/>
      <c r="FG10" s="241"/>
      <c r="FH10" s="241"/>
      <c r="FI10" s="241"/>
      <c r="FJ10" s="241"/>
      <c r="FK10" s="241"/>
      <c r="FL10" s="241"/>
      <c r="FM10" s="241"/>
      <c r="FN10" s="241"/>
      <c r="FO10" s="241"/>
      <c r="FP10" s="241"/>
      <c r="FQ10" s="241"/>
      <c r="FR10" s="241"/>
      <c r="FS10" s="241"/>
      <c r="FT10" s="241"/>
      <c r="FU10" s="241"/>
      <c r="FV10" s="241"/>
      <c r="FW10" s="241"/>
      <c r="FX10" s="241"/>
      <c r="FY10" s="241"/>
      <c r="FZ10" s="241"/>
      <c r="GA10" s="241"/>
      <c r="GB10" s="241"/>
      <c r="GC10" s="241"/>
      <c r="GD10" s="241"/>
      <c r="GE10" s="241"/>
      <c r="GF10" s="241"/>
      <c r="GG10" s="241"/>
      <c r="GH10" s="241"/>
      <c r="GI10" s="241"/>
      <c r="GJ10" s="241"/>
      <c r="GK10" s="241"/>
      <c r="GL10" s="241"/>
      <c r="GM10" s="241"/>
      <c r="GN10" s="241"/>
      <c r="GO10" s="241"/>
      <c r="GP10" s="241"/>
      <c r="GQ10" s="241"/>
      <c r="GR10" s="241"/>
      <c r="GS10" s="241"/>
      <c r="GT10" s="241"/>
      <c r="GU10" s="241"/>
      <c r="GV10" s="241"/>
      <c r="GW10" s="241"/>
      <c r="GX10" s="241"/>
      <c r="GY10" s="241"/>
      <c r="GZ10" s="241"/>
      <c r="HA10" s="241"/>
      <c r="HB10" s="241"/>
      <c r="HC10" s="241"/>
      <c r="HD10" s="241"/>
      <c r="HE10" s="241"/>
      <c r="HF10" s="241"/>
      <c r="HG10" s="241"/>
      <c r="HH10" s="241"/>
      <c r="HI10" s="241"/>
      <c r="HJ10" s="241"/>
      <c r="HK10" s="241"/>
      <c r="HL10" s="241"/>
      <c r="HM10" s="241"/>
      <c r="HN10" s="241"/>
      <c r="HO10" s="241"/>
      <c r="HP10" s="241"/>
      <c r="HQ10" s="241"/>
      <c r="HR10" s="241"/>
      <c r="HS10" s="241"/>
      <c r="HT10" s="241"/>
      <c r="HU10" s="241"/>
      <c r="HV10" s="241"/>
      <c r="HW10" s="241"/>
      <c r="HX10" s="241"/>
      <c r="HY10" s="241"/>
      <c r="HZ10" s="241"/>
      <c r="IA10" s="241"/>
      <c r="IB10" s="241"/>
      <c r="IC10" s="241"/>
      <c r="ID10" s="241"/>
      <c r="IE10" s="241"/>
      <c r="IF10" s="241"/>
      <c r="IG10" s="241"/>
      <c r="IH10" s="241"/>
      <c r="II10" s="241"/>
      <c r="IJ10" s="241"/>
      <c r="IK10" s="241"/>
      <c r="IL10" s="241"/>
      <c r="IM10" s="241"/>
      <c r="IN10" s="241"/>
      <c r="IO10" s="241"/>
      <c r="IP10" s="241"/>
      <c r="IQ10" s="241"/>
      <c r="IR10" s="241"/>
      <c r="IS10" s="241"/>
      <c r="IT10" s="241"/>
      <c r="IU10" s="241"/>
      <c r="IV10" s="241"/>
    </row>
    <row r="11" spans="1:256">
      <c r="A11" s="240"/>
      <c r="B11" s="241"/>
      <c r="C11" s="241"/>
      <c r="D11" s="241"/>
      <c r="E11" s="242"/>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c r="EG11" s="241"/>
      <c r="EH11" s="241"/>
      <c r="EI11" s="241"/>
      <c r="EJ11" s="241"/>
      <c r="EK11" s="241"/>
      <c r="EL11" s="241"/>
      <c r="EM11" s="241"/>
      <c r="EN11" s="241"/>
      <c r="EO11" s="241"/>
      <c r="EP11" s="241"/>
      <c r="EQ11" s="241"/>
      <c r="ER11" s="241"/>
      <c r="ES11" s="241"/>
      <c r="ET11" s="241"/>
      <c r="EU11" s="241"/>
      <c r="EV11" s="241"/>
      <c r="EW11" s="241"/>
      <c r="EX11" s="241"/>
      <c r="EY11" s="241"/>
      <c r="EZ11" s="241"/>
      <c r="FA11" s="241"/>
      <c r="FB11" s="241"/>
      <c r="FC11" s="241"/>
      <c r="FD11" s="241"/>
      <c r="FE11" s="241"/>
      <c r="FF11" s="241"/>
      <c r="FG11" s="241"/>
      <c r="FH11" s="241"/>
      <c r="FI11" s="241"/>
      <c r="FJ11" s="241"/>
      <c r="FK11" s="241"/>
      <c r="FL11" s="241"/>
      <c r="FM11" s="241"/>
      <c r="FN11" s="241"/>
      <c r="FO11" s="241"/>
      <c r="FP11" s="241"/>
      <c r="FQ11" s="241"/>
      <c r="FR11" s="241"/>
      <c r="FS11" s="241"/>
      <c r="FT11" s="241"/>
      <c r="FU11" s="241"/>
      <c r="FV11" s="241"/>
      <c r="FW11" s="241"/>
      <c r="FX11" s="241"/>
      <c r="FY11" s="241"/>
      <c r="FZ11" s="241"/>
      <c r="GA11" s="241"/>
      <c r="GB11" s="241"/>
      <c r="GC11" s="241"/>
      <c r="GD11" s="241"/>
      <c r="GE11" s="241"/>
      <c r="GF11" s="241"/>
      <c r="GG11" s="241"/>
      <c r="GH11" s="241"/>
      <c r="GI11" s="241"/>
      <c r="GJ11" s="241"/>
      <c r="GK11" s="241"/>
      <c r="GL11" s="241"/>
      <c r="GM11" s="241"/>
      <c r="GN11" s="241"/>
      <c r="GO11" s="241"/>
      <c r="GP11" s="241"/>
      <c r="GQ11" s="241"/>
      <c r="GR11" s="241"/>
      <c r="GS11" s="241"/>
      <c r="GT11" s="241"/>
      <c r="GU11" s="241"/>
      <c r="GV11" s="241"/>
      <c r="GW11" s="241"/>
      <c r="GX11" s="241"/>
      <c r="GY11" s="241"/>
      <c r="GZ11" s="241"/>
      <c r="HA11" s="241"/>
      <c r="HB11" s="241"/>
      <c r="HC11" s="241"/>
      <c r="HD11" s="241"/>
      <c r="HE11" s="241"/>
      <c r="HF11" s="241"/>
      <c r="HG11" s="241"/>
      <c r="HH11" s="241"/>
      <c r="HI11" s="241"/>
      <c r="HJ11" s="241"/>
      <c r="HK11" s="241"/>
      <c r="HL11" s="241"/>
      <c r="HM11" s="241"/>
      <c r="HN11" s="241"/>
      <c r="HO11" s="241"/>
      <c r="HP11" s="241"/>
      <c r="HQ11" s="241"/>
      <c r="HR11" s="241"/>
      <c r="HS11" s="241"/>
      <c r="HT11" s="241"/>
      <c r="HU11" s="241"/>
      <c r="HV11" s="241"/>
      <c r="HW11" s="241"/>
      <c r="HX11" s="241"/>
      <c r="HY11" s="241"/>
      <c r="HZ11" s="241"/>
      <c r="IA11" s="241"/>
      <c r="IB11" s="241"/>
      <c r="IC11" s="241"/>
      <c r="ID11" s="241"/>
      <c r="IE11" s="241"/>
      <c r="IF11" s="241"/>
      <c r="IG11" s="241"/>
      <c r="IH11" s="241"/>
      <c r="II11" s="241"/>
      <c r="IJ11" s="241"/>
      <c r="IK11" s="241"/>
      <c r="IL11" s="241"/>
      <c r="IM11" s="241"/>
      <c r="IN11" s="241"/>
      <c r="IO11" s="241"/>
      <c r="IP11" s="241"/>
      <c r="IQ11" s="241"/>
      <c r="IR11" s="241"/>
      <c r="IS11" s="241"/>
      <c r="IT11" s="241"/>
      <c r="IU11" s="241"/>
      <c r="IV11" s="241"/>
    </row>
    <row r="12" spans="1:256">
      <c r="A12" s="240" t="s">
        <v>2112</v>
      </c>
      <c r="B12" s="241"/>
      <c r="C12" s="241"/>
      <c r="D12" s="241"/>
      <c r="E12" s="242"/>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c r="EG12" s="241"/>
      <c r="EH12" s="241"/>
      <c r="EI12" s="241"/>
      <c r="EJ12" s="241"/>
      <c r="EK12" s="241"/>
      <c r="EL12" s="241"/>
      <c r="EM12" s="241"/>
      <c r="EN12" s="241"/>
      <c r="EO12" s="241"/>
      <c r="EP12" s="241"/>
      <c r="EQ12" s="241"/>
      <c r="ER12" s="241"/>
      <c r="ES12" s="241"/>
      <c r="ET12" s="241"/>
      <c r="EU12" s="241"/>
      <c r="EV12" s="241"/>
      <c r="EW12" s="241"/>
      <c r="EX12" s="241"/>
      <c r="EY12" s="241"/>
      <c r="EZ12" s="241"/>
      <c r="FA12" s="241"/>
      <c r="FB12" s="241"/>
      <c r="FC12" s="241"/>
      <c r="FD12" s="241"/>
      <c r="FE12" s="241"/>
      <c r="FF12" s="241"/>
      <c r="FG12" s="241"/>
      <c r="FH12" s="241"/>
      <c r="FI12" s="241"/>
      <c r="FJ12" s="241"/>
      <c r="FK12" s="241"/>
      <c r="FL12" s="241"/>
      <c r="FM12" s="241"/>
      <c r="FN12" s="241"/>
      <c r="FO12" s="241"/>
      <c r="FP12" s="241"/>
      <c r="FQ12" s="241"/>
      <c r="FR12" s="241"/>
      <c r="FS12" s="241"/>
      <c r="FT12" s="241"/>
      <c r="FU12" s="241"/>
      <c r="FV12" s="241"/>
      <c r="FW12" s="241"/>
      <c r="FX12" s="241"/>
      <c r="FY12" s="241"/>
      <c r="FZ12" s="241"/>
      <c r="GA12" s="241"/>
      <c r="GB12" s="241"/>
      <c r="GC12" s="241"/>
      <c r="GD12" s="241"/>
      <c r="GE12" s="241"/>
      <c r="GF12" s="241"/>
      <c r="GG12" s="241"/>
      <c r="GH12" s="241"/>
      <c r="GI12" s="241"/>
      <c r="GJ12" s="241"/>
      <c r="GK12" s="241"/>
      <c r="GL12" s="241"/>
      <c r="GM12" s="241"/>
      <c r="GN12" s="241"/>
      <c r="GO12" s="241"/>
      <c r="GP12" s="241"/>
      <c r="GQ12" s="241"/>
      <c r="GR12" s="241"/>
      <c r="GS12" s="241"/>
      <c r="GT12" s="241"/>
      <c r="GU12" s="241"/>
      <c r="GV12" s="241"/>
      <c r="GW12" s="241"/>
      <c r="GX12" s="241"/>
      <c r="GY12" s="241"/>
      <c r="GZ12" s="241"/>
      <c r="HA12" s="241"/>
      <c r="HB12" s="241"/>
      <c r="HC12" s="241"/>
      <c r="HD12" s="241"/>
      <c r="HE12" s="241"/>
      <c r="HF12" s="241"/>
      <c r="HG12" s="241"/>
      <c r="HH12" s="241"/>
      <c r="HI12" s="241"/>
      <c r="HJ12" s="241"/>
      <c r="HK12" s="241"/>
      <c r="HL12" s="241"/>
      <c r="HM12" s="241"/>
      <c r="HN12" s="241"/>
      <c r="HO12" s="241"/>
      <c r="HP12" s="241"/>
      <c r="HQ12" s="241"/>
      <c r="HR12" s="241"/>
      <c r="HS12" s="241"/>
      <c r="HT12" s="241"/>
      <c r="HU12" s="241"/>
      <c r="HV12" s="241"/>
      <c r="HW12" s="241"/>
      <c r="HX12" s="241"/>
      <c r="HY12" s="241"/>
      <c r="HZ12" s="241"/>
      <c r="IA12" s="241"/>
      <c r="IB12" s="241"/>
      <c r="IC12" s="241"/>
      <c r="ID12" s="241"/>
      <c r="IE12" s="241"/>
      <c r="IF12" s="241"/>
      <c r="IG12" s="241"/>
      <c r="IH12" s="241"/>
      <c r="II12" s="241"/>
      <c r="IJ12" s="241"/>
      <c r="IK12" s="241"/>
      <c r="IL12" s="241"/>
      <c r="IM12" s="241"/>
      <c r="IN12" s="241"/>
      <c r="IO12" s="241"/>
      <c r="IP12" s="241"/>
      <c r="IQ12" s="241"/>
      <c r="IR12" s="241"/>
      <c r="IS12" s="241"/>
      <c r="IT12" s="241"/>
      <c r="IU12" s="241"/>
      <c r="IV12" s="241"/>
    </row>
    <row r="13" spans="1:256">
      <c r="A13" s="240" t="s">
        <v>996</v>
      </c>
      <c r="B13" s="241"/>
      <c r="C13" s="241"/>
      <c r="D13" s="241"/>
      <c r="E13" s="242"/>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c r="FI13" s="241"/>
      <c r="FJ13" s="241"/>
      <c r="FK13" s="241"/>
      <c r="FL13" s="241"/>
      <c r="FM13" s="241"/>
      <c r="FN13" s="241"/>
      <c r="FO13" s="241"/>
      <c r="FP13" s="241"/>
      <c r="FQ13" s="241"/>
      <c r="FR13" s="241"/>
      <c r="FS13" s="241"/>
      <c r="FT13" s="241"/>
      <c r="FU13" s="241"/>
      <c r="FV13" s="241"/>
      <c r="FW13" s="241"/>
      <c r="FX13" s="241"/>
      <c r="FY13" s="241"/>
      <c r="FZ13" s="241"/>
      <c r="GA13" s="241"/>
      <c r="GB13" s="241"/>
      <c r="GC13" s="241"/>
      <c r="GD13" s="241"/>
      <c r="GE13" s="241"/>
      <c r="GF13" s="241"/>
      <c r="GG13" s="241"/>
      <c r="GH13" s="241"/>
      <c r="GI13" s="241"/>
      <c r="GJ13" s="241"/>
      <c r="GK13" s="241"/>
      <c r="GL13" s="241"/>
      <c r="GM13" s="241"/>
      <c r="GN13" s="241"/>
      <c r="GO13" s="241"/>
      <c r="GP13" s="241"/>
      <c r="GQ13" s="241"/>
      <c r="GR13" s="241"/>
      <c r="GS13" s="241"/>
      <c r="GT13" s="241"/>
      <c r="GU13" s="241"/>
      <c r="GV13" s="241"/>
      <c r="GW13" s="241"/>
      <c r="GX13" s="241"/>
      <c r="GY13" s="241"/>
      <c r="GZ13" s="241"/>
      <c r="HA13" s="241"/>
      <c r="HB13" s="241"/>
      <c r="HC13" s="241"/>
      <c r="HD13" s="241"/>
      <c r="HE13" s="241"/>
      <c r="HF13" s="241"/>
      <c r="HG13" s="241"/>
      <c r="HH13" s="241"/>
      <c r="HI13" s="241"/>
      <c r="HJ13" s="241"/>
      <c r="HK13" s="241"/>
      <c r="HL13" s="241"/>
      <c r="HM13" s="241"/>
      <c r="HN13" s="241"/>
      <c r="HO13" s="241"/>
      <c r="HP13" s="241"/>
      <c r="HQ13" s="241"/>
      <c r="HR13" s="241"/>
      <c r="HS13" s="241"/>
      <c r="HT13" s="241"/>
      <c r="HU13" s="241"/>
      <c r="HV13" s="241"/>
      <c r="HW13" s="241"/>
      <c r="HX13" s="241"/>
      <c r="HY13" s="241"/>
      <c r="HZ13" s="241"/>
      <c r="IA13" s="241"/>
      <c r="IB13" s="241"/>
      <c r="IC13" s="241"/>
      <c r="ID13" s="241"/>
      <c r="IE13" s="241"/>
      <c r="IF13" s="241"/>
      <c r="IG13" s="241"/>
      <c r="IH13" s="241"/>
      <c r="II13" s="241"/>
      <c r="IJ13" s="241"/>
      <c r="IK13" s="241"/>
      <c r="IL13" s="241"/>
      <c r="IM13" s="241"/>
      <c r="IN13" s="241"/>
      <c r="IO13" s="241"/>
      <c r="IP13" s="241"/>
      <c r="IQ13" s="241"/>
      <c r="IR13" s="241"/>
      <c r="IS13" s="241"/>
      <c r="IT13" s="241"/>
      <c r="IU13" s="241"/>
      <c r="IV13" s="241"/>
    </row>
    <row r="14" spans="1:256">
      <c r="A14" s="240" t="s">
        <v>997</v>
      </c>
      <c r="B14" s="241"/>
      <c r="C14" s="241"/>
      <c r="D14" s="241"/>
      <c r="E14" s="242"/>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c r="EG14" s="241"/>
      <c r="EH14" s="241"/>
      <c r="EI14" s="241"/>
      <c r="EJ14" s="241"/>
      <c r="EK14" s="241"/>
      <c r="EL14" s="241"/>
      <c r="EM14" s="241"/>
      <c r="EN14" s="241"/>
      <c r="EO14" s="241"/>
      <c r="EP14" s="241"/>
      <c r="EQ14" s="241"/>
      <c r="ER14" s="241"/>
      <c r="ES14" s="241"/>
      <c r="ET14" s="241"/>
      <c r="EU14" s="241"/>
      <c r="EV14" s="241"/>
      <c r="EW14" s="241"/>
      <c r="EX14" s="241"/>
      <c r="EY14" s="241"/>
      <c r="EZ14" s="241"/>
      <c r="FA14" s="241"/>
      <c r="FB14" s="241"/>
      <c r="FC14" s="241"/>
      <c r="FD14" s="241"/>
      <c r="FE14" s="241"/>
      <c r="FF14" s="241"/>
      <c r="FG14" s="241"/>
      <c r="FH14" s="241"/>
      <c r="FI14" s="241"/>
      <c r="FJ14" s="241"/>
      <c r="FK14" s="241"/>
      <c r="FL14" s="241"/>
      <c r="FM14" s="241"/>
      <c r="FN14" s="241"/>
      <c r="FO14" s="241"/>
      <c r="FP14" s="241"/>
      <c r="FQ14" s="241"/>
      <c r="FR14" s="241"/>
      <c r="FS14" s="241"/>
      <c r="FT14" s="241"/>
      <c r="FU14" s="241"/>
      <c r="FV14" s="241"/>
      <c r="FW14" s="241"/>
      <c r="FX14" s="241"/>
      <c r="FY14" s="241"/>
      <c r="FZ14" s="241"/>
      <c r="GA14" s="241"/>
      <c r="GB14" s="241"/>
      <c r="GC14" s="241"/>
      <c r="GD14" s="241"/>
      <c r="GE14" s="241"/>
      <c r="GF14" s="241"/>
      <c r="GG14" s="241"/>
      <c r="GH14" s="241"/>
      <c r="GI14" s="241"/>
      <c r="GJ14" s="241"/>
      <c r="GK14" s="241"/>
      <c r="GL14" s="241"/>
      <c r="GM14" s="241"/>
      <c r="GN14" s="241"/>
      <c r="GO14" s="241"/>
      <c r="GP14" s="241"/>
      <c r="GQ14" s="241"/>
      <c r="GR14" s="241"/>
      <c r="GS14" s="241"/>
      <c r="GT14" s="241"/>
      <c r="GU14" s="241"/>
      <c r="GV14" s="241"/>
      <c r="GW14" s="241"/>
      <c r="GX14" s="241"/>
      <c r="GY14" s="241"/>
      <c r="GZ14" s="241"/>
      <c r="HA14" s="241"/>
      <c r="HB14" s="241"/>
      <c r="HC14" s="241"/>
      <c r="HD14" s="241"/>
      <c r="HE14" s="241"/>
      <c r="HF14" s="241"/>
      <c r="HG14" s="241"/>
      <c r="HH14" s="241"/>
      <c r="HI14" s="241"/>
      <c r="HJ14" s="241"/>
      <c r="HK14" s="241"/>
      <c r="HL14" s="241"/>
      <c r="HM14" s="241"/>
      <c r="HN14" s="241"/>
      <c r="HO14" s="241"/>
      <c r="HP14" s="241"/>
      <c r="HQ14" s="241"/>
      <c r="HR14" s="241"/>
      <c r="HS14" s="241"/>
      <c r="HT14" s="241"/>
      <c r="HU14" s="241"/>
      <c r="HV14" s="241"/>
      <c r="HW14" s="241"/>
      <c r="HX14" s="241"/>
      <c r="HY14" s="241"/>
      <c r="HZ14" s="241"/>
      <c r="IA14" s="241"/>
      <c r="IB14" s="241"/>
      <c r="IC14" s="241"/>
      <c r="ID14" s="241"/>
      <c r="IE14" s="241"/>
      <c r="IF14" s="241"/>
      <c r="IG14" s="241"/>
      <c r="IH14" s="241"/>
      <c r="II14" s="241"/>
      <c r="IJ14" s="241"/>
      <c r="IK14" s="241"/>
      <c r="IL14" s="241"/>
      <c r="IM14" s="241"/>
      <c r="IN14" s="241"/>
      <c r="IO14" s="241"/>
      <c r="IP14" s="241"/>
      <c r="IQ14" s="241"/>
      <c r="IR14" s="241"/>
      <c r="IS14" s="241"/>
      <c r="IT14" s="241"/>
      <c r="IU14" s="241"/>
      <c r="IV14" s="241"/>
    </row>
    <row r="15" spans="1:256">
      <c r="A15" s="240" t="s">
        <v>998</v>
      </c>
      <c r="B15" s="241"/>
      <c r="C15" s="241"/>
      <c r="D15" s="241"/>
      <c r="E15" s="242"/>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c r="EG15" s="241"/>
      <c r="EH15" s="241"/>
      <c r="EI15" s="241"/>
      <c r="EJ15" s="241"/>
      <c r="EK15" s="241"/>
      <c r="EL15" s="241"/>
      <c r="EM15" s="241"/>
      <c r="EN15" s="241"/>
      <c r="EO15" s="241"/>
      <c r="EP15" s="241"/>
      <c r="EQ15" s="241"/>
      <c r="ER15" s="241"/>
      <c r="ES15" s="241"/>
      <c r="ET15" s="241"/>
      <c r="EU15" s="241"/>
      <c r="EV15" s="241"/>
      <c r="EW15" s="241"/>
      <c r="EX15" s="241"/>
      <c r="EY15" s="241"/>
      <c r="EZ15" s="241"/>
      <c r="FA15" s="241"/>
      <c r="FB15" s="241"/>
      <c r="FC15" s="241"/>
      <c r="FD15" s="241"/>
      <c r="FE15" s="241"/>
      <c r="FF15" s="241"/>
      <c r="FG15" s="241"/>
      <c r="FH15" s="241"/>
      <c r="FI15" s="241"/>
      <c r="FJ15" s="241"/>
      <c r="FK15" s="241"/>
      <c r="FL15" s="241"/>
      <c r="FM15" s="241"/>
      <c r="FN15" s="241"/>
      <c r="FO15" s="241"/>
      <c r="FP15" s="241"/>
      <c r="FQ15" s="241"/>
      <c r="FR15" s="241"/>
      <c r="FS15" s="241"/>
      <c r="FT15" s="241"/>
      <c r="FU15" s="241"/>
      <c r="FV15" s="241"/>
      <c r="FW15" s="241"/>
      <c r="FX15" s="241"/>
      <c r="FY15" s="241"/>
      <c r="FZ15" s="241"/>
      <c r="GA15" s="241"/>
      <c r="GB15" s="241"/>
      <c r="GC15" s="241"/>
      <c r="GD15" s="241"/>
      <c r="GE15" s="241"/>
      <c r="GF15" s="241"/>
      <c r="GG15" s="241"/>
      <c r="GH15" s="241"/>
      <c r="GI15" s="241"/>
      <c r="GJ15" s="241"/>
      <c r="GK15" s="241"/>
      <c r="GL15" s="241"/>
      <c r="GM15" s="241"/>
      <c r="GN15" s="241"/>
      <c r="GO15" s="241"/>
      <c r="GP15" s="241"/>
      <c r="GQ15" s="241"/>
      <c r="GR15" s="241"/>
      <c r="GS15" s="241"/>
      <c r="GT15" s="241"/>
      <c r="GU15" s="241"/>
      <c r="GV15" s="241"/>
      <c r="GW15" s="241"/>
      <c r="GX15" s="241"/>
      <c r="GY15" s="241"/>
      <c r="GZ15" s="241"/>
      <c r="HA15" s="241"/>
      <c r="HB15" s="241"/>
      <c r="HC15" s="241"/>
      <c r="HD15" s="241"/>
      <c r="HE15" s="241"/>
      <c r="HF15" s="241"/>
      <c r="HG15" s="241"/>
      <c r="HH15" s="241"/>
      <c r="HI15" s="241"/>
      <c r="HJ15" s="241"/>
      <c r="HK15" s="241"/>
      <c r="HL15" s="241"/>
      <c r="HM15" s="241"/>
      <c r="HN15" s="241"/>
      <c r="HO15" s="241"/>
      <c r="HP15" s="241"/>
      <c r="HQ15" s="241"/>
      <c r="HR15" s="241"/>
      <c r="HS15" s="241"/>
      <c r="HT15" s="241"/>
      <c r="HU15" s="241"/>
      <c r="HV15" s="241"/>
      <c r="HW15" s="241"/>
      <c r="HX15" s="241"/>
      <c r="HY15" s="241"/>
      <c r="HZ15" s="241"/>
      <c r="IA15" s="241"/>
      <c r="IB15" s="241"/>
      <c r="IC15" s="241"/>
      <c r="ID15" s="241"/>
      <c r="IE15" s="241"/>
      <c r="IF15" s="241"/>
      <c r="IG15" s="241"/>
      <c r="IH15" s="241"/>
      <c r="II15" s="241"/>
      <c r="IJ15" s="241"/>
      <c r="IK15" s="241"/>
      <c r="IL15" s="241"/>
      <c r="IM15" s="241"/>
      <c r="IN15" s="241"/>
      <c r="IO15" s="241"/>
      <c r="IP15" s="241"/>
      <c r="IQ15" s="241"/>
      <c r="IR15" s="241"/>
      <c r="IS15" s="241"/>
      <c r="IT15" s="241"/>
      <c r="IU15" s="241"/>
      <c r="IV15" s="241"/>
    </row>
    <row r="16" spans="1:256">
      <c r="A16" s="74"/>
      <c r="B16" s="67"/>
      <c r="C16" s="67"/>
      <c r="D16" s="67"/>
      <c r="E16" s="75"/>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row>
    <row r="17" spans="1:256">
      <c r="A17" s="243"/>
      <c r="B17" s="181"/>
      <c r="C17" s="244" t="s">
        <v>999</v>
      </c>
      <c r="D17" s="245"/>
      <c r="E17" s="246"/>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row>
    <row r="18" spans="1:256">
      <c r="A18" s="247" t="s">
        <v>2228</v>
      </c>
      <c r="B18" s="96" t="s">
        <v>1000</v>
      </c>
      <c r="C18" s="248" t="s">
        <v>1001</v>
      </c>
      <c r="D18" s="249" t="s">
        <v>1002</v>
      </c>
      <c r="E18" s="250"/>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spans="1:256">
      <c r="A19" s="247" t="s">
        <v>2240</v>
      </c>
      <c r="B19" s="67"/>
      <c r="C19" s="248" t="s">
        <v>2236</v>
      </c>
      <c r="D19" s="177"/>
      <c r="E19" s="9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c r="A20" s="251"/>
      <c r="B20" s="83" t="s">
        <v>2722</v>
      </c>
      <c r="C20" s="252" t="s">
        <v>2723</v>
      </c>
      <c r="D20" s="252" t="s">
        <v>2724</v>
      </c>
      <c r="E20" s="85" t="s">
        <v>2254</v>
      </c>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row>
    <row r="21" spans="1:256" ht="12" customHeight="1">
      <c r="A21" s="253">
        <v>1</v>
      </c>
      <c r="B21" s="1481" t="s">
        <v>2944</v>
      </c>
      <c r="C21" s="255">
        <v>5</v>
      </c>
      <c r="D21" s="255"/>
      <c r="E21" s="256"/>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2" customHeight="1">
      <c r="A22" s="253">
        <v>2</v>
      </c>
      <c r="B22" s="1481" t="s">
        <v>2938</v>
      </c>
      <c r="C22" s="255">
        <v>14</v>
      </c>
      <c r="D22" s="255"/>
      <c r="E22" s="256"/>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row>
    <row r="23" spans="1:256" ht="12" customHeight="1">
      <c r="A23" s="253">
        <v>3</v>
      </c>
      <c r="B23" s="1481" t="s">
        <v>2939</v>
      </c>
      <c r="C23" s="255">
        <v>13</v>
      </c>
      <c r="D23" s="255"/>
      <c r="E23" s="256"/>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2" customHeight="1">
      <c r="A24" s="253">
        <v>4</v>
      </c>
      <c r="B24" s="1481" t="s">
        <v>2940</v>
      </c>
      <c r="C24" s="255">
        <v>60</v>
      </c>
      <c r="D24" s="255"/>
      <c r="E24" s="256"/>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row>
    <row r="25" spans="1:256" ht="12" customHeight="1">
      <c r="A25" s="253">
        <v>5</v>
      </c>
      <c r="B25" s="1481" t="s">
        <v>2941</v>
      </c>
      <c r="C25" s="255">
        <v>40</v>
      </c>
      <c r="D25" s="255"/>
      <c r="E25" s="256"/>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row>
    <row r="26" spans="1:256" ht="12" customHeight="1">
      <c r="A26" s="253">
        <v>6</v>
      </c>
      <c r="B26" s="1481" t="s">
        <v>2942</v>
      </c>
      <c r="C26" s="255">
        <v>648</v>
      </c>
      <c r="D26" s="255"/>
      <c r="E26" s="256"/>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row>
    <row r="27" spans="1:256" ht="12" customHeight="1">
      <c r="A27" s="253">
        <v>7</v>
      </c>
      <c r="B27" s="1481" t="s">
        <v>2943</v>
      </c>
      <c r="C27" s="255">
        <v>900</v>
      </c>
      <c r="D27" s="255"/>
      <c r="E27" s="256"/>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row>
    <row r="28" spans="1:256" ht="12" customHeight="1">
      <c r="A28" s="253">
        <v>8</v>
      </c>
      <c r="B28" s="254"/>
      <c r="C28" s="255"/>
      <c r="D28" s="255"/>
      <c r="E28" s="256"/>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row>
    <row r="29" spans="1:256" ht="12" customHeight="1">
      <c r="A29" s="253">
        <v>9</v>
      </c>
      <c r="B29" s="254"/>
      <c r="C29" s="255"/>
      <c r="D29" s="255"/>
      <c r="E29" s="256"/>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row>
    <row r="30" spans="1:256" ht="12" customHeight="1">
      <c r="A30" s="253">
        <v>10</v>
      </c>
      <c r="B30" s="254"/>
      <c r="C30" s="255"/>
      <c r="D30" s="255"/>
      <c r="E30" s="256"/>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row>
    <row r="31" spans="1:256" ht="12" customHeight="1">
      <c r="A31" s="247">
        <v>11</v>
      </c>
      <c r="B31" s="254"/>
      <c r="C31" s="255"/>
      <c r="D31" s="255"/>
      <c r="E31" s="256"/>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row>
    <row r="32" spans="1:256" ht="12" customHeight="1">
      <c r="A32" s="253">
        <v>12</v>
      </c>
      <c r="B32" s="254"/>
      <c r="C32" s="255"/>
      <c r="D32" s="255"/>
      <c r="E32" s="256"/>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row>
    <row r="33" spans="1:256" ht="12" customHeight="1">
      <c r="A33" s="253">
        <v>13</v>
      </c>
      <c r="B33" s="254"/>
      <c r="C33" s="255"/>
      <c r="D33" s="255"/>
      <c r="E33" s="256"/>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row>
    <row r="34" spans="1:256" ht="12" customHeight="1">
      <c r="A34" s="253">
        <v>14</v>
      </c>
      <c r="B34" s="254"/>
      <c r="C34" s="255"/>
      <c r="D34" s="255"/>
      <c r="E34" s="256"/>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row>
    <row r="35" spans="1:256" ht="12" customHeight="1">
      <c r="A35" s="253">
        <v>15</v>
      </c>
      <c r="B35" s="254"/>
      <c r="C35" s="255"/>
      <c r="D35" s="255"/>
      <c r="E35" s="256"/>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row>
    <row r="36" spans="1:256" ht="12" customHeight="1">
      <c r="A36" s="253">
        <v>16</v>
      </c>
      <c r="B36" s="254"/>
      <c r="C36" s="255"/>
      <c r="D36" s="255"/>
      <c r="E36" s="256"/>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row>
    <row r="37" spans="1:256" ht="12" customHeight="1">
      <c r="A37" s="253">
        <v>17</v>
      </c>
      <c r="B37" s="254"/>
      <c r="C37" s="255"/>
      <c r="D37" s="255"/>
      <c r="E37" s="256"/>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67"/>
      <c r="FR37" s="67"/>
      <c r="FS37" s="67"/>
      <c r="FT37" s="67"/>
      <c r="FU37" s="67"/>
      <c r="FV37" s="67"/>
      <c r="FW37" s="67"/>
      <c r="FX37" s="67"/>
      <c r="FY37" s="67"/>
      <c r="FZ37" s="67"/>
      <c r="GA37" s="67"/>
      <c r="GB37" s="67"/>
      <c r="GC37" s="67"/>
      <c r="GD37" s="67"/>
      <c r="GE37" s="67"/>
      <c r="GF37" s="67"/>
      <c r="GG37" s="67"/>
      <c r="GH37" s="67"/>
      <c r="GI37" s="67"/>
      <c r="GJ37" s="67"/>
      <c r="GK37" s="67"/>
      <c r="GL37" s="67"/>
      <c r="GM37" s="67"/>
      <c r="GN37" s="67"/>
      <c r="GO37" s="67"/>
      <c r="GP37" s="67"/>
      <c r="GQ37" s="67"/>
      <c r="GR37" s="67"/>
      <c r="GS37" s="67"/>
      <c r="GT37" s="67"/>
      <c r="GU37" s="67"/>
      <c r="GV37" s="67"/>
      <c r="GW37" s="67"/>
      <c r="GX37" s="67"/>
      <c r="GY37" s="67"/>
      <c r="GZ37" s="67"/>
      <c r="HA37" s="67"/>
      <c r="HB37" s="67"/>
      <c r="HC37" s="67"/>
      <c r="HD37" s="67"/>
      <c r="HE37" s="67"/>
      <c r="HF37" s="67"/>
      <c r="HG37" s="67"/>
      <c r="HH37" s="67"/>
      <c r="HI37" s="67"/>
      <c r="HJ37" s="67"/>
      <c r="HK37" s="67"/>
      <c r="HL37" s="67"/>
      <c r="HM37" s="67"/>
      <c r="HN37" s="67"/>
      <c r="HO37" s="67"/>
      <c r="HP37" s="67"/>
      <c r="HQ37" s="67"/>
      <c r="HR37" s="67"/>
      <c r="HS37" s="67"/>
      <c r="HT37" s="67"/>
      <c r="HU37" s="67"/>
      <c r="HV37" s="67"/>
      <c r="HW37" s="67"/>
      <c r="HX37" s="67"/>
      <c r="HY37" s="67"/>
      <c r="HZ37" s="67"/>
      <c r="IA37" s="67"/>
      <c r="IB37" s="67"/>
      <c r="IC37" s="67"/>
      <c r="ID37" s="67"/>
      <c r="IE37" s="67"/>
      <c r="IF37" s="67"/>
      <c r="IG37" s="67"/>
      <c r="IH37" s="67"/>
      <c r="II37" s="67"/>
      <c r="IJ37" s="67"/>
      <c r="IK37" s="67"/>
      <c r="IL37" s="67"/>
      <c r="IM37" s="67"/>
      <c r="IN37" s="67"/>
      <c r="IO37" s="67"/>
      <c r="IP37" s="67"/>
      <c r="IQ37" s="67"/>
      <c r="IR37" s="67"/>
      <c r="IS37" s="67"/>
      <c r="IT37" s="67"/>
      <c r="IU37" s="67"/>
      <c r="IV37" s="67"/>
    </row>
    <row r="38" spans="1:256" ht="12" customHeight="1">
      <c r="A38" s="253">
        <v>18</v>
      </c>
      <c r="B38" s="254"/>
      <c r="C38" s="255"/>
      <c r="D38" s="255"/>
      <c r="E38" s="256"/>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c r="ET38" s="67"/>
      <c r="EU38" s="67"/>
      <c r="EV38" s="67"/>
      <c r="EW38" s="67"/>
      <c r="EX38" s="67"/>
      <c r="EY38" s="67"/>
      <c r="EZ38" s="67"/>
      <c r="FA38" s="67"/>
      <c r="FB38" s="67"/>
      <c r="FC38" s="67"/>
      <c r="FD38" s="67"/>
      <c r="FE38" s="67"/>
      <c r="FF38" s="67"/>
      <c r="FG38" s="67"/>
      <c r="FH38" s="67"/>
      <c r="FI38" s="67"/>
      <c r="FJ38" s="67"/>
      <c r="FK38" s="67"/>
      <c r="FL38" s="67"/>
      <c r="FM38" s="67"/>
      <c r="FN38" s="67"/>
      <c r="FO38" s="67"/>
      <c r="FP38" s="67"/>
      <c r="FQ38" s="67"/>
      <c r="FR38" s="67"/>
      <c r="FS38" s="67"/>
      <c r="FT38" s="67"/>
      <c r="FU38" s="67"/>
      <c r="FV38" s="67"/>
      <c r="FW38" s="67"/>
      <c r="FX38" s="67"/>
      <c r="FY38" s="67"/>
      <c r="FZ38" s="67"/>
      <c r="GA38" s="67"/>
      <c r="GB38" s="67"/>
      <c r="GC38" s="67"/>
      <c r="GD38" s="67"/>
      <c r="GE38" s="67"/>
      <c r="GF38" s="67"/>
      <c r="GG38" s="67"/>
      <c r="GH38" s="67"/>
      <c r="GI38" s="67"/>
      <c r="GJ38" s="67"/>
      <c r="GK38" s="67"/>
      <c r="GL38" s="67"/>
      <c r="GM38" s="67"/>
      <c r="GN38" s="67"/>
      <c r="GO38" s="67"/>
      <c r="GP38" s="67"/>
      <c r="GQ38" s="67"/>
      <c r="GR38" s="67"/>
      <c r="GS38" s="67"/>
      <c r="GT38" s="67"/>
      <c r="GU38" s="67"/>
      <c r="GV38" s="67"/>
      <c r="GW38" s="67"/>
      <c r="GX38" s="67"/>
      <c r="GY38" s="67"/>
      <c r="GZ38" s="67"/>
      <c r="HA38" s="67"/>
      <c r="HB38" s="67"/>
      <c r="HC38" s="67"/>
      <c r="HD38" s="67"/>
      <c r="HE38" s="67"/>
      <c r="HF38" s="67"/>
      <c r="HG38" s="67"/>
      <c r="HH38" s="67"/>
      <c r="HI38" s="67"/>
      <c r="HJ38" s="67"/>
      <c r="HK38" s="67"/>
      <c r="HL38" s="67"/>
      <c r="HM38" s="67"/>
      <c r="HN38" s="67"/>
      <c r="HO38" s="67"/>
      <c r="HP38" s="67"/>
      <c r="HQ38" s="67"/>
      <c r="HR38" s="67"/>
      <c r="HS38" s="67"/>
      <c r="HT38" s="67"/>
      <c r="HU38" s="67"/>
      <c r="HV38" s="67"/>
      <c r="HW38" s="67"/>
      <c r="HX38" s="67"/>
      <c r="HY38" s="67"/>
      <c r="HZ38" s="67"/>
      <c r="IA38" s="67"/>
      <c r="IB38" s="67"/>
      <c r="IC38" s="67"/>
      <c r="ID38" s="67"/>
      <c r="IE38" s="67"/>
      <c r="IF38" s="67"/>
      <c r="IG38" s="67"/>
      <c r="IH38" s="67"/>
      <c r="II38" s="67"/>
      <c r="IJ38" s="67"/>
      <c r="IK38" s="67"/>
      <c r="IL38" s="67"/>
      <c r="IM38" s="67"/>
      <c r="IN38" s="67"/>
      <c r="IO38" s="67"/>
      <c r="IP38" s="67"/>
      <c r="IQ38" s="67"/>
      <c r="IR38" s="67"/>
      <c r="IS38" s="67"/>
      <c r="IT38" s="67"/>
      <c r="IU38" s="67"/>
      <c r="IV38" s="67"/>
    </row>
    <row r="39" spans="1:256" ht="12" customHeight="1">
      <c r="A39" s="253">
        <v>19</v>
      </c>
      <c r="B39" s="254"/>
      <c r="C39" s="255"/>
      <c r="D39" s="255"/>
      <c r="E39" s="256"/>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c r="ET39" s="67"/>
      <c r="EU39" s="67"/>
      <c r="EV39" s="67"/>
      <c r="EW39" s="67"/>
      <c r="EX39" s="67"/>
      <c r="EY39" s="67"/>
      <c r="EZ39" s="67"/>
      <c r="FA39" s="67"/>
      <c r="FB39" s="67"/>
      <c r="FC39" s="67"/>
      <c r="FD39" s="67"/>
      <c r="FE39" s="67"/>
      <c r="FF39" s="67"/>
      <c r="FG39" s="67"/>
      <c r="FH39" s="67"/>
      <c r="FI39" s="67"/>
      <c r="FJ39" s="67"/>
      <c r="FK39" s="67"/>
      <c r="FL39" s="67"/>
      <c r="FM39" s="67"/>
      <c r="FN39" s="67"/>
      <c r="FO39" s="67"/>
      <c r="FP39" s="67"/>
      <c r="FQ39" s="67"/>
      <c r="FR39" s="67"/>
      <c r="FS39" s="67"/>
      <c r="FT39" s="67"/>
      <c r="FU39" s="67"/>
      <c r="FV39" s="67"/>
      <c r="FW39" s="67"/>
      <c r="FX39" s="67"/>
      <c r="FY39" s="67"/>
      <c r="FZ39" s="67"/>
      <c r="GA39" s="67"/>
      <c r="GB39" s="67"/>
      <c r="GC39" s="67"/>
      <c r="GD39" s="67"/>
      <c r="GE39" s="67"/>
      <c r="GF39" s="67"/>
      <c r="GG39" s="67"/>
      <c r="GH39" s="67"/>
      <c r="GI39" s="67"/>
      <c r="GJ39" s="67"/>
      <c r="GK39" s="67"/>
      <c r="GL39" s="67"/>
      <c r="GM39" s="67"/>
      <c r="GN39" s="67"/>
      <c r="GO39" s="67"/>
      <c r="GP39" s="67"/>
      <c r="GQ39" s="67"/>
      <c r="GR39" s="67"/>
      <c r="GS39" s="67"/>
      <c r="GT39" s="67"/>
      <c r="GU39" s="67"/>
      <c r="GV39" s="67"/>
      <c r="GW39" s="67"/>
      <c r="GX39" s="67"/>
      <c r="GY39" s="67"/>
      <c r="GZ39" s="67"/>
      <c r="HA39" s="67"/>
      <c r="HB39" s="67"/>
      <c r="HC39" s="67"/>
      <c r="HD39" s="67"/>
      <c r="HE39" s="67"/>
      <c r="HF39" s="67"/>
      <c r="HG39" s="67"/>
      <c r="HH39" s="67"/>
      <c r="HI39" s="67"/>
      <c r="HJ39" s="67"/>
      <c r="HK39" s="67"/>
      <c r="HL39" s="67"/>
      <c r="HM39" s="67"/>
      <c r="HN39" s="67"/>
      <c r="HO39" s="67"/>
      <c r="HP39" s="67"/>
      <c r="HQ39" s="67"/>
      <c r="HR39" s="67"/>
      <c r="HS39" s="67"/>
      <c r="HT39" s="67"/>
      <c r="HU39" s="67"/>
      <c r="HV39" s="67"/>
      <c r="HW39" s="67"/>
      <c r="HX39" s="67"/>
      <c r="HY39" s="67"/>
      <c r="HZ39" s="67"/>
      <c r="IA39" s="67"/>
      <c r="IB39" s="67"/>
      <c r="IC39" s="67"/>
      <c r="ID39" s="67"/>
      <c r="IE39" s="67"/>
      <c r="IF39" s="67"/>
      <c r="IG39" s="67"/>
      <c r="IH39" s="67"/>
      <c r="II39" s="67"/>
      <c r="IJ39" s="67"/>
      <c r="IK39" s="67"/>
      <c r="IL39" s="67"/>
      <c r="IM39" s="67"/>
      <c r="IN39" s="67"/>
      <c r="IO39" s="67"/>
      <c r="IP39" s="67"/>
      <c r="IQ39" s="67"/>
      <c r="IR39" s="67"/>
      <c r="IS39" s="67"/>
      <c r="IT39" s="67"/>
      <c r="IU39" s="67"/>
      <c r="IV39" s="67"/>
    </row>
    <row r="40" spans="1:256" ht="12" customHeight="1">
      <c r="A40" s="253">
        <v>20</v>
      </c>
      <c r="B40" s="254"/>
      <c r="C40" s="255"/>
      <c r="D40" s="255"/>
      <c r="E40" s="256"/>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67"/>
      <c r="IJ40" s="67"/>
      <c r="IK40" s="67"/>
      <c r="IL40" s="67"/>
      <c r="IM40" s="67"/>
      <c r="IN40" s="67"/>
      <c r="IO40" s="67"/>
      <c r="IP40" s="67"/>
      <c r="IQ40" s="67"/>
      <c r="IR40" s="67"/>
      <c r="IS40" s="67"/>
      <c r="IT40" s="67"/>
      <c r="IU40" s="67"/>
      <c r="IV40" s="67"/>
    </row>
    <row r="41" spans="1:256" ht="12" customHeight="1">
      <c r="A41" s="253">
        <v>21</v>
      </c>
      <c r="B41" s="254"/>
      <c r="C41" s="255"/>
      <c r="D41" s="255"/>
      <c r="E41" s="256"/>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c r="ET41" s="67"/>
      <c r="EU41" s="67"/>
      <c r="EV41" s="67"/>
      <c r="EW41" s="67"/>
      <c r="EX41" s="67"/>
      <c r="EY41" s="67"/>
      <c r="EZ41" s="67"/>
      <c r="FA41" s="67"/>
      <c r="FB41" s="67"/>
      <c r="FC41" s="67"/>
      <c r="FD41" s="67"/>
      <c r="FE41" s="67"/>
      <c r="FF41" s="67"/>
      <c r="FG41" s="67"/>
      <c r="FH41" s="67"/>
      <c r="FI41" s="67"/>
      <c r="FJ41" s="67"/>
      <c r="FK41" s="67"/>
      <c r="FL41" s="67"/>
      <c r="FM41" s="67"/>
      <c r="FN41" s="67"/>
      <c r="FO41" s="67"/>
      <c r="FP41" s="67"/>
      <c r="FQ41" s="67"/>
      <c r="FR41" s="67"/>
      <c r="FS41" s="67"/>
      <c r="FT41" s="67"/>
      <c r="FU41" s="67"/>
      <c r="FV41" s="67"/>
      <c r="FW41" s="67"/>
      <c r="FX41" s="67"/>
      <c r="FY41" s="67"/>
      <c r="FZ41" s="67"/>
      <c r="GA41" s="67"/>
      <c r="GB41" s="67"/>
      <c r="GC41" s="67"/>
      <c r="GD41" s="67"/>
      <c r="GE41" s="67"/>
      <c r="GF41" s="67"/>
      <c r="GG41" s="67"/>
      <c r="GH41" s="67"/>
      <c r="GI41" s="67"/>
      <c r="GJ41" s="67"/>
      <c r="GK41" s="67"/>
      <c r="GL41" s="67"/>
      <c r="GM41" s="67"/>
      <c r="GN41" s="67"/>
      <c r="GO41" s="67"/>
      <c r="GP41" s="67"/>
      <c r="GQ41" s="67"/>
      <c r="GR41" s="67"/>
      <c r="GS41" s="67"/>
      <c r="GT41" s="67"/>
      <c r="GU41" s="67"/>
      <c r="GV41" s="67"/>
      <c r="GW41" s="67"/>
      <c r="GX41" s="67"/>
      <c r="GY41" s="67"/>
      <c r="GZ41" s="67"/>
      <c r="HA41" s="67"/>
      <c r="HB41" s="67"/>
      <c r="HC41" s="67"/>
      <c r="HD41" s="67"/>
      <c r="HE41" s="67"/>
      <c r="HF41" s="67"/>
      <c r="HG41" s="67"/>
      <c r="HH41" s="67"/>
      <c r="HI41" s="67"/>
      <c r="HJ41" s="67"/>
      <c r="HK41" s="67"/>
      <c r="HL41" s="67"/>
      <c r="HM41" s="67"/>
      <c r="HN41" s="67"/>
      <c r="HO41" s="67"/>
      <c r="HP41" s="67"/>
      <c r="HQ41" s="67"/>
      <c r="HR41" s="67"/>
      <c r="HS41" s="67"/>
      <c r="HT41" s="67"/>
      <c r="HU41" s="67"/>
      <c r="HV41" s="67"/>
      <c r="HW41" s="67"/>
      <c r="HX41" s="67"/>
      <c r="HY41" s="67"/>
      <c r="HZ41" s="67"/>
      <c r="IA41" s="67"/>
      <c r="IB41" s="67"/>
      <c r="IC41" s="67"/>
      <c r="ID41" s="67"/>
      <c r="IE41" s="67"/>
      <c r="IF41" s="67"/>
      <c r="IG41" s="67"/>
      <c r="IH41" s="67"/>
      <c r="II41" s="67"/>
      <c r="IJ41" s="67"/>
      <c r="IK41" s="67"/>
      <c r="IL41" s="67"/>
      <c r="IM41" s="67"/>
      <c r="IN41" s="67"/>
      <c r="IO41" s="67"/>
      <c r="IP41" s="67"/>
      <c r="IQ41" s="67"/>
      <c r="IR41" s="67"/>
      <c r="IS41" s="67"/>
      <c r="IT41" s="67"/>
      <c r="IU41" s="67"/>
      <c r="IV41" s="67"/>
    </row>
    <row r="42" spans="1:256" ht="12" customHeight="1">
      <c r="A42" s="253">
        <v>22</v>
      </c>
      <c r="B42" s="254"/>
      <c r="C42" s="255"/>
      <c r="D42" s="255"/>
      <c r="E42" s="256"/>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c r="ET42" s="67"/>
      <c r="EU42" s="67"/>
      <c r="EV42" s="67"/>
      <c r="EW42" s="67"/>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7"/>
      <c r="GF42" s="67"/>
      <c r="GG42" s="67"/>
      <c r="GH42" s="67"/>
      <c r="GI42" s="67"/>
      <c r="GJ42" s="67"/>
      <c r="GK42" s="67"/>
      <c r="GL42" s="67"/>
      <c r="GM42" s="67"/>
      <c r="GN42" s="67"/>
      <c r="GO42" s="67"/>
      <c r="GP42" s="67"/>
      <c r="GQ42" s="67"/>
      <c r="GR42" s="67"/>
      <c r="GS42" s="67"/>
      <c r="GT42" s="67"/>
      <c r="GU42" s="67"/>
      <c r="GV42" s="67"/>
      <c r="GW42" s="67"/>
      <c r="GX42" s="67"/>
      <c r="GY42" s="67"/>
      <c r="GZ42" s="67"/>
      <c r="HA42" s="67"/>
      <c r="HB42" s="67"/>
      <c r="HC42" s="67"/>
      <c r="HD42" s="67"/>
      <c r="HE42" s="67"/>
      <c r="HF42" s="67"/>
      <c r="HG42" s="67"/>
      <c r="HH42" s="67"/>
      <c r="HI42" s="67"/>
      <c r="HJ42" s="67"/>
      <c r="HK42" s="67"/>
      <c r="HL42" s="67"/>
      <c r="HM42" s="67"/>
      <c r="HN42" s="67"/>
      <c r="HO42" s="67"/>
      <c r="HP42" s="67"/>
      <c r="HQ42" s="67"/>
      <c r="HR42" s="67"/>
      <c r="HS42" s="67"/>
      <c r="HT42" s="67"/>
      <c r="HU42" s="67"/>
      <c r="HV42" s="67"/>
      <c r="HW42" s="67"/>
      <c r="HX42" s="67"/>
      <c r="HY42" s="67"/>
      <c r="HZ42" s="67"/>
      <c r="IA42" s="67"/>
      <c r="IB42" s="67"/>
      <c r="IC42" s="67"/>
      <c r="ID42" s="67"/>
      <c r="IE42" s="67"/>
      <c r="IF42" s="67"/>
      <c r="IG42" s="67"/>
      <c r="IH42" s="67"/>
      <c r="II42" s="67"/>
      <c r="IJ42" s="67"/>
      <c r="IK42" s="67"/>
      <c r="IL42" s="67"/>
      <c r="IM42" s="67"/>
      <c r="IN42" s="67"/>
      <c r="IO42" s="67"/>
      <c r="IP42" s="67"/>
      <c r="IQ42" s="67"/>
      <c r="IR42" s="67"/>
      <c r="IS42" s="67"/>
      <c r="IT42" s="67"/>
      <c r="IU42" s="67"/>
      <c r="IV42" s="67"/>
    </row>
    <row r="43" spans="1:256" ht="12" customHeight="1">
      <c r="A43" s="253">
        <v>23</v>
      </c>
      <c r="B43" s="254"/>
      <c r="C43" s="255"/>
      <c r="D43" s="255"/>
      <c r="E43" s="256"/>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c r="HY43" s="67"/>
      <c r="HZ43" s="67"/>
      <c r="IA43" s="67"/>
      <c r="IB43" s="67"/>
      <c r="IC43" s="67"/>
      <c r="ID43" s="67"/>
      <c r="IE43" s="67"/>
      <c r="IF43" s="67"/>
      <c r="IG43" s="67"/>
      <c r="IH43" s="67"/>
      <c r="II43" s="67"/>
      <c r="IJ43" s="67"/>
      <c r="IK43" s="67"/>
      <c r="IL43" s="67"/>
      <c r="IM43" s="67"/>
      <c r="IN43" s="67"/>
      <c r="IO43" s="67"/>
      <c r="IP43" s="67"/>
      <c r="IQ43" s="67"/>
      <c r="IR43" s="67"/>
      <c r="IS43" s="67"/>
      <c r="IT43" s="67"/>
      <c r="IU43" s="67"/>
      <c r="IV43" s="67"/>
    </row>
    <row r="44" spans="1:256" ht="12" customHeight="1">
      <c r="A44" s="253">
        <v>24</v>
      </c>
      <c r="B44" s="254"/>
      <c r="C44" s="255"/>
      <c r="D44" s="255"/>
      <c r="E44" s="256"/>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c r="ET44" s="67"/>
      <c r="EU44" s="67"/>
      <c r="EV44" s="67"/>
      <c r="EW44" s="67"/>
      <c r="EX44" s="67"/>
      <c r="EY44" s="67"/>
      <c r="EZ44" s="67"/>
      <c r="FA44" s="67"/>
      <c r="FB44" s="67"/>
      <c r="FC44" s="67"/>
      <c r="FD44" s="67"/>
      <c r="FE44" s="67"/>
      <c r="FF44" s="67"/>
      <c r="FG44" s="67"/>
      <c r="FH44" s="67"/>
      <c r="FI44" s="67"/>
      <c r="FJ44" s="67"/>
      <c r="FK44" s="67"/>
      <c r="FL44" s="67"/>
      <c r="FM44" s="67"/>
      <c r="FN44" s="67"/>
      <c r="FO44" s="67"/>
      <c r="FP44" s="67"/>
      <c r="FQ44" s="67"/>
      <c r="FR44" s="67"/>
      <c r="FS44" s="67"/>
      <c r="FT44" s="67"/>
      <c r="FU44" s="67"/>
      <c r="FV44" s="67"/>
      <c r="FW44" s="67"/>
      <c r="FX44" s="67"/>
      <c r="FY44" s="67"/>
      <c r="FZ44" s="67"/>
      <c r="GA44" s="67"/>
      <c r="GB44" s="67"/>
      <c r="GC44" s="67"/>
      <c r="GD44" s="67"/>
      <c r="GE44" s="67"/>
      <c r="GF44" s="67"/>
      <c r="GG44" s="67"/>
      <c r="GH44" s="67"/>
      <c r="GI44" s="67"/>
      <c r="GJ44" s="67"/>
      <c r="GK44" s="67"/>
      <c r="GL44" s="67"/>
      <c r="GM44" s="67"/>
      <c r="GN44" s="67"/>
      <c r="GO44" s="67"/>
      <c r="GP44" s="67"/>
      <c r="GQ44" s="67"/>
      <c r="GR44" s="67"/>
      <c r="GS44" s="67"/>
      <c r="GT44" s="67"/>
      <c r="GU44" s="67"/>
      <c r="GV44" s="67"/>
      <c r="GW44" s="67"/>
      <c r="GX44" s="67"/>
      <c r="GY44" s="67"/>
      <c r="GZ44" s="67"/>
      <c r="HA44" s="67"/>
      <c r="HB44" s="67"/>
      <c r="HC44" s="67"/>
      <c r="HD44" s="67"/>
      <c r="HE44" s="67"/>
      <c r="HF44" s="67"/>
      <c r="HG44" s="67"/>
      <c r="HH44" s="67"/>
      <c r="HI44" s="67"/>
      <c r="HJ44" s="67"/>
      <c r="HK44" s="67"/>
      <c r="HL44" s="67"/>
      <c r="HM44" s="67"/>
      <c r="HN44" s="67"/>
      <c r="HO44" s="67"/>
      <c r="HP44" s="67"/>
      <c r="HQ44" s="67"/>
      <c r="HR44" s="67"/>
      <c r="HS44" s="67"/>
      <c r="HT44" s="67"/>
      <c r="HU44" s="67"/>
      <c r="HV44" s="67"/>
      <c r="HW44" s="67"/>
      <c r="HX44" s="67"/>
      <c r="HY44" s="67"/>
      <c r="HZ44" s="67"/>
      <c r="IA44" s="67"/>
      <c r="IB44" s="67"/>
      <c r="IC44" s="67"/>
      <c r="ID44" s="67"/>
      <c r="IE44" s="67"/>
      <c r="IF44" s="67"/>
      <c r="IG44" s="67"/>
      <c r="IH44" s="67"/>
      <c r="II44" s="67"/>
      <c r="IJ44" s="67"/>
      <c r="IK44" s="67"/>
      <c r="IL44" s="67"/>
      <c r="IM44" s="67"/>
      <c r="IN44" s="67"/>
      <c r="IO44" s="67"/>
      <c r="IP44" s="67"/>
      <c r="IQ44" s="67"/>
      <c r="IR44" s="67"/>
      <c r="IS44" s="67"/>
      <c r="IT44" s="67"/>
      <c r="IU44" s="67"/>
      <c r="IV44" s="67"/>
    </row>
    <row r="45" spans="1:256" ht="12" customHeight="1">
      <c r="A45" s="253">
        <v>25</v>
      </c>
      <c r="B45" s="254"/>
      <c r="C45" s="255"/>
      <c r="D45" s="255"/>
      <c r="E45" s="256"/>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c r="FL45" s="67"/>
      <c r="FM45" s="67"/>
      <c r="FN45" s="67"/>
      <c r="FO45" s="67"/>
      <c r="FP45" s="67"/>
      <c r="FQ45" s="67"/>
      <c r="FR45" s="67"/>
      <c r="FS45" s="67"/>
      <c r="FT45" s="67"/>
      <c r="FU45" s="67"/>
      <c r="FV45" s="67"/>
      <c r="FW45" s="67"/>
      <c r="FX45" s="67"/>
      <c r="FY45" s="67"/>
      <c r="FZ45" s="67"/>
      <c r="GA45" s="67"/>
      <c r="GB45" s="67"/>
      <c r="GC45" s="67"/>
      <c r="GD45" s="67"/>
      <c r="GE45" s="67"/>
      <c r="GF45" s="67"/>
      <c r="GG45" s="67"/>
      <c r="GH45" s="67"/>
      <c r="GI45" s="67"/>
      <c r="GJ45" s="67"/>
      <c r="GK45" s="67"/>
      <c r="GL45" s="67"/>
      <c r="GM45" s="67"/>
      <c r="GN45" s="67"/>
      <c r="GO45" s="67"/>
      <c r="GP45" s="67"/>
      <c r="GQ45" s="67"/>
      <c r="GR45" s="67"/>
      <c r="GS45" s="67"/>
      <c r="GT45" s="67"/>
      <c r="GU45" s="67"/>
      <c r="GV45" s="67"/>
      <c r="GW45" s="67"/>
      <c r="GX45" s="67"/>
      <c r="GY45" s="67"/>
      <c r="GZ45" s="67"/>
      <c r="HA45" s="67"/>
      <c r="HB45" s="67"/>
      <c r="HC45" s="67"/>
      <c r="HD45" s="67"/>
      <c r="HE45" s="67"/>
      <c r="HF45" s="67"/>
      <c r="HG45" s="67"/>
      <c r="HH45" s="67"/>
      <c r="HI45" s="67"/>
      <c r="HJ45" s="67"/>
      <c r="HK45" s="67"/>
      <c r="HL45" s="67"/>
      <c r="HM45" s="67"/>
      <c r="HN45" s="67"/>
      <c r="HO45" s="67"/>
      <c r="HP45" s="67"/>
      <c r="HQ45" s="67"/>
      <c r="HR45" s="67"/>
      <c r="HS45" s="67"/>
      <c r="HT45" s="67"/>
      <c r="HU45" s="67"/>
      <c r="HV45" s="67"/>
      <c r="HW45" s="67"/>
      <c r="HX45" s="67"/>
      <c r="HY45" s="67"/>
      <c r="HZ45" s="67"/>
      <c r="IA45" s="67"/>
      <c r="IB45" s="67"/>
      <c r="IC45" s="67"/>
      <c r="ID45" s="67"/>
      <c r="IE45" s="67"/>
      <c r="IF45" s="67"/>
      <c r="IG45" s="67"/>
      <c r="IH45" s="67"/>
      <c r="II45" s="67"/>
      <c r="IJ45" s="67"/>
      <c r="IK45" s="67"/>
      <c r="IL45" s="67"/>
      <c r="IM45" s="67"/>
      <c r="IN45" s="67"/>
      <c r="IO45" s="67"/>
      <c r="IP45" s="67"/>
      <c r="IQ45" s="67"/>
      <c r="IR45" s="67"/>
      <c r="IS45" s="67"/>
      <c r="IT45" s="67"/>
      <c r="IU45" s="67"/>
      <c r="IV45" s="67"/>
    </row>
    <row r="46" spans="1:256" ht="12" customHeight="1">
      <c r="A46" s="253">
        <v>26</v>
      </c>
      <c r="B46" s="254"/>
      <c r="C46" s="255"/>
      <c r="D46" s="255"/>
      <c r="E46" s="256"/>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c r="FL46" s="67"/>
      <c r="FM46" s="67"/>
      <c r="FN46" s="67"/>
      <c r="FO46" s="67"/>
      <c r="FP46" s="67"/>
      <c r="FQ46" s="67"/>
      <c r="FR46" s="67"/>
      <c r="FS46" s="67"/>
      <c r="FT46" s="67"/>
      <c r="FU46" s="67"/>
      <c r="FV46" s="67"/>
      <c r="FW46" s="67"/>
      <c r="FX46" s="67"/>
      <c r="FY46" s="67"/>
      <c r="FZ46" s="67"/>
      <c r="GA46" s="67"/>
      <c r="GB46" s="67"/>
      <c r="GC46" s="67"/>
      <c r="GD46" s="67"/>
      <c r="GE46" s="67"/>
      <c r="GF46" s="67"/>
      <c r="GG46" s="67"/>
      <c r="GH46" s="67"/>
      <c r="GI46" s="67"/>
      <c r="GJ46" s="67"/>
      <c r="GK46" s="67"/>
      <c r="GL46" s="67"/>
      <c r="GM46" s="67"/>
      <c r="GN46" s="67"/>
      <c r="GO46" s="67"/>
      <c r="GP46" s="67"/>
      <c r="GQ46" s="67"/>
      <c r="GR46" s="67"/>
      <c r="GS46" s="67"/>
      <c r="GT46" s="67"/>
      <c r="GU46" s="67"/>
      <c r="GV46" s="67"/>
      <c r="GW46" s="67"/>
      <c r="GX46" s="67"/>
      <c r="GY46" s="67"/>
      <c r="GZ46" s="67"/>
      <c r="HA46" s="67"/>
      <c r="HB46" s="67"/>
      <c r="HC46" s="67"/>
      <c r="HD46" s="67"/>
      <c r="HE46" s="67"/>
      <c r="HF46" s="67"/>
      <c r="HG46" s="67"/>
      <c r="HH46" s="67"/>
      <c r="HI46" s="67"/>
      <c r="HJ46" s="67"/>
      <c r="HK46" s="67"/>
      <c r="HL46" s="67"/>
      <c r="HM46" s="67"/>
      <c r="HN46" s="67"/>
      <c r="HO46" s="67"/>
      <c r="HP46" s="67"/>
      <c r="HQ46" s="67"/>
      <c r="HR46" s="67"/>
      <c r="HS46" s="67"/>
      <c r="HT46" s="67"/>
      <c r="HU46" s="67"/>
      <c r="HV46" s="67"/>
      <c r="HW46" s="67"/>
      <c r="HX46" s="67"/>
      <c r="HY46" s="67"/>
      <c r="HZ46" s="67"/>
      <c r="IA46" s="67"/>
      <c r="IB46" s="67"/>
      <c r="IC46" s="67"/>
      <c r="ID46" s="67"/>
      <c r="IE46" s="67"/>
      <c r="IF46" s="67"/>
      <c r="IG46" s="67"/>
      <c r="IH46" s="67"/>
      <c r="II46" s="67"/>
      <c r="IJ46" s="67"/>
      <c r="IK46" s="67"/>
      <c r="IL46" s="67"/>
      <c r="IM46" s="67"/>
      <c r="IN46" s="67"/>
      <c r="IO46" s="67"/>
      <c r="IP46" s="67"/>
      <c r="IQ46" s="67"/>
      <c r="IR46" s="67"/>
      <c r="IS46" s="67"/>
      <c r="IT46" s="67"/>
      <c r="IU46" s="67"/>
      <c r="IV46" s="67"/>
    </row>
    <row r="47" spans="1:256" ht="12" customHeight="1">
      <c r="A47" s="253">
        <v>27</v>
      </c>
      <c r="B47" s="254"/>
      <c r="C47" s="255"/>
      <c r="D47" s="255"/>
      <c r="E47" s="256"/>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c r="GU47" s="67"/>
      <c r="GV47" s="67"/>
      <c r="GW47" s="67"/>
      <c r="GX47" s="67"/>
      <c r="GY47" s="67"/>
      <c r="GZ47" s="67"/>
      <c r="HA47" s="67"/>
      <c r="HB47" s="67"/>
      <c r="HC47" s="67"/>
      <c r="HD47" s="67"/>
      <c r="HE47" s="67"/>
      <c r="HF47" s="67"/>
      <c r="HG47" s="67"/>
      <c r="HH47" s="67"/>
      <c r="HI47" s="67"/>
      <c r="HJ47" s="67"/>
      <c r="HK47" s="67"/>
      <c r="HL47" s="67"/>
      <c r="HM47" s="67"/>
      <c r="HN47" s="67"/>
      <c r="HO47" s="67"/>
      <c r="HP47" s="67"/>
      <c r="HQ47" s="67"/>
      <c r="HR47" s="67"/>
      <c r="HS47" s="67"/>
      <c r="HT47" s="67"/>
      <c r="HU47" s="67"/>
      <c r="HV47" s="67"/>
      <c r="HW47" s="67"/>
      <c r="HX47" s="67"/>
      <c r="HY47" s="67"/>
      <c r="HZ47" s="67"/>
      <c r="IA47" s="67"/>
      <c r="IB47" s="67"/>
      <c r="IC47" s="67"/>
      <c r="ID47" s="67"/>
      <c r="IE47" s="67"/>
      <c r="IF47" s="67"/>
      <c r="IG47" s="67"/>
      <c r="IH47" s="67"/>
      <c r="II47" s="67"/>
      <c r="IJ47" s="67"/>
      <c r="IK47" s="67"/>
      <c r="IL47" s="67"/>
      <c r="IM47" s="67"/>
      <c r="IN47" s="67"/>
      <c r="IO47" s="67"/>
      <c r="IP47" s="67"/>
      <c r="IQ47" s="67"/>
      <c r="IR47" s="67"/>
      <c r="IS47" s="67"/>
      <c r="IT47" s="67"/>
      <c r="IU47" s="67"/>
      <c r="IV47" s="67"/>
    </row>
    <row r="48" spans="1:256" ht="12" customHeight="1">
      <c r="A48" s="253">
        <v>28</v>
      </c>
      <c r="B48" s="254"/>
      <c r="C48" s="255"/>
      <c r="D48" s="255"/>
      <c r="E48" s="256"/>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c r="FL48" s="67"/>
      <c r="FM48" s="67"/>
      <c r="FN48" s="67"/>
      <c r="FO48" s="67"/>
      <c r="FP48" s="67"/>
      <c r="FQ48" s="67"/>
      <c r="FR48" s="67"/>
      <c r="FS48" s="67"/>
      <c r="FT48" s="67"/>
      <c r="FU48" s="67"/>
      <c r="FV48" s="67"/>
      <c r="FW48" s="67"/>
      <c r="FX48" s="67"/>
      <c r="FY48" s="67"/>
      <c r="FZ48" s="67"/>
      <c r="GA48" s="67"/>
      <c r="GB48" s="67"/>
      <c r="GC48" s="67"/>
      <c r="GD48" s="67"/>
      <c r="GE48" s="67"/>
      <c r="GF48" s="67"/>
      <c r="GG48" s="67"/>
      <c r="GH48" s="67"/>
      <c r="GI48" s="67"/>
      <c r="GJ48" s="67"/>
      <c r="GK48" s="67"/>
      <c r="GL48" s="67"/>
      <c r="GM48" s="67"/>
      <c r="GN48" s="67"/>
      <c r="GO48" s="67"/>
      <c r="GP48" s="67"/>
      <c r="GQ48" s="67"/>
      <c r="GR48" s="67"/>
      <c r="GS48" s="67"/>
      <c r="GT48" s="67"/>
      <c r="GU48" s="67"/>
      <c r="GV48" s="67"/>
      <c r="GW48" s="67"/>
      <c r="GX48" s="67"/>
      <c r="GY48" s="67"/>
      <c r="GZ48" s="67"/>
      <c r="HA48" s="67"/>
      <c r="HB48" s="67"/>
      <c r="HC48" s="67"/>
      <c r="HD48" s="67"/>
      <c r="HE48" s="67"/>
      <c r="HF48" s="67"/>
      <c r="HG48" s="67"/>
      <c r="HH48" s="67"/>
      <c r="HI48" s="67"/>
      <c r="HJ48" s="67"/>
      <c r="HK48" s="67"/>
      <c r="HL48" s="67"/>
      <c r="HM48" s="67"/>
      <c r="HN48" s="67"/>
      <c r="HO48" s="67"/>
      <c r="HP48" s="67"/>
      <c r="HQ48" s="67"/>
      <c r="HR48" s="67"/>
      <c r="HS48" s="67"/>
      <c r="HT48" s="67"/>
      <c r="HU48" s="67"/>
      <c r="HV48" s="67"/>
      <c r="HW48" s="67"/>
      <c r="HX48" s="67"/>
      <c r="HY48" s="67"/>
      <c r="HZ48" s="67"/>
      <c r="IA48" s="67"/>
      <c r="IB48" s="67"/>
      <c r="IC48" s="67"/>
      <c r="ID48" s="67"/>
      <c r="IE48" s="67"/>
      <c r="IF48" s="67"/>
      <c r="IG48" s="67"/>
      <c r="IH48" s="67"/>
      <c r="II48" s="67"/>
      <c r="IJ48" s="67"/>
      <c r="IK48" s="67"/>
      <c r="IL48" s="67"/>
      <c r="IM48" s="67"/>
      <c r="IN48" s="67"/>
      <c r="IO48" s="67"/>
      <c r="IP48" s="67"/>
      <c r="IQ48" s="67"/>
      <c r="IR48" s="67"/>
      <c r="IS48" s="67"/>
      <c r="IT48" s="67"/>
      <c r="IU48" s="67"/>
      <c r="IV48" s="67"/>
    </row>
    <row r="49" spans="1:256" ht="12" customHeight="1">
      <c r="A49" s="253">
        <v>29</v>
      </c>
      <c r="B49" s="254"/>
      <c r="C49" s="255"/>
      <c r="D49" s="255"/>
      <c r="E49" s="256"/>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c r="GN49" s="67"/>
      <c r="GO49" s="67"/>
      <c r="GP49" s="67"/>
      <c r="GQ49" s="67"/>
      <c r="GR49" s="67"/>
      <c r="GS49" s="67"/>
      <c r="GT49" s="67"/>
      <c r="GU49" s="67"/>
      <c r="GV49" s="67"/>
      <c r="GW49" s="67"/>
      <c r="GX49" s="67"/>
      <c r="GY49" s="67"/>
      <c r="GZ49" s="67"/>
      <c r="HA49" s="67"/>
      <c r="HB49" s="67"/>
      <c r="HC49" s="67"/>
      <c r="HD49" s="67"/>
      <c r="HE49" s="67"/>
      <c r="HF49" s="67"/>
      <c r="HG49" s="67"/>
      <c r="HH49" s="67"/>
      <c r="HI49" s="67"/>
      <c r="HJ49" s="67"/>
      <c r="HK49" s="67"/>
      <c r="HL49" s="67"/>
      <c r="HM49" s="67"/>
      <c r="HN49" s="67"/>
      <c r="HO49" s="67"/>
      <c r="HP49" s="67"/>
      <c r="HQ49" s="67"/>
      <c r="HR49" s="67"/>
      <c r="HS49" s="67"/>
      <c r="HT49" s="67"/>
      <c r="HU49" s="67"/>
      <c r="HV49" s="67"/>
      <c r="HW49" s="67"/>
      <c r="HX49" s="67"/>
      <c r="HY49" s="67"/>
      <c r="HZ49" s="67"/>
      <c r="IA49" s="67"/>
      <c r="IB49" s="67"/>
      <c r="IC49" s="67"/>
      <c r="ID49" s="67"/>
      <c r="IE49" s="67"/>
      <c r="IF49" s="67"/>
      <c r="IG49" s="67"/>
      <c r="IH49" s="67"/>
      <c r="II49" s="67"/>
      <c r="IJ49" s="67"/>
      <c r="IK49" s="67"/>
      <c r="IL49" s="67"/>
      <c r="IM49" s="67"/>
      <c r="IN49" s="67"/>
      <c r="IO49" s="67"/>
      <c r="IP49" s="67"/>
      <c r="IQ49" s="67"/>
      <c r="IR49" s="67"/>
      <c r="IS49" s="67"/>
      <c r="IT49" s="67"/>
      <c r="IU49" s="67"/>
      <c r="IV49" s="67"/>
    </row>
    <row r="50" spans="1:256" ht="14.25" customHeight="1">
      <c r="A50" s="253">
        <v>30</v>
      </c>
      <c r="B50" s="254"/>
      <c r="C50" s="255"/>
      <c r="D50" s="255"/>
      <c r="E50" s="256"/>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c r="FN50" s="67"/>
      <c r="FO50" s="67"/>
      <c r="FP50" s="67"/>
      <c r="FQ50" s="67"/>
      <c r="FR50" s="67"/>
      <c r="FS50" s="67"/>
      <c r="FT50" s="67"/>
      <c r="FU50" s="67"/>
      <c r="FV50" s="67"/>
      <c r="FW50" s="67"/>
      <c r="FX50" s="67"/>
      <c r="FY50" s="67"/>
      <c r="FZ50" s="67"/>
      <c r="GA50" s="67"/>
      <c r="GB50" s="67"/>
      <c r="GC50" s="67"/>
      <c r="GD50" s="67"/>
      <c r="GE50" s="67"/>
      <c r="GF50" s="67"/>
      <c r="GG50" s="67"/>
      <c r="GH50" s="67"/>
      <c r="GI50" s="67"/>
      <c r="GJ50" s="67"/>
      <c r="GK50" s="67"/>
      <c r="GL50" s="67"/>
      <c r="GM50" s="67"/>
      <c r="GN50" s="67"/>
      <c r="GO50" s="67"/>
      <c r="GP50" s="67"/>
      <c r="GQ50" s="67"/>
      <c r="GR50" s="67"/>
      <c r="GS50" s="67"/>
      <c r="GT50" s="67"/>
      <c r="GU50" s="67"/>
      <c r="GV50" s="67"/>
      <c r="GW50" s="67"/>
      <c r="GX50" s="67"/>
      <c r="GY50" s="67"/>
      <c r="GZ50" s="67"/>
      <c r="HA50" s="67"/>
      <c r="HB50" s="67"/>
      <c r="HC50" s="67"/>
      <c r="HD50" s="67"/>
      <c r="HE50" s="67"/>
      <c r="HF50" s="67"/>
      <c r="HG50" s="67"/>
      <c r="HH50" s="67"/>
      <c r="HI50" s="67"/>
      <c r="HJ50" s="67"/>
      <c r="HK50" s="67"/>
      <c r="HL50" s="67"/>
      <c r="HM50" s="67"/>
      <c r="HN50" s="67"/>
      <c r="HO50" s="67"/>
      <c r="HP50" s="67"/>
      <c r="HQ50" s="67"/>
      <c r="HR50" s="67"/>
      <c r="HS50" s="67"/>
      <c r="HT50" s="67"/>
      <c r="HU50" s="67"/>
      <c r="HV50" s="67"/>
      <c r="HW50" s="67"/>
      <c r="HX50" s="67"/>
      <c r="HY50" s="67"/>
      <c r="HZ50" s="67"/>
      <c r="IA50" s="67"/>
      <c r="IB50" s="67"/>
      <c r="IC50" s="67"/>
      <c r="ID50" s="67"/>
      <c r="IE50" s="67"/>
      <c r="IF50" s="67"/>
      <c r="IG50" s="67"/>
      <c r="IH50" s="67"/>
      <c r="II50" s="67"/>
      <c r="IJ50" s="67"/>
      <c r="IK50" s="67"/>
      <c r="IL50" s="67"/>
      <c r="IM50" s="67"/>
      <c r="IN50" s="67"/>
      <c r="IO50" s="67"/>
      <c r="IP50" s="67"/>
      <c r="IQ50" s="67"/>
      <c r="IR50" s="67"/>
      <c r="IS50" s="67"/>
      <c r="IT50" s="67"/>
      <c r="IU50" s="67"/>
      <c r="IV50" s="67"/>
    </row>
    <row r="51" spans="1:256" ht="14.25" customHeight="1">
      <c r="A51" s="253">
        <v>31</v>
      </c>
      <c r="B51" s="254"/>
      <c r="C51" s="255"/>
      <c r="D51" s="255"/>
      <c r="E51" s="256"/>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c r="ET51" s="67"/>
      <c r="EU51" s="67"/>
      <c r="EV51" s="67"/>
      <c r="EW51" s="67"/>
      <c r="EX51" s="67"/>
      <c r="EY51" s="67"/>
      <c r="EZ51" s="67"/>
      <c r="FA51" s="67"/>
      <c r="FB51" s="67"/>
      <c r="FC51" s="67"/>
      <c r="FD51" s="67"/>
      <c r="FE51" s="67"/>
      <c r="FF51" s="67"/>
      <c r="FG51" s="67"/>
      <c r="FH51" s="67"/>
      <c r="FI51" s="67"/>
      <c r="FJ51" s="67"/>
      <c r="FK51" s="67"/>
      <c r="FL51" s="67"/>
      <c r="FM51" s="67"/>
      <c r="FN51" s="67"/>
      <c r="FO51" s="67"/>
      <c r="FP51" s="67"/>
      <c r="FQ51" s="67"/>
      <c r="FR51" s="67"/>
      <c r="FS51" s="67"/>
      <c r="FT51" s="67"/>
      <c r="FU51" s="67"/>
      <c r="FV51" s="67"/>
      <c r="FW51" s="67"/>
      <c r="FX51" s="67"/>
      <c r="FY51" s="67"/>
      <c r="FZ51" s="67"/>
      <c r="GA51" s="67"/>
      <c r="GB51" s="67"/>
      <c r="GC51" s="67"/>
      <c r="GD51" s="67"/>
      <c r="GE51" s="67"/>
      <c r="GF51" s="67"/>
      <c r="GG51" s="67"/>
      <c r="GH51" s="67"/>
      <c r="GI51" s="67"/>
      <c r="GJ51" s="67"/>
      <c r="GK51" s="67"/>
      <c r="GL51" s="67"/>
      <c r="GM51" s="67"/>
      <c r="GN51" s="67"/>
      <c r="GO51" s="67"/>
      <c r="GP51" s="67"/>
      <c r="GQ51" s="67"/>
      <c r="GR51" s="67"/>
      <c r="GS51" s="67"/>
      <c r="GT51" s="67"/>
      <c r="GU51" s="67"/>
      <c r="GV51" s="67"/>
      <c r="GW51" s="67"/>
      <c r="GX51" s="67"/>
      <c r="GY51" s="67"/>
      <c r="GZ51" s="67"/>
      <c r="HA51" s="67"/>
      <c r="HB51" s="67"/>
      <c r="HC51" s="67"/>
      <c r="HD51" s="67"/>
      <c r="HE51" s="67"/>
      <c r="HF51" s="67"/>
      <c r="HG51" s="67"/>
      <c r="HH51" s="67"/>
      <c r="HI51" s="67"/>
      <c r="HJ51" s="67"/>
      <c r="HK51" s="67"/>
      <c r="HL51" s="67"/>
      <c r="HM51" s="67"/>
      <c r="HN51" s="67"/>
      <c r="HO51" s="67"/>
      <c r="HP51" s="67"/>
      <c r="HQ51" s="67"/>
      <c r="HR51" s="67"/>
      <c r="HS51" s="67"/>
      <c r="HT51" s="67"/>
      <c r="HU51" s="67"/>
      <c r="HV51" s="67"/>
      <c r="HW51" s="67"/>
      <c r="HX51" s="67"/>
      <c r="HY51" s="67"/>
      <c r="HZ51" s="67"/>
      <c r="IA51" s="67"/>
      <c r="IB51" s="67"/>
      <c r="IC51" s="67"/>
      <c r="ID51" s="67"/>
      <c r="IE51" s="67"/>
      <c r="IF51" s="67"/>
      <c r="IG51" s="67"/>
      <c r="IH51" s="67"/>
      <c r="II51" s="67"/>
      <c r="IJ51" s="67"/>
      <c r="IK51" s="67"/>
      <c r="IL51" s="67"/>
      <c r="IM51" s="67"/>
      <c r="IN51" s="67"/>
      <c r="IO51" s="67"/>
      <c r="IP51" s="67"/>
      <c r="IQ51" s="67"/>
      <c r="IR51" s="67"/>
      <c r="IS51" s="67"/>
      <c r="IT51" s="67"/>
      <c r="IU51" s="67"/>
      <c r="IV51" s="67"/>
    </row>
    <row r="52" spans="1:256" ht="12.75" customHeight="1">
      <c r="A52" s="253">
        <v>32</v>
      </c>
      <c r="B52" s="254"/>
      <c r="C52" s="255"/>
      <c r="D52" s="255"/>
      <c r="E52" s="256"/>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c r="ET52" s="67"/>
      <c r="EU52" s="67"/>
      <c r="EV52" s="67"/>
      <c r="EW52" s="67"/>
      <c r="EX52" s="67"/>
      <c r="EY52" s="67"/>
      <c r="EZ52" s="67"/>
      <c r="FA52" s="67"/>
      <c r="FB52" s="67"/>
      <c r="FC52" s="67"/>
      <c r="FD52" s="67"/>
      <c r="FE52" s="67"/>
      <c r="FF52" s="67"/>
      <c r="FG52" s="67"/>
      <c r="FH52" s="67"/>
      <c r="FI52" s="67"/>
      <c r="FJ52" s="67"/>
      <c r="FK52" s="67"/>
      <c r="FL52" s="67"/>
      <c r="FM52" s="67"/>
      <c r="FN52" s="67"/>
      <c r="FO52" s="67"/>
      <c r="FP52" s="67"/>
      <c r="FQ52" s="67"/>
      <c r="FR52" s="67"/>
      <c r="FS52" s="67"/>
      <c r="FT52" s="67"/>
      <c r="FU52" s="67"/>
      <c r="FV52" s="67"/>
      <c r="FW52" s="67"/>
      <c r="FX52" s="67"/>
      <c r="FY52" s="67"/>
      <c r="FZ52" s="67"/>
      <c r="GA52" s="67"/>
      <c r="GB52" s="67"/>
      <c r="GC52" s="67"/>
      <c r="GD52" s="67"/>
      <c r="GE52" s="67"/>
      <c r="GF52" s="67"/>
      <c r="GG52" s="67"/>
      <c r="GH52" s="67"/>
      <c r="GI52" s="67"/>
      <c r="GJ52" s="67"/>
      <c r="GK52" s="67"/>
      <c r="GL52" s="67"/>
      <c r="GM52" s="67"/>
      <c r="GN52" s="67"/>
      <c r="GO52" s="67"/>
      <c r="GP52" s="67"/>
      <c r="GQ52" s="67"/>
      <c r="GR52" s="67"/>
      <c r="GS52" s="67"/>
      <c r="GT52" s="67"/>
      <c r="GU52" s="67"/>
      <c r="GV52" s="67"/>
      <c r="GW52" s="67"/>
      <c r="GX52" s="67"/>
      <c r="GY52" s="67"/>
      <c r="GZ52" s="67"/>
      <c r="HA52" s="67"/>
      <c r="HB52" s="67"/>
      <c r="HC52" s="67"/>
      <c r="HD52" s="67"/>
      <c r="HE52" s="67"/>
      <c r="HF52" s="67"/>
      <c r="HG52" s="67"/>
      <c r="HH52" s="67"/>
      <c r="HI52" s="67"/>
      <c r="HJ52" s="67"/>
      <c r="HK52" s="67"/>
      <c r="HL52" s="67"/>
      <c r="HM52" s="67"/>
      <c r="HN52" s="67"/>
      <c r="HO52" s="67"/>
      <c r="HP52" s="67"/>
      <c r="HQ52" s="67"/>
      <c r="HR52" s="67"/>
      <c r="HS52" s="67"/>
      <c r="HT52" s="67"/>
      <c r="HU52" s="67"/>
      <c r="HV52" s="67"/>
      <c r="HW52" s="67"/>
      <c r="HX52" s="67"/>
      <c r="HY52" s="67"/>
      <c r="HZ52" s="67"/>
      <c r="IA52" s="67"/>
      <c r="IB52" s="67"/>
      <c r="IC52" s="67"/>
      <c r="ID52" s="67"/>
      <c r="IE52" s="67"/>
      <c r="IF52" s="67"/>
      <c r="IG52" s="67"/>
      <c r="IH52" s="67"/>
      <c r="II52" s="67"/>
      <c r="IJ52" s="67"/>
      <c r="IK52" s="67"/>
      <c r="IL52" s="67"/>
      <c r="IM52" s="67"/>
      <c r="IN52" s="67"/>
      <c r="IO52" s="67"/>
      <c r="IP52" s="67"/>
      <c r="IQ52" s="67"/>
      <c r="IR52" s="67"/>
      <c r="IS52" s="67"/>
      <c r="IT52" s="67"/>
      <c r="IU52" s="67"/>
      <c r="IV52" s="67"/>
    </row>
    <row r="53" spans="1:256" ht="12.75" customHeight="1">
      <c r="A53" s="253">
        <v>33</v>
      </c>
      <c r="B53" s="254"/>
      <c r="C53" s="255"/>
      <c r="D53" s="255"/>
      <c r="E53" s="256"/>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c r="ET53" s="67"/>
      <c r="EU53" s="67"/>
      <c r="EV53" s="67"/>
      <c r="EW53" s="67"/>
      <c r="EX53" s="67"/>
      <c r="EY53" s="67"/>
      <c r="EZ53" s="67"/>
      <c r="FA53" s="67"/>
      <c r="FB53" s="67"/>
      <c r="FC53" s="67"/>
      <c r="FD53" s="67"/>
      <c r="FE53" s="67"/>
      <c r="FF53" s="67"/>
      <c r="FG53" s="67"/>
      <c r="FH53" s="67"/>
      <c r="FI53" s="67"/>
      <c r="FJ53" s="67"/>
      <c r="FK53" s="67"/>
      <c r="FL53" s="67"/>
      <c r="FM53" s="67"/>
      <c r="FN53" s="67"/>
      <c r="FO53" s="67"/>
      <c r="FP53" s="67"/>
      <c r="FQ53" s="67"/>
      <c r="FR53" s="67"/>
      <c r="FS53" s="67"/>
      <c r="FT53" s="67"/>
      <c r="FU53" s="67"/>
      <c r="FV53" s="67"/>
      <c r="FW53" s="67"/>
      <c r="FX53" s="67"/>
      <c r="FY53" s="67"/>
      <c r="FZ53" s="67"/>
      <c r="GA53" s="67"/>
      <c r="GB53" s="67"/>
      <c r="GC53" s="67"/>
      <c r="GD53" s="67"/>
      <c r="GE53" s="67"/>
      <c r="GF53" s="67"/>
      <c r="GG53" s="67"/>
      <c r="GH53" s="67"/>
      <c r="GI53" s="67"/>
      <c r="GJ53" s="67"/>
      <c r="GK53" s="67"/>
      <c r="GL53" s="67"/>
      <c r="GM53" s="67"/>
      <c r="GN53" s="67"/>
      <c r="GO53" s="67"/>
      <c r="GP53" s="67"/>
      <c r="GQ53" s="67"/>
      <c r="GR53" s="67"/>
      <c r="GS53" s="67"/>
      <c r="GT53" s="67"/>
      <c r="GU53" s="67"/>
      <c r="GV53" s="67"/>
      <c r="GW53" s="67"/>
      <c r="GX53" s="67"/>
      <c r="GY53" s="67"/>
      <c r="GZ53" s="67"/>
      <c r="HA53" s="67"/>
      <c r="HB53" s="67"/>
      <c r="HC53" s="67"/>
      <c r="HD53" s="67"/>
      <c r="HE53" s="67"/>
      <c r="HF53" s="67"/>
      <c r="HG53" s="67"/>
      <c r="HH53" s="67"/>
      <c r="HI53" s="67"/>
      <c r="HJ53" s="67"/>
      <c r="HK53" s="67"/>
      <c r="HL53" s="67"/>
      <c r="HM53" s="67"/>
      <c r="HN53" s="67"/>
      <c r="HO53" s="67"/>
      <c r="HP53" s="67"/>
      <c r="HQ53" s="67"/>
      <c r="HR53" s="67"/>
      <c r="HS53" s="67"/>
      <c r="HT53" s="67"/>
      <c r="HU53" s="67"/>
      <c r="HV53" s="67"/>
      <c r="HW53" s="67"/>
      <c r="HX53" s="67"/>
      <c r="HY53" s="67"/>
      <c r="HZ53" s="67"/>
      <c r="IA53" s="67"/>
      <c r="IB53" s="67"/>
      <c r="IC53" s="67"/>
      <c r="ID53" s="67"/>
      <c r="IE53" s="67"/>
      <c r="IF53" s="67"/>
      <c r="IG53" s="67"/>
      <c r="IH53" s="67"/>
      <c r="II53" s="67"/>
      <c r="IJ53" s="67"/>
      <c r="IK53" s="67"/>
      <c r="IL53" s="67"/>
      <c r="IM53" s="67"/>
      <c r="IN53" s="67"/>
      <c r="IO53" s="67"/>
      <c r="IP53" s="67"/>
      <c r="IQ53" s="67"/>
      <c r="IR53" s="67"/>
      <c r="IS53" s="67"/>
      <c r="IT53" s="67"/>
      <c r="IU53" s="67"/>
      <c r="IV53" s="67"/>
    </row>
    <row r="54" spans="1:256" ht="12.75" customHeight="1">
      <c r="A54" s="253">
        <v>34</v>
      </c>
      <c r="B54" s="254"/>
      <c r="C54" s="255"/>
      <c r="D54" s="255"/>
      <c r="E54" s="256"/>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67"/>
      <c r="IJ54" s="67"/>
      <c r="IK54" s="67"/>
      <c r="IL54" s="67"/>
      <c r="IM54" s="67"/>
      <c r="IN54" s="67"/>
      <c r="IO54" s="67"/>
      <c r="IP54" s="67"/>
      <c r="IQ54" s="67"/>
      <c r="IR54" s="67"/>
      <c r="IS54" s="67"/>
      <c r="IT54" s="67"/>
      <c r="IU54" s="67"/>
      <c r="IV54" s="67"/>
    </row>
    <row r="55" spans="1:256" ht="12.75" customHeight="1">
      <c r="A55" s="253">
        <v>35</v>
      </c>
      <c r="B55" s="254"/>
      <c r="C55" s="255"/>
      <c r="D55" s="255"/>
      <c r="E55" s="256"/>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row>
    <row r="56" spans="1:256" ht="13.5" customHeight="1">
      <c r="A56" s="253">
        <v>36</v>
      </c>
      <c r="B56" s="254"/>
      <c r="C56" s="255"/>
      <c r="D56" s="255"/>
      <c r="E56" s="256"/>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67"/>
      <c r="IJ56" s="67"/>
      <c r="IK56" s="67"/>
      <c r="IL56" s="67"/>
      <c r="IM56" s="67"/>
      <c r="IN56" s="67"/>
      <c r="IO56" s="67"/>
      <c r="IP56" s="67"/>
      <c r="IQ56" s="67"/>
      <c r="IR56" s="67"/>
      <c r="IS56" s="67"/>
      <c r="IT56" s="67"/>
      <c r="IU56" s="67"/>
      <c r="IV56" s="67"/>
    </row>
    <row r="57" spans="1:256" ht="12.75" customHeight="1">
      <c r="A57" s="253">
        <v>37</v>
      </c>
      <c r="B57" s="254"/>
      <c r="C57" s="255"/>
      <c r="D57" s="255"/>
      <c r="E57" s="256"/>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67"/>
      <c r="IJ57" s="67"/>
      <c r="IK57" s="67"/>
      <c r="IL57" s="67"/>
      <c r="IM57" s="67"/>
      <c r="IN57" s="67"/>
      <c r="IO57" s="67"/>
      <c r="IP57" s="67"/>
      <c r="IQ57" s="67"/>
      <c r="IR57" s="67"/>
      <c r="IS57" s="67"/>
      <c r="IT57" s="67"/>
      <c r="IU57" s="67"/>
      <c r="IV57" s="67"/>
    </row>
    <row r="58" spans="1:256" ht="12.75" customHeight="1">
      <c r="A58" s="253">
        <v>38</v>
      </c>
      <c r="B58" s="254"/>
      <c r="C58" s="255"/>
      <c r="D58" s="255"/>
      <c r="E58" s="256"/>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67"/>
      <c r="IJ58" s="67"/>
      <c r="IK58" s="67"/>
      <c r="IL58" s="67"/>
      <c r="IM58" s="67"/>
      <c r="IN58" s="67"/>
      <c r="IO58" s="67"/>
      <c r="IP58" s="67"/>
      <c r="IQ58" s="67"/>
      <c r="IR58" s="67"/>
      <c r="IS58" s="67"/>
      <c r="IT58" s="67"/>
      <c r="IU58" s="67"/>
      <c r="IV58" s="67"/>
    </row>
    <row r="59" spans="1:256" ht="12" customHeight="1">
      <c r="A59" s="253">
        <v>39</v>
      </c>
      <c r="B59" s="254"/>
      <c r="C59" s="255"/>
      <c r="D59" s="255"/>
      <c r="E59" s="256"/>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67"/>
      <c r="IJ59" s="67"/>
      <c r="IK59" s="67"/>
      <c r="IL59" s="67"/>
      <c r="IM59" s="67"/>
      <c r="IN59" s="67"/>
      <c r="IO59" s="67"/>
      <c r="IP59" s="67"/>
      <c r="IQ59" s="67"/>
      <c r="IR59" s="67"/>
      <c r="IS59" s="67"/>
      <c r="IT59" s="67"/>
      <c r="IU59" s="67"/>
      <c r="IV59" s="67"/>
    </row>
    <row r="60" spans="1:256" ht="12" customHeight="1">
      <c r="A60" s="257">
        <v>40</v>
      </c>
      <c r="B60" s="258"/>
      <c r="C60" s="259"/>
      <c r="D60" s="259"/>
      <c r="E60" s="260"/>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67"/>
      <c r="IJ60" s="67"/>
      <c r="IK60" s="67"/>
      <c r="IL60" s="67"/>
      <c r="IM60" s="67"/>
      <c r="IN60" s="67"/>
      <c r="IO60" s="67"/>
      <c r="IP60" s="67"/>
      <c r="IQ60" s="67"/>
      <c r="IR60" s="67"/>
      <c r="IS60" s="67"/>
      <c r="IT60" s="67"/>
      <c r="IU60" s="67"/>
      <c r="IV60" s="67"/>
    </row>
    <row r="61" spans="1:256" ht="9.9499999999999993" customHeight="1">
      <c r="A61" s="261"/>
      <c r="B61" s="67"/>
      <c r="C61" s="262"/>
      <c r="D61" s="262"/>
      <c r="E61" s="263"/>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67"/>
      <c r="IJ61" s="67"/>
      <c r="IK61" s="67"/>
      <c r="IL61" s="67"/>
      <c r="IM61" s="67"/>
      <c r="IN61" s="67"/>
      <c r="IO61" s="67"/>
      <c r="IP61" s="67"/>
      <c r="IQ61" s="67"/>
      <c r="IR61" s="67"/>
      <c r="IS61" s="67"/>
      <c r="IT61" s="67"/>
      <c r="IU61" s="67"/>
      <c r="IV61" s="67"/>
    </row>
    <row r="62" spans="1:256" ht="9.9499999999999993" customHeight="1">
      <c r="A62" s="261"/>
      <c r="B62" s="67"/>
      <c r="C62" s="262"/>
      <c r="D62" s="262"/>
      <c r="E62" s="263"/>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67"/>
      <c r="IJ62" s="67"/>
      <c r="IK62" s="67"/>
      <c r="IL62" s="67"/>
      <c r="IM62" s="67"/>
      <c r="IN62" s="67"/>
      <c r="IO62" s="67"/>
      <c r="IP62" s="67"/>
      <c r="IQ62" s="67"/>
      <c r="IR62" s="67"/>
      <c r="IS62" s="67"/>
      <c r="IT62" s="67"/>
      <c r="IU62" s="67"/>
      <c r="IV62" s="67"/>
    </row>
    <row r="63" spans="1:256" ht="9.9499999999999993" customHeight="1">
      <c r="A63" s="74"/>
      <c r="B63" s="67"/>
      <c r="C63" s="262"/>
      <c r="D63" s="262"/>
      <c r="E63" s="263"/>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67"/>
      <c r="IJ63" s="67"/>
      <c r="IK63" s="67"/>
      <c r="IL63" s="67"/>
      <c r="IM63" s="67"/>
      <c r="IN63" s="67"/>
      <c r="IO63" s="67"/>
      <c r="IP63" s="67"/>
      <c r="IQ63" s="67"/>
      <c r="IR63" s="67"/>
      <c r="IS63" s="67"/>
      <c r="IT63" s="67"/>
      <c r="IU63" s="67"/>
      <c r="IV63" s="67"/>
    </row>
    <row r="64" spans="1:256" ht="9.9499999999999993" customHeight="1" thickBot="1">
      <c r="A64" s="162"/>
      <c r="B64" s="103"/>
      <c r="C64" s="264"/>
      <c r="D64" s="264"/>
      <c r="E64" s="265"/>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67"/>
      <c r="IJ64" s="67"/>
      <c r="IK64" s="67"/>
      <c r="IL64" s="67"/>
      <c r="IM64" s="67"/>
      <c r="IN64" s="67"/>
      <c r="IO64" s="67"/>
      <c r="IP64" s="67"/>
      <c r="IQ64" s="67"/>
      <c r="IR64" s="67"/>
      <c r="IS64" s="67"/>
      <c r="IT64" s="67"/>
      <c r="IU64" s="67"/>
      <c r="IV64" s="67"/>
    </row>
    <row r="65" spans="1:256">
      <c r="A65" s="266" t="s">
        <v>1003</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c r="GH65" s="67"/>
      <c r="GI65" s="67"/>
      <c r="GJ65" s="67"/>
      <c r="GK65" s="67"/>
      <c r="GL65" s="67"/>
      <c r="GM65" s="67"/>
      <c r="GN65" s="67"/>
      <c r="GO65" s="67"/>
      <c r="GP65" s="67"/>
      <c r="GQ65" s="67"/>
      <c r="GR65" s="67"/>
      <c r="GS65" s="67"/>
      <c r="GT65" s="67"/>
      <c r="GU65" s="67"/>
      <c r="GV65" s="67"/>
      <c r="GW65" s="67"/>
      <c r="GX65" s="67"/>
      <c r="GY65" s="67"/>
      <c r="GZ65" s="67"/>
      <c r="HA65" s="67"/>
      <c r="HB65" s="67"/>
      <c r="HC65" s="67"/>
      <c r="HD65" s="67"/>
      <c r="HE65" s="67"/>
      <c r="HF65" s="67"/>
      <c r="HG65" s="67"/>
      <c r="HH65" s="67"/>
      <c r="HI65" s="67"/>
      <c r="HJ65" s="67"/>
      <c r="HK65" s="67"/>
      <c r="HL65" s="67"/>
      <c r="HM65" s="67"/>
      <c r="HN65" s="67"/>
      <c r="HO65" s="67"/>
      <c r="HP65" s="67"/>
      <c r="HQ65" s="67"/>
      <c r="HR65" s="67"/>
      <c r="HS65" s="67"/>
      <c r="HT65" s="67"/>
      <c r="HU65" s="67"/>
      <c r="HV65" s="67"/>
      <c r="HW65" s="67"/>
      <c r="HX65" s="67"/>
      <c r="HY65" s="67"/>
      <c r="HZ65" s="67"/>
      <c r="IA65" s="67"/>
      <c r="IB65" s="67"/>
      <c r="IC65" s="67"/>
      <c r="ID65" s="67"/>
      <c r="IE65" s="67"/>
      <c r="IF65" s="67"/>
      <c r="IG65" s="67"/>
      <c r="IH65" s="67"/>
      <c r="II65" s="67"/>
      <c r="IJ65" s="67"/>
      <c r="IK65" s="67"/>
      <c r="IL65" s="67"/>
      <c r="IM65" s="67"/>
      <c r="IN65" s="67"/>
      <c r="IO65" s="67"/>
      <c r="IP65" s="67"/>
      <c r="IQ65" s="67"/>
      <c r="IR65" s="67"/>
      <c r="IS65" s="67"/>
      <c r="IT65" s="67"/>
      <c r="IU65" s="67"/>
      <c r="IV65" s="67"/>
    </row>
    <row r="66" spans="1:256">
      <c r="A66" s="134" t="s">
        <v>154</v>
      </c>
      <c r="B66" s="134"/>
      <c r="C66" s="134"/>
      <c r="D66" s="134"/>
      <c r="E66" s="134"/>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c r="GO66" s="67"/>
      <c r="GP66" s="67"/>
      <c r="GQ66" s="67"/>
      <c r="GR66" s="67"/>
      <c r="GS66" s="67"/>
      <c r="GT66" s="67"/>
      <c r="GU66" s="67"/>
      <c r="GV66" s="67"/>
      <c r="GW66" s="67"/>
      <c r="GX66" s="67"/>
      <c r="GY66" s="67"/>
      <c r="GZ66" s="67"/>
      <c r="HA66" s="67"/>
      <c r="HB66" s="67"/>
      <c r="HC66" s="67"/>
      <c r="HD66" s="67"/>
      <c r="HE66" s="67"/>
      <c r="HF66" s="67"/>
      <c r="HG66" s="67"/>
      <c r="HH66" s="67"/>
      <c r="HI66" s="67"/>
      <c r="HJ66" s="67"/>
      <c r="HK66" s="67"/>
      <c r="HL66" s="67"/>
      <c r="HM66" s="67"/>
      <c r="HN66" s="67"/>
      <c r="HO66" s="67"/>
      <c r="HP66" s="67"/>
      <c r="HQ66" s="67"/>
      <c r="HR66" s="67"/>
      <c r="HS66" s="67"/>
      <c r="HT66" s="67"/>
      <c r="HU66" s="67"/>
      <c r="HV66" s="67"/>
      <c r="HW66" s="67"/>
      <c r="HX66" s="67"/>
      <c r="HY66" s="67"/>
      <c r="HZ66" s="67"/>
      <c r="IA66" s="67"/>
      <c r="IB66" s="67"/>
      <c r="IC66" s="67"/>
      <c r="ID66" s="67"/>
      <c r="IE66" s="67"/>
      <c r="IF66" s="67"/>
      <c r="IG66" s="67"/>
      <c r="IH66" s="67"/>
      <c r="II66" s="67"/>
      <c r="IJ66" s="67"/>
      <c r="IK66" s="67"/>
      <c r="IL66" s="67"/>
      <c r="IM66" s="67"/>
      <c r="IN66" s="67"/>
      <c r="IO66" s="67"/>
      <c r="IP66" s="67"/>
      <c r="IQ66" s="67"/>
      <c r="IR66" s="67"/>
      <c r="IS66" s="67"/>
      <c r="IT66" s="67"/>
      <c r="IU66" s="67"/>
      <c r="IV66" s="67"/>
    </row>
    <row r="67" spans="1:256">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c r="GH67" s="67"/>
      <c r="GI67" s="67"/>
      <c r="GJ67" s="67"/>
      <c r="GK67" s="67"/>
      <c r="GL67" s="67"/>
      <c r="GM67" s="67"/>
      <c r="GN67" s="67"/>
      <c r="GO67" s="67"/>
      <c r="GP67" s="67"/>
      <c r="GQ67" s="67"/>
      <c r="GR67" s="67"/>
      <c r="GS67" s="67"/>
      <c r="GT67" s="67"/>
      <c r="GU67" s="67"/>
      <c r="GV67" s="67"/>
      <c r="GW67" s="67"/>
      <c r="GX67" s="67"/>
      <c r="GY67" s="67"/>
      <c r="GZ67" s="67"/>
      <c r="HA67" s="67"/>
      <c r="HB67" s="67"/>
      <c r="HC67" s="67"/>
      <c r="HD67" s="67"/>
      <c r="HE67" s="67"/>
      <c r="HF67" s="67"/>
      <c r="HG67" s="67"/>
      <c r="HH67" s="67"/>
      <c r="HI67" s="67"/>
      <c r="HJ67" s="67"/>
      <c r="HK67" s="67"/>
      <c r="HL67" s="67"/>
      <c r="HM67" s="67"/>
      <c r="HN67" s="67"/>
      <c r="HO67" s="67"/>
      <c r="HP67" s="67"/>
      <c r="HQ67" s="67"/>
      <c r="HR67" s="67"/>
      <c r="HS67" s="67"/>
      <c r="HT67" s="67"/>
      <c r="HU67" s="67"/>
      <c r="HV67" s="67"/>
      <c r="HW67" s="67"/>
      <c r="HX67" s="67"/>
      <c r="HY67" s="67"/>
      <c r="HZ67" s="67"/>
      <c r="IA67" s="67"/>
      <c r="IB67" s="67"/>
      <c r="IC67" s="67"/>
      <c r="ID67" s="67"/>
      <c r="IE67" s="67"/>
      <c r="IF67" s="67"/>
      <c r="IG67" s="67"/>
      <c r="IH67" s="67"/>
      <c r="II67" s="67"/>
      <c r="IJ67" s="67"/>
      <c r="IK67" s="67"/>
      <c r="IL67" s="67"/>
      <c r="IM67" s="67"/>
      <c r="IN67" s="67"/>
      <c r="IO67" s="67"/>
      <c r="IP67" s="67"/>
      <c r="IQ67" s="67"/>
    </row>
    <row r="68" spans="1:256">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row>
    <row r="69" spans="1:256">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c r="GO69" s="67"/>
      <c r="GP69" s="67"/>
      <c r="GQ69" s="67"/>
      <c r="GR69" s="67"/>
      <c r="GS69" s="67"/>
      <c r="GT69" s="67"/>
      <c r="GU69" s="67"/>
      <c r="GV69" s="67"/>
      <c r="GW69" s="67"/>
      <c r="GX69" s="67"/>
      <c r="GY69" s="67"/>
      <c r="GZ69" s="67"/>
      <c r="HA69" s="67"/>
      <c r="HB69" s="67"/>
      <c r="HC69" s="67"/>
      <c r="HD69" s="67"/>
      <c r="HE69" s="67"/>
      <c r="HF69" s="67"/>
      <c r="HG69" s="67"/>
      <c r="HH69" s="67"/>
      <c r="HI69" s="67"/>
      <c r="HJ69" s="67"/>
      <c r="HK69" s="67"/>
      <c r="HL69" s="67"/>
      <c r="HM69" s="67"/>
      <c r="HN69" s="67"/>
      <c r="HO69" s="67"/>
      <c r="HP69" s="67"/>
      <c r="HQ69" s="67"/>
      <c r="HR69" s="67"/>
      <c r="HS69" s="67"/>
      <c r="HT69" s="67"/>
      <c r="HU69" s="67"/>
      <c r="HV69" s="67"/>
      <c r="HW69" s="67"/>
      <c r="HX69" s="67"/>
      <c r="HY69" s="67"/>
      <c r="HZ69" s="67"/>
      <c r="IA69" s="67"/>
      <c r="IB69" s="67"/>
      <c r="IC69" s="67"/>
      <c r="ID69" s="67"/>
      <c r="IE69" s="67"/>
      <c r="IF69" s="67"/>
      <c r="IG69" s="67"/>
      <c r="IH69" s="67"/>
      <c r="II69" s="67"/>
      <c r="IJ69" s="67"/>
      <c r="IK69" s="67"/>
      <c r="IL69" s="67"/>
      <c r="IM69" s="67"/>
      <c r="IN69" s="67"/>
      <c r="IO69" s="67"/>
      <c r="IP69" s="67"/>
      <c r="IQ69" s="67"/>
    </row>
    <row r="70" spans="1:256">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c r="GO70" s="67"/>
      <c r="GP70" s="67"/>
      <c r="GQ70" s="67"/>
      <c r="GR70" s="67"/>
      <c r="GS70" s="67"/>
      <c r="GT70" s="67"/>
      <c r="GU70" s="67"/>
      <c r="GV70" s="67"/>
      <c r="GW70" s="67"/>
      <c r="GX70" s="67"/>
      <c r="GY70" s="67"/>
      <c r="GZ70" s="67"/>
      <c r="HA70" s="67"/>
      <c r="HB70" s="67"/>
      <c r="HC70" s="67"/>
      <c r="HD70" s="67"/>
      <c r="HE70" s="67"/>
      <c r="HF70" s="67"/>
      <c r="HG70" s="67"/>
      <c r="HH70" s="67"/>
      <c r="HI70" s="67"/>
      <c r="HJ70" s="67"/>
      <c r="HK70" s="67"/>
      <c r="HL70" s="67"/>
      <c r="HM70" s="67"/>
      <c r="HN70" s="67"/>
      <c r="HO70" s="67"/>
      <c r="HP70" s="67"/>
      <c r="HQ70" s="67"/>
      <c r="HR70" s="67"/>
      <c r="HS70" s="67"/>
      <c r="HT70" s="67"/>
      <c r="HU70" s="67"/>
      <c r="HV70" s="67"/>
      <c r="HW70" s="67"/>
      <c r="HX70" s="67"/>
      <c r="HY70" s="67"/>
      <c r="HZ70" s="67"/>
      <c r="IA70" s="67"/>
      <c r="IB70" s="67"/>
      <c r="IC70" s="67"/>
      <c r="ID70" s="67"/>
      <c r="IE70" s="67"/>
      <c r="IF70" s="67"/>
      <c r="IG70" s="67"/>
      <c r="IH70" s="67"/>
      <c r="II70" s="67"/>
      <c r="IJ70" s="67"/>
      <c r="IK70" s="67"/>
      <c r="IL70" s="67"/>
      <c r="IM70" s="67"/>
      <c r="IN70" s="67"/>
      <c r="IO70" s="67"/>
      <c r="IP70" s="67"/>
      <c r="IQ70" s="67"/>
    </row>
    <row r="71" spans="1:256">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row>
    <row r="72" spans="1:256">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row>
    <row r="73" spans="1:256">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c r="GH73" s="67"/>
      <c r="GI73" s="67"/>
      <c r="GJ73" s="67"/>
      <c r="GK73" s="67"/>
      <c r="GL73" s="67"/>
      <c r="GM73" s="67"/>
      <c r="GN73" s="67"/>
      <c r="GO73" s="67"/>
      <c r="GP73" s="67"/>
      <c r="GQ73" s="67"/>
      <c r="GR73" s="67"/>
      <c r="GS73" s="67"/>
      <c r="GT73" s="67"/>
      <c r="GU73" s="67"/>
      <c r="GV73" s="67"/>
      <c r="GW73" s="67"/>
      <c r="GX73" s="67"/>
      <c r="GY73" s="67"/>
      <c r="GZ73" s="67"/>
      <c r="HA73" s="67"/>
      <c r="HB73" s="67"/>
      <c r="HC73" s="67"/>
      <c r="HD73" s="67"/>
      <c r="HE73" s="67"/>
      <c r="HF73" s="67"/>
      <c r="HG73" s="67"/>
      <c r="HH73" s="67"/>
      <c r="HI73" s="67"/>
      <c r="HJ73" s="67"/>
      <c r="HK73" s="67"/>
      <c r="HL73" s="67"/>
      <c r="HM73" s="67"/>
      <c r="HN73" s="67"/>
      <c r="HO73" s="67"/>
      <c r="HP73" s="67"/>
      <c r="HQ73" s="67"/>
      <c r="HR73" s="67"/>
      <c r="HS73" s="67"/>
      <c r="HT73" s="67"/>
      <c r="HU73" s="67"/>
      <c r="HV73" s="67"/>
      <c r="HW73" s="67"/>
      <c r="HX73" s="67"/>
      <c r="HY73" s="67"/>
      <c r="HZ73" s="67"/>
      <c r="IA73" s="67"/>
      <c r="IB73" s="67"/>
      <c r="IC73" s="67"/>
      <c r="ID73" s="67"/>
      <c r="IE73" s="67"/>
      <c r="IF73" s="67"/>
      <c r="IG73" s="67"/>
      <c r="IH73" s="67"/>
      <c r="II73" s="67"/>
      <c r="IJ73" s="67"/>
      <c r="IK73" s="67"/>
      <c r="IL73" s="67"/>
      <c r="IM73" s="67"/>
      <c r="IN73" s="67"/>
      <c r="IO73" s="67"/>
      <c r="IP73" s="67"/>
      <c r="IQ73" s="67"/>
    </row>
    <row r="74" spans="1:256">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c r="GO74" s="67"/>
      <c r="GP74" s="67"/>
      <c r="GQ74" s="67"/>
      <c r="GR74" s="67"/>
      <c r="GS74" s="67"/>
      <c r="GT74" s="67"/>
      <c r="GU74" s="67"/>
      <c r="GV74" s="67"/>
      <c r="GW74" s="67"/>
      <c r="GX74" s="67"/>
      <c r="GY74" s="67"/>
      <c r="GZ74" s="67"/>
      <c r="HA74" s="67"/>
      <c r="HB74" s="67"/>
      <c r="HC74" s="67"/>
      <c r="HD74" s="67"/>
      <c r="HE74" s="67"/>
      <c r="HF74" s="67"/>
      <c r="HG74" s="67"/>
      <c r="HH74" s="67"/>
      <c r="HI74" s="67"/>
      <c r="HJ74" s="67"/>
      <c r="HK74" s="67"/>
      <c r="HL74" s="67"/>
      <c r="HM74" s="67"/>
      <c r="HN74" s="67"/>
      <c r="HO74" s="67"/>
      <c r="HP74" s="67"/>
      <c r="HQ74" s="67"/>
      <c r="HR74" s="67"/>
      <c r="HS74" s="67"/>
      <c r="HT74" s="67"/>
      <c r="HU74" s="67"/>
      <c r="HV74" s="67"/>
      <c r="HW74" s="67"/>
      <c r="HX74" s="67"/>
      <c r="HY74" s="67"/>
      <c r="HZ74" s="67"/>
      <c r="IA74" s="67"/>
      <c r="IB74" s="67"/>
      <c r="IC74" s="67"/>
      <c r="ID74" s="67"/>
      <c r="IE74" s="67"/>
      <c r="IF74" s="67"/>
      <c r="IG74" s="67"/>
      <c r="IH74" s="67"/>
      <c r="II74" s="67"/>
      <c r="IJ74" s="67"/>
      <c r="IK74" s="67"/>
      <c r="IL74" s="67"/>
      <c r="IM74" s="67"/>
      <c r="IN74" s="67"/>
      <c r="IO74" s="67"/>
      <c r="IP74" s="67"/>
      <c r="IQ74" s="67"/>
    </row>
    <row r="75" spans="1:256">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c r="GH75" s="67"/>
      <c r="GI75" s="67"/>
      <c r="GJ75" s="67"/>
      <c r="GK75" s="67"/>
      <c r="GL75" s="67"/>
      <c r="GM75" s="67"/>
      <c r="GN75" s="67"/>
      <c r="GO75" s="67"/>
      <c r="GP75" s="67"/>
      <c r="GQ75" s="67"/>
      <c r="GR75" s="67"/>
      <c r="GS75" s="67"/>
      <c r="GT75" s="67"/>
      <c r="GU75" s="67"/>
      <c r="GV75" s="67"/>
      <c r="GW75" s="67"/>
      <c r="GX75" s="67"/>
      <c r="GY75" s="67"/>
      <c r="GZ75" s="67"/>
      <c r="HA75" s="67"/>
      <c r="HB75" s="67"/>
      <c r="HC75" s="67"/>
      <c r="HD75" s="67"/>
      <c r="HE75" s="67"/>
      <c r="HF75" s="67"/>
      <c r="HG75" s="67"/>
      <c r="HH75" s="67"/>
      <c r="HI75" s="67"/>
      <c r="HJ75" s="67"/>
      <c r="HK75" s="67"/>
      <c r="HL75" s="67"/>
      <c r="HM75" s="67"/>
      <c r="HN75" s="67"/>
      <c r="HO75" s="67"/>
      <c r="HP75" s="67"/>
      <c r="HQ75" s="67"/>
      <c r="HR75" s="67"/>
      <c r="HS75" s="67"/>
      <c r="HT75" s="67"/>
      <c r="HU75" s="67"/>
      <c r="HV75" s="67"/>
      <c r="HW75" s="67"/>
      <c r="HX75" s="67"/>
      <c r="HY75" s="67"/>
      <c r="HZ75" s="67"/>
      <c r="IA75" s="67"/>
      <c r="IB75" s="67"/>
      <c r="IC75" s="67"/>
      <c r="ID75" s="67"/>
      <c r="IE75" s="67"/>
      <c r="IF75" s="67"/>
      <c r="IG75" s="67"/>
      <c r="IH75" s="67"/>
      <c r="II75" s="67"/>
      <c r="IJ75" s="67"/>
      <c r="IK75" s="67"/>
      <c r="IL75" s="67"/>
      <c r="IM75" s="67"/>
      <c r="IN75" s="67"/>
      <c r="IO75" s="67"/>
      <c r="IP75" s="67"/>
      <c r="IQ75" s="67"/>
    </row>
    <row r="76" spans="1:256">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c r="GH76" s="67"/>
      <c r="GI76" s="67"/>
      <c r="GJ76" s="67"/>
      <c r="GK76" s="67"/>
      <c r="GL76" s="67"/>
      <c r="GM76" s="67"/>
      <c r="GN76" s="67"/>
      <c r="GO76" s="67"/>
      <c r="GP76" s="67"/>
      <c r="GQ76" s="67"/>
      <c r="GR76" s="67"/>
      <c r="GS76" s="67"/>
      <c r="GT76" s="67"/>
      <c r="GU76" s="67"/>
      <c r="GV76" s="67"/>
      <c r="GW76" s="67"/>
      <c r="GX76" s="67"/>
      <c r="GY76" s="67"/>
      <c r="GZ76" s="67"/>
      <c r="HA76" s="67"/>
      <c r="HB76" s="67"/>
      <c r="HC76" s="67"/>
      <c r="HD76" s="67"/>
      <c r="HE76" s="67"/>
      <c r="HF76" s="67"/>
      <c r="HG76" s="67"/>
      <c r="HH76" s="67"/>
      <c r="HI76" s="67"/>
      <c r="HJ76" s="67"/>
      <c r="HK76" s="67"/>
      <c r="HL76" s="67"/>
      <c r="HM76" s="67"/>
      <c r="HN76" s="67"/>
      <c r="HO76" s="67"/>
      <c r="HP76" s="67"/>
      <c r="HQ76" s="67"/>
      <c r="HR76" s="67"/>
      <c r="HS76" s="67"/>
      <c r="HT76" s="67"/>
      <c r="HU76" s="67"/>
      <c r="HV76" s="67"/>
      <c r="HW76" s="67"/>
      <c r="HX76" s="67"/>
      <c r="HY76" s="67"/>
      <c r="HZ76" s="67"/>
      <c r="IA76" s="67"/>
      <c r="IB76" s="67"/>
      <c r="IC76" s="67"/>
      <c r="ID76" s="67"/>
      <c r="IE76" s="67"/>
      <c r="IF76" s="67"/>
      <c r="IG76" s="67"/>
      <c r="IH76" s="67"/>
      <c r="II76" s="67"/>
      <c r="IJ76" s="67"/>
      <c r="IK76" s="67"/>
      <c r="IL76" s="67"/>
      <c r="IM76" s="67"/>
      <c r="IN76" s="67"/>
      <c r="IO76" s="67"/>
      <c r="IP76" s="67"/>
      <c r="IQ76" s="67"/>
    </row>
    <row r="77" spans="1:256">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c r="GH77" s="67"/>
      <c r="GI77" s="67"/>
      <c r="GJ77" s="67"/>
      <c r="GK77" s="67"/>
      <c r="GL77" s="67"/>
      <c r="GM77" s="67"/>
      <c r="GN77" s="67"/>
      <c r="GO77" s="67"/>
      <c r="GP77" s="67"/>
      <c r="GQ77" s="67"/>
      <c r="GR77" s="67"/>
      <c r="GS77" s="67"/>
      <c r="GT77" s="67"/>
      <c r="GU77" s="67"/>
      <c r="GV77" s="67"/>
      <c r="GW77" s="67"/>
      <c r="GX77" s="67"/>
      <c r="GY77" s="67"/>
      <c r="GZ77" s="67"/>
      <c r="HA77" s="67"/>
      <c r="HB77" s="67"/>
      <c r="HC77" s="67"/>
      <c r="HD77" s="67"/>
      <c r="HE77" s="67"/>
      <c r="HF77" s="67"/>
      <c r="HG77" s="67"/>
      <c r="HH77" s="67"/>
      <c r="HI77" s="67"/>
      <c r="HJ77" s="67"/>
      <c r="HK77" s="67"/>
      <c r="HL77" s="67"/>
      <c r="HM77" s="67"/>
      <c r="HN77" s="67"/>
      <c r="HO77" s="67"/>
      <c r="HP77" s="67"/>
      <c r="HQ77" s="67"/>
      <c r="HR77" s="67"/>
      <c r="HS77" s="67"/>
      <c r="HT77" s="67"/>
      <c r="HU77" s="67"/>
      <c r="HV77" s="67"/>
      <c r="HW77" s="67"/>
      <c r="HX77" s="67"/>
      <c r="HY77" s="67"/>
      <c r="HZ77" s="67"/>
      <c r="IA77" s="67"/>
      <c r="IB77" s="67"/>
      <c r="IC77" s="67"/>
      <c r="ID77" s="67"/>
      <c r="IE77" s="67"/>
      <c r="IF77" s="67"/>
      <c r="IG77" s="67"/>
      <c r="IH77" s="67"/>
      <c r="II77" s="67"/>
      <c r="IJ77" s="67"/>
      <c r="IK77" s="67"/>
      <c r="IL77" s="67"/>
      <c r="IM77" s="67"/>
      <c r="IN77" s="67"/>
      <c r="IO77" s="67"/>
      <c r="IP77" s="67"/>
      <c r="IQ77" s="67"/>
    </row>
    <row r="78" spans="1:256">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c r="FL78" s="67"/>
      <c r="FM78" s="67"/>
      <c r="FN78" s="67"/>
      <c r="FO78" s="67"/>
      <c r="FP78" s="67"/>
      <c r="FQ78" s="67"/>
      <c r="FR78" s="67"/>
      <c r="FS78" s="67"/>
      <c r="FT78" s="67"/>
      <c r="FU78" s="67"/>
      <c r="FV78" s="67"/>
      <c r="FW78" s="67"/>
      <c r="FX78" s="67"/>
      <c r="FY78" s="67"/>
      <c r="FZ78" s="67"/>
      <c r="GA78" s="67"/>
      <c r="GB78" s="67"/>
      <c r="GC78" s="67"/>
      <c r="GD78" s="67"/>
      <c r="GE78" s="67"/>
      <c r="GF78" s="67"/>
      <c r="GG78" s="67"/>
      <c r="GH78" s="67"/>
      <c r="GI78" s="67"/>
      <c r="GJ78" s="67"/>
      <c r="GK78" s="67"/>
      <c r="GL78" s="67"/>
      <c r="GM78" s="67"/>
      <c r="GN78" s="67"/>
      <c r="GO78" s="67"/>
      <c r="GP78" s="67"/>
      <c r="GQ78" s="67"/>
      <c r="GR78" s="67"/>
      <c r="GS78" s="67"/>
      <c r="GT78" s="67"/>
      <c r="GU78" s="67"/>
      <c r="GV78" s="67"/>
      <c r="GW78" s="67"/>
      <c r="GX78" s="67"/>
      <c r="GY78" s="67"/>
      <c r="GZ78" s="67"/>
      <c r="HA78" s="67"/>
      <c r="HB78" s="67"/>
      <c r="HC78" s="67"/>
      <c r="HD78" s="67"/>
      <c r="HE78" s="67"/>
      <c r="HF78" s="67"/>
      <c r="HG78" s="67"/>
      <c r="HH78" s="67"/>
      <c r="HI78" s="67"/>
      <c r="HJ78" s="67"/>
      <c r="HK78" s="67"/>
      <c r="HL78" s="67"/>
      <c r="HM78" s="67"/>
      <c r="HN78" s="67"/>
      <c r="HO78" s="67"/>
      <c r="HP78" s="67"/>
      <c r="HQ78" s="67"/>
      <c r="HR78" s="67"/>
      <c r="HS78" s="67"/>
      <c r="HT78" s="67"/>
      <c r="HU78" s="67"/>
      <c r="HV78" s="67"/>
      <c r="HW78" s="67"/>
      <c r="HX78" s="67"/>
      <c r="HY78" s="67"/>
      <c r="HZ78" s="67"/>
      <c r="IA78" s="67"/>
      <c r="IB78" s="67"/>
      <c r="IC78" s="67"/>
      <c r="ID78" s="67"/>
      <c r="IE78" s="67"/>
      <c r="IF78" s="67"/>
      <c r="IG78" s="67"/>
      <c r="IH78" s="67"/>
      <c r="II78" s="67"/>
      <c r="IJ78" s="67"/>
      <c r="IK78" s="67"/>
      <c r="IL78" s="67"/>
      <c r="IM78" s="67"/>
      <c r="IN78" s="67"/>
      <c r="IO78" s="67"/>
      <c r="IP78" s="67"/>
      <c r="IQ78" s="67"/>
    </row>
    <row r="79" spans="1:256">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c r="ET79" s="67"/>
      <c r="EU79" s="67"/>
      <c r="EV79" s="67"/>
      <c r="EW79" s="67"/>
      <c r="EX79" s="67"/>
      <c r="EY79" s="67"/>
      <c r="EZ79" s="67"/>
      <c r="FA79" s="67"/>
      <c r="FB79" s="67"/>
      <c r="FC79" s="67"/>
      <c r="FD79" s="67"/>
      <c r="FE79" s="67"/>
      <c r="FF79" s="67"/>
      <c r="FG79" s="67"/>
      <c r="FH79" s="67"/>
      <c r="FI79" s="67"/>
      <c r="FJ79" s="67"/>
      <c r="FK79" s="67"/>
      <c r="FL79" s="67"/>
      <c r="FM79" s="67"/>
      <c r="FN79" s="67"/>
      <c r="FO79" s="67"/>
      <c r="FP79" s="67"/>
      <c r="FQ79" s="67"/>
      <c r="FR79" s="67"/>
      <c r="FS79" s="67"/>
      <c r="FT79" s="67"/>
      <c r="FU79" s="67"/>
      <c r="FV79" s="67"/>
      <c r="FW79" s="67"/>
      <c r="FX79" s="67"/>
      <c r="FY79" s="67"/>
      <c r="FZ79" s="67"/>
      <c r="GA79" s="67"/>
      <c r="GB79" s="67"/>
      <c r="GC79" s="67"/>
      <c r="GD79" s="67"/>
      <c r="GE79" s="67"/>
      <c r="GF79" s="67"/>
      <c r="GG79" s="67"/>
      <c r="GH79" s="67"/>
      <c r="GI79" s="67"/>
      <c r="GJ79" s="67"/>
      <c r="GK79" s="67"/>
      <c r="GL79" s="67"/>
      <c r="GM79" s="67"/>
      <c r="GN79" s="67"/>
      <c r="GO79" s="67"/>
      <c r="GP79" s="67"/>
      <c r="GQ79" s="67"/>
      <c r="GR79" s="67"/>
      <c r="GS79" s="67"/>
      <c r="GT79" s="67"/>
      <c r="GU79" s="67"/>
      <c r="GV79" s="67"/>
      <c r="GW79" s="67"/>
      <c r="GX79" s="67"/>
      <c r="GY79" s="67"/>
      <c r="GZ79" s="67"/>
      <c r="HA79" s="67"/>
      <c r="HB79" s="67"/>
      <c r="HC79" s="67"/>
      <c r="HD79" s="67"/>
      <c r="HE79" s="67"/>
      <c r="HF79" s="67"/>
      <c r="HG79" s="67"/>
      <c r="HH79" s="67"/>
      <c r="HI79" s="67"/>
      <c r="HJ79" s="67"/>
      <c r="HK79" s="67"/>
      <c r="HL79" s="67"/>
      <c r="HM79" s="67"/>
      <c r="HN79" s="67"/>
      <c r="HO79" s="67"/>
      <c r="HP79" s="67"/>
      <c r="HQ79" s="67"/>
      <c r="HR79" s="67"/>
      <c r="HS79" s="67"/>
      <c r="HT79" s="67"/>
      <c r="HU79" s="67"/>
      <c r="HV79" s="67"/>
      <c r="HW79" s="67"/>
      <c r="HX79" s="67"/>
      <c r="HY79" s="67"/>
      <c r="HZ79" s="67"/>
      <c r="IA79" s="67"/>
      <c r="IB79" s="67"/>
      <c r="IC79" s="67"/>
      <c r="ID79" s="67"/>
      <c r="IE79" s="67"/>
      <c r="IF79" s="67"/>
      <c r="IG79" s="67"/>
      <c r="IH79" s="67"/>
      <c r="II79" s="67"/>
      <c r="IJ79" s="67"/>
      <c r="IK79" s="67"/>
      <c r="IL79" s="67"/>
      <c r="IM79" s="67"/>
      <c r="IN79" s="67"/>
      <c r="IO79" s="67"/>
      <c r="IP79" s="67"/>
      <c r="IQ79" s="67"/>
    </row>
    <row r="80" spans="1:256">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c r="EW80" s="67"/>
      <c r="EX80" s="67"/>
      <c r="EY80" s="67"/>
      <c r="EZ80" s="67"/>
      <c r="FA80" s="67"/>
      <c r="FB80" s="67"/>
      <c r="FC80" s="67"/>
      <c r="FD80" s="67"/>
      <c r="FE80" s="67"/>
      <c r="FF80" s="67"/>
      <c r="FG80" s="67"/>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c r="GF80" s="67"/>
      <c r="GG80" s="67"/>
      <c r="GH80" s="67"/>
      <c r="GI80" s="67"/>
      <c r="GJ80" s="67"/>
      <c r="GK80" s="67"/>
      <c r="GL80" s="67"/>
      <c r="GM80" s="67"/>
      <c r="GN80" s="67"/>
      <c r="GO80" s="67"/>
      <c r="GP80" s="67"/>
      <c r="GQ80" s="67"/>
      <c r="GR80" s="67"/>
      <c r="GS80" s="67"/>
      <c r="GT80" s="67"/>
      <c r="GU80" s="67"/>
      <c r="GV80" s="67"/>
      <c r="GW80" s="67"/>
      <c r="GX80" s="67"/>
      <c r="GY80" s="67"/>
      <c r="GZ80" s="67"/>
      <c r="HA80" s="67"/>
      <c r="HB80" s="67"/>
      <c r="HC80" s="67"/>
      <c r="HD80" s="67"/>
      <c r="HE80" s="67"/>
      <c r="HF80" s="67"/>
      <c r="HG80" s="67"/>
      <c r="HH80" s="67"/>
      <c r="HI80" s="67"/>
      <c r="HJ80" s="67"/>
      <c r="HK80" s="67"/>
      <c r="HL80" s="67"/>
      <c r="HM80" s="67"/>
      <c r="HN80" s="67"/>
      <c r="HO80" s="67"/>
      <c r="HP80" s="67"/>
      <c r="HQ80" s="67"/>
      <c r="HR80" s="67"/>
      <c r="HS80" s="67"/>
      <c r="HT80" s="67"/>
      <c r="HU80" s="67"/>
      <c r="HV80" s="67"/>
      <c r="HW80" s="67"/>
      <c r="HX80" s="67"/>
      <c r="HY80" s="67"/>
      <c r="HZ80" s="67"/>
      <c r="IA80" s="67"/>
      <c r="IB80" s="67"/>
      <c r="IC80" s="67"/>
      <c r="ID80" s="67"/>
      <c r="IE80" s="67"/>
      <c r="IF80" s="67"/>
      <c r="IG80" s="67"/>
      <c r="IH80" s="67"/>
      <c r="II80" s="67"/>
      <c r="IJ80" s="67"/>
      <c r="IK80" s="67"/>
      <c r="IL80" s="67"/>
      <c r="IM80" s="67"/>
      <c r="IN80" s="67"/>
      <c r="IO80" s="67"/>
      <c r="IP80" s="67"/>
      <c r="IQ80" s="67"/>
    </row>
    <row r="81" spans="1:25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c r="FL81" s="67"/>
      <c r="FM81" s="67"/>
      <c r="FN81" s="67"/>
      <c r="FO81" s="67"/>
      <c r="FP81" s="67"/>
      <c r="FQ81" s="67"/>
      <c r="FR81" s="67"/>
      <c r="FS81" s="67"/>
      <c r="FT81" s="67"/>
      <c r="FU81" s="67"/>
      <c r="FV81" s="67"/>
      <c r="FW81" s="67"/>
      <c r="FX81" s="67"/>
      <c r="FY81" s="67"/>
      <c r="FZ81" s="67"/>
      <c r="GA81" s="67"/>
      <c r="GB81" s="67"/>
      <c r="GC81" s="67"/>
      <c r="GD81" s="67"/>
      <c r="GE81" s="67"/>
      <c r="GF81" s="67"/>
      <c r="GG81" s="67"/>
      <c r="GH81" s="67"/>
      <c r="GI81" s="67"/>
      <c r="GJ81" s="67"/>
      <c r="GK81" s="67"/>
      <c r="GL81" s="67"/>
      <c r="GM81" s="67"/>
      <c r="GN81" s="67"/>
      <c r="GO81" s="67"/>
      <c r="GP81" s="67"/>
      <c r="GQ81" s="67"/>
      <c r="GR81" s="67"/>
      <c r="GS81" s="67"/>
      <c r="GT81" s="67"/>
      <c r="GU81" s="67"/>
      <c r="GV81" s="67"/>
      <c r="GW81" s="67"/>
      <c r="GX81" s="67"/>
      <c r="GY81" s="67"/>
      <c r="GZ81" s="67"/>
      <c r="HA81" s="67"/>
      <c r="HB81" s="67"/>
      <c r="HC81" s="67"/>
      <c r="HD81" s="67"/>
      <c r="HE81" s="67"/>
      <c r="HF81" s="67"/>
      <c r="HG81" s="67"/>
      <c r="HH81" s="67"/>
      <c r="HI81" s="67"/>
      <c r="HJ81" s="67"/>
      <c r="HK81" s="67"/>
      <c r="HL81" s="67"/>
      <c r="HM81" s="67"/>
      <c r="HN81" s="67"/>
      <c r="HO81" s="67"/>
      <c r="HP81" s="67"/>
      <c r="HQ81" s="67"/>
      <c r="HR81" s="67"/>
      <c r="HS81" s="67"/>
      <c r="HT81" s="67"/>
      <c r="HU81" s="67"/>
      <c r="HV81" s="67"/>
      <c r="HW81" s="67"/>
      <c r="HX81" s="67"/>
      <c r="HY81" s="67"/>
      <c r="HZ81" s="67"/>
      <c r="IA81" s="67"/>
      <c r="IB81" s="67"/>
      <c r="IC81" s="67"/>
      <c r="ID81" s="67"/>
      <c r="IE81" s="67"/>
      <c r="IF81" s="67"/>
      <c r="IG81" s="67"/>
      <c r="IH81" s="67"/>
      <c r="II81" s="67"/>
      <c r="IJ81" s="67"/>
      <c r="IK81" s="67"/>
      <c r="IL81" s="67"/>
      <c r="IM81" s="67"/>
      <c r="IN81" s="67"/>
      <c r="IO81" s="67"/>
      <c r="IP81" s="67"/>
      <c r="IQ81" s="67"/>
    </row>
    <row r="82" spans="1:25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c r="EW82" s="67"/>
      <c r="EX82" s="67"/>
      <c r="EY82" s="67"/>
      <c r="EZ82" s="67"/>
      <c r="FA82" s="67"/>
      <c r="FB82" s="67"/>
      <c r="FC82" s="67"/>
      <c r="FD82" s="67"/>
      <c r="FE82" s="67"/>
      <c r="FF82" s="67"/>
      <c r="FG82" s="67"/>
      <c r="FH82" s="67"/>
      <c r="FI82" s="67"/>
      <c r="FJ82" s="67"/>
      <c r="FK82" s="67"/>
      <c r="FL82" s="67"/>
      <c r="FM82" s="67"/>
      <c r="FN82" s="67"/>
      <c r="FO82" s="67"/>
      <c r="FP82" s="67"/>
      <c r="FQ82" s="67"/>
      <c r="FR82" s="67"/>
      <c r="FS82" s="67"/>
      <c r="FT82" s="67"/>
      <c r="FU82" s="67"/>
      <c r="FV82" s="67"/>
      <c r="FW82" s="67"/>
      <c r="FX82" s="67"/>
      <c r="FY82" s="67"/>
      <c r="FZ82" s="67"/>
      <c r="GA82" s="67"/>
      <c r="GB82" s="67"/>
      <c r="GC82" s="67"/>
      <c r="GD82" s="67"/>
      <c r="GE82" s="67"/>
      <c r="GF82" s="67"/>
      <c r="GG82" s="67"/>
      <c r="GH82" s="67"/>
      <c r="GI82" s="67"/>
      <c r="GJ82" s="67"/>
      <c r="GK82" s="67"/>
      <c r="GL82" s="67"/>
      <c r="GM82" s="67"/>
      <c r="GN82" s="67"/>
      <c r="GO82" s="67"/>
      <c r="GP82" s="67"/>
      <c r="GQ82" s="67"/>
      <c r="GR82" s="67"/>
      <c r="GS82" s="67"/>
      <c r="GT82" s="67"/>
      <c r="GU82" s="67"/>
      <c r="GV82" s="67"/>
      <c r="GW82" s="67"/>
      <c r="GX82" s="67"/>
      <c r="GY82" s="67"/>
      <c r="GZ82" s="67"/>
      <c r="HA82" s="67"/>
      <c r="HB82" s="67"/>
      <c r="HC82" s="67"/>
      <c r="HD82" s="67"/>
      <c r="HE82" s="67"/>
      <c r="HF82" s="67"/>
      <c r="HG82" s="67"/>
      <c r="HH82" s="67"/>
      <c r="HI82" s="67"/>
      <c r="HJ82" s="67"/>
      <c r="HK82" s="67"/>
      <c r="HL82" s="67"/>
      <c r="HM82" s="67"/>
      <c r="HN82" s="67"/>
      <c r="HO82" s="67"/>
      <c r="HP82" s="67"/>
      <c r="HQ82" s="67"/>
      <c r="HR82" s="67"/>
      <c r="HS82" s="67"/>
      <c r="HT82" s="67"/>
      <c r="HU82" s="67"/>
      <c r="HV82" s="67"/>
      <c r="HW82" s="67"/>
      <c r="HX82" s="67"/>
      <c r="HY82" s="67"/>
      <c r="HZ82" s="67"/>
      <c r="IA82" s="67"/>
      <c r="IB82" s="67"/>
      <c r="IC82" s="67"/>
      <c r="ID82" s="67"/>
      <c r="IE82" s="67"/>
      <c r="IF82" s="67"/>
      <c r="IG82" s="67"/>
      <c r="IH82" s="67"/>
      <c r="II82" s="67"/>
      <c r="IJ82" s="67"/>
      <c r="IK82" s="67"/>
      <c r="IL82" s="67"/>
      <c r="IM82" s="67"/>
      <c r="IN82" s="67"/>
      <c r="IO82" s="67"/>
      <c r="IP82" s="67"/>
      <c r="IQ82" s="67"/>
    </row>
    <row r="83" spans="1:25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c r="ET83" s="67"/>
      <c r="EU83" s="67"/>
      <c r="EV83" s="67"/>
      <c r="EW83" s="67"/>
      <c r="EX83" s="67"/>
      <c r="EY83" s="67"/>
      <c r="EZ83" s="67"/>
      <c r="FA83" s="67"/>
      <c r="FB83" s="67"/>
      <c r="FC83" s="67"/>
      <c r="FD83" s="67"/>
      <c r="FE83" s="67"/>
      <c r="FF83" s="67"/>
      <c r="FG83" s="67"/>
      <c r="FH83" s="67"/>
      <c r="FI83" s="67"/>
      <c r="FJ83" s="67"/>
      <c r="FK83" s="67"/>
      <c r="FL83" s="67"/>
      <c r="FM83" s="67"/>
      <c r="FN83" s="67"/>
      <c r="FO83" s="67"/>
      <c r="FP83" s="67"/>
      <c r="FQ83" s="67"/>
      <c r="FR83" s="67"/>
      <c r="FS83" s="67"/>
      <c r="FT83" s="67"/>
      <c r="FU83" s="67"/>
      <c r="FV83" s="67"/>
      <c r="FW83" s="67"/>
      <c r="FX83" s="67"/>
      <c r="FY83" s="67"/>
      <c r="FZ83" s="67"/>
      <c r="GA83" s="67"/>
      <c r="GB83" s="67"/>
      <c r="GC83" s="67"/>
      <c r="GD83" s="67"/>
      <c r="GE83" s="67"/>
      <c r="GF83" s="67"/>
      <c r="GG83" s="67"/>
      <c r="GH83" s="67"/>
      <c r="GI83" s="67"/>
      <c r="GJ83" s="67"/>
      <c r="GK83" s="67"/>
      <c r="GL83" s="67"/>
      <c r="GM83" s="67"/>
      <c r="GN83" s="67"/>
      <c r="GO83" s="67"/>
      <c r="GP83" s="67"/>
      <c r="GQ83" s="67"/>
      <c r="GR83" s="67"/>
      <c r="GS83" s="67"/>
      <c r="GT83" s="67"/>
      <c r="GU83" s="67"/>
      <c r="GV83" s="67"/>
      <c r="GW83" s="67"/>
      <c r="GX83" s="67"/>
      <c r="GY83" s="67"/>
      <c r="GZ83" s="67"/>
      <c r="HA83" s="67"/>
      <c r="HB83" s="67"/>
      <c r="HC83" s="67"/>
      <c r="HD83" s="67"/>
      <c r="HE83" s="67"/>
      <c r="HF83" s="67"/>
      <c r="HG83" s="67"/>
      <c r="HH83" s="67"/>
      <c r="HI83" s="67"/>
      <c r="HJ83" s="67"/>
      <c r="HK83" s="67"/>
      <c r="HL83" s="67"/>
      <c r="HM83" s="67"/>
      <c r="HN83" s="67"/>
      <c r="HO83" s="67"/>
      <c r="HP83" s="67"/>
      <c r="HQ83" s="67"/>
      <c r="HR83" s="67"/>
      <c r="HS83" s="67"/>
      <c r="HT83" s="67"/>
      <c r="HU83" s="67"/>
      <c r="HV83" s="67"/>
      <c r="HW83" s="67"/>
      <c r="HX83" s="67"/>
      <c r="HY83" s="67"/>
      <c r="HZ83" s="67"/>
      <c r="IA83" s="67"/>
      <c r="IB83" s="67"/>
      <c r="IC83" s="67"/>
      <c r="ID83" s="67"/>
      <c r="IE83" s="67"/>
      <c r="IF83" s="67"/>
      <c r="IG83" s="67"/>
      <c r="IH83" s="67"/>
      <c r="II83" s="67"/>
      <c r="IJ83" s="67"/>
      <c r="IK83" s="67"/>
      <c r="IL83" s="67"/>
      <c r="IM83" s="67"/>
      <c r="IN83" s="67"/>
      <c r="IO83" s="67"/>
      <c r="IP83" s="67"/>
      <c r="IQ83" s="67"/>
    </row>
    <row r="84" spans="1:25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c r="EW84" s="67"/>
      <c r="EX84" s="67"/>
      <c r="EY84" s="67"/>
      <c r="EZ84" s="67"/>
      <c r="FA84" s="67"/>
      <c r="FB84" s="67"/>
      <c r="FC84" s="67"/>
      <c r="FD84" s="67"/>
      <c r="FE84" s="67"/>
      <c r="FF84" s="67"/>
      <c r="FG84" s="67"/>
      <c r="FH84" s="67"/>
      <c r="FI84" s="67"/>
      <c r="FJ84" s="67"/>
      <c r="FK84" s="67"/>
      <c r="FL84" s="67"/>
      <c r="FM84" s="67"/>
      <c r="FN84" s="67"/>
      <c r="FO84" s="67"/>
      <c r="FP84" s="67"/>
      <c r="FQ84" s="67"/>
      <c r="FR84" s="67"/>
      <c r="FS84" s="67"/>
      <c r="FT84" s="67"/>
      <c r="FU84" s="67"/>
      <c r="FV84" s="67"/>
      <c r="FW84" s="67"/>
      <c r="FX84" s="67"/>
      <c r="FY84" s="67"/>
      <c r="FZ84" s="67"/>
      <c r="GA84" s="67"/>
      <c r="GB84" s="67"/>
      <c r="GC84" s="67"/>
      <c r="GD84" s="67"/>
      <c r="GE84" s="67"/>
      <c r="GF84" s="67"/>
      <c r="GG84" s="67"/>
      <c r="GH84" s="67"/>
      <c r="GI84" s="67"/>
      <c r="GJ84" s="67"/>
      <c r="GK84" s="67"/>
      <c r="GL84" s="67"/>
      <c r="GM84" s="67"/>
      <c r="GN84" s="67"/>
      <c r="GO84" s="67"/>
      <c r="GP84" s="67"/>
      <c r="GQ84" s="67"/>
      <c r="GR84" s="67"/>
      <c r="GS84" s="67"/>
      <c r="GT84" s="67"/>
      <c r="GU84" s="67"/>
      <c r="GV84" s="67"/>
      <c r="GW84" s="67"/>
      <c r="GX84" s="67"/>
      <c r="GY84" s="67"/>
      <c r="GZ84" s="67"/>
      <c r="HA84" s="67"/>
      <c r="HB84" s="67"/>
      <c r="HC84" s="67"/>
      <c r="HD84" s="67"/>
      <c r="HE84" s="67"/>
      <c r="HF84" s="67"/>
      <c r="HG84" s="67"/>
      <c r="HH84" s="67"/>
      <c r="HI84" s="67"/>
      <c r="HJ84" s="67"/>
      <c r="HK84" s="67"/>
      <c r="HL84" s="67"/>
      <c r="HM84" s="67"/>
      <c r="HN84" s="67"/>
      <c r="HO84" s="67"/>
      <c r="HP84" s="67"/>
      <c r="HQ84" s="67"/>
      <c r="HR84" s="67"/>
      <c r="HS84" s="67"/>
      <c r="HT84" s="67"/>
      <c r="HU84" s="67"/>
      <c r="HV84" s="67"/>
      <c r="HW84" s="67"/>
      <c r="HX84" s="67"/>
      <c r="HY84" s="67"/>
      <c r="HZ84" s="67"/>
      <c r="IA84" s="67"/>
      <c r="IB84" s="67"/>
      <c r="IC84" s="67"/>
      <c r="ID84" s="67"/>
      <c r="IE84" s="67"/>
      <c r="IF84" s="67"/>
      <c r="IG84" s="67"/>
      <c r="IH84" s="67"/>
      <c r="II84" s="67"/>
      <c r="IJ84" s="67"/>
      <c r="IK84" s="67"/>
      <c r="IL84" s="67"/>
      <c r="IM84" s="67"/>
      <c r="IN84" s="67"/>
      <c r="IO84" s="67"/>
      <c r="IP84" s="67"/>
      <c r="IQ84" s="67"/>
    </row>
  </sheetData>
  <phoneticPr fontId="62" type="noConversion"/>
  <printOptions horizontalCentered="1"/>
  <pageMargins left="0.5" right="0.5" top="0.5" bottom="0.5" header="0.5" footer="0.5"/>
  <pageSetup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75" r:id="rId4" name="Button 11">
              <controlPr locked="0" defaultSize="0" autoFill="0" autoLine="0" autoPict="0">
                <anchor moveWithCells="1" sizeWithCells="1">
                  <from>
                    <xdr:col>0</xdr:col>
                    <xdr:colOff>0</xdr:colOff>
                    <xdr:row>67</xdr:row>
                    <xdr:rowOff>66675</xdr:rowOff>
                  </from>
                  <to>
                    <xdr:col>0</xdr:col>
                    <xdr:colOff>0</xdr:colOff>
                    <xdr:row>70</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77"/>
  <sheetViews>
    <sheetView defaultGridColor="0" colorId="22" zoomScaleNormal="75" workbookViewId="0">
      <selection activeCell="B14" sqref="B14"/>
    </sheetView>
  </sheetViews>
  <sheetFormatPr defaultColWidth="9.77734375" defaultRowHeight="15"/>
  <cols>
    <col min="1" max="1" width="5.77734375" customWidth="1"/>
    <col min="2" max="2" width="47.77734375" customWidth="1"/>
    <col min="3" max="3" width="10.77734375" customWidth="1"/>
    <col min="4" max="4" width="13.109375" customWidth="1"/>
  </cols>
  <sheetData>
    <row r="1" spans="1:256" ht="15.75" thickBot="1">
      <c r="A1" s="152" t="str">
        <f>'Data Sheet'!A46</f>
        <v>Annual Report of Pattersonville Telephone Company                                          For the period ending December 31, 2014</v>
      </c>
      <c r="B1" s="67"/>
      <c r="C1" s="165"/>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row>
    <row r="2" spans="1:256" ht="6.95" customHeight="1">
      <c r="A2" s="68"/>
      <c r="B2" s="69"/>
      <c r="C2" s="69"/>
      <c r="D2" s="70"/>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row>
    <row r="3" spans="1:256" ht="15.75">
      <c r="A3" s="267" t="s">
        <v>1004</v>
      </c>
      <c r="B3" s="268"/>
      <c r="C3" s="268"/>
      <c r="D3" s="269"/>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c r="IR3" s="67"/>
      <c r="IS3" s="67"/>
      <c r="IT3" s="67"/>
      <c r="IU3" s="67"/>
      <c r="IV3" s="67"/>
    </row>
    <row r="4" spans="1:256" ht="6.95" customHeight="1">
      <c r="A4" s="214"/>
      <c r="B4" s="30"/>
      <c r="C4" s="30"/>
      <c r="D4" s="14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c r="IR4" s="67"/>
      <c r="IS4" s="67"/>
      <c r="IT4" s="67"/>
      <c r="IU4" s="67"/>
      <c r="IV4" s="67"/>
    </row>
    <row r="5" spans="1:256">
      <c r="A5" s="270" t="s">
        <v>2945</v>
      </c>
      <c r="B5" s="30"/>
      <c r="C5" s="271"/>
      <c r="D5" s="272"/>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c r="EN5" s="241"/>
      <c r="EO5" s="241"/>
      <c r="EP5" s="241"/>
      <c r="EQ5" s="241"/>
      <c r="ER5" s="241"/>
      <c r="ES5" s="241"/>
      <c r="ET5" s="241"/>
      <c r="EU5" s="241"/>
      <c r="EV5" s="241"/>
      <c r="EW5" s="241"/>
      <c r="EX5" s="241"/>
      <c r="EY5" s="241"/>
      <c r="EZ5" s="241"/>
      <c r="FA5" s="241"/>
      <c r="FB5" s="241"/>
      <c r="FC5" s="241"/>
      <c r="FD5" s="241"/>
      <c r="FE5" s="241"/>
      <c r="FF5" s="241"/>
      <c r="FG5" s="241"/>
      <c r="FH5" s="241"/>
      <c r="FI5" s="241"/>
      <c r="FJ5" s="241"/>
      <c r="FK5" s="241"/>
      <c r="FL5" s="241"/>
      <c r="FM5" s="241"/>
      <c r="FN5" s="241"/>
      <c r="FO5" s="241"/>
      <c r="FP5" s="241"/>
      <c r="FQ5" s="241"/>
      <c r="FR5" s="241"/>
      <c r="FS5" s="241"/>
      <c r="FT5" s="241"/>
      <c r="FU5" s="241"/>
      <c r="FV5" s="241"/>
      <c r="FW5" s="241"/>
      <c r="FX5" s="241"/>
      <c r="FY5" s="241"/>
      <c r="FZ5" s="241"/>
      <c r="GA5" s="241"/>
      <c r="GB5" s="241"/>
      <c r="GC5" s="241"/>
      <c r="GD5" s="241"/>
      <c r="GE5" s="241"/>
      <c r="GF5" s="241"/>
      <c r="GG5" s="241"/>
      <c r="GH5" s="241"/>
      <c r="GI5" s="241"/>
      <c r="GJ5" s="241"/>
      <c r="GK5" s="241"/>
      <c r="GL5" s="241"/>
      <c r="GM5" s="241"/>
      <c r="GN5" s="241"/>
      <c r="GO5" s="241"/>
      <c r="GP5" s="241"/>
      <c r="GQ5" s="241"/>
      <c r="GR5" s="241"/>
      <c r="GS5" s="241"/>
      <c r="GT5" s="241"/>
      <c r="GU5" s="241"/>
      <c r="GV5" s="241"/>
      <c r="GW5" s="241"/>
      <c r="GX5" s="241"/>
      <c r="GY5" s="241"/>
      <c r="GZ5" s="241"/>
      <c r="HA5" s="241"/>
      <c r="HB5" s="241"/>
      <c r="HC5" s="241"/>
      <c r="HD5" s="241"/>
      <c r="HE5" s="241"/>
      <c r="HF5" s="241"/>
      <c r="HG5" s="241"/>
      <c r="HH5" s="241"/>
      <c r="HI5" s="241"/>
      <c r="HJ5" s="241"/>
      <c r="HK5" s="241"/>
      <c r="HL5" s="241"/>
      <c r="HM5" s="241"/>
      <c r="HN5" s="241"/>
      <c r="HO5" s="241"/>
      <c r="HP5" s="241"/>
      <c r="HQ5" s="241"/>
      <c r="HR5" s="241"/>
      <c r="HS5" s="241"/>
      <c r="HT5" s="241"/>
      <c r="HU5" s="241"/>
      <c r="HV5" s="241"/>
      <c r="HW5" s="241"/>
      <c r="HX5" s="241"/>
      <c r="HY5" s="241"/>
      <c r="HZ5" s="241"/>
      <c r="IA5" s="241"/>
      <c r="IB5" s="241"/>
      <c r="IC5" s="241"/>
      <c r="ID5" s="241"/>
      <c r="IE5" s="241"/>
      <c r="IF5" s="241"/>
      <c r="IG5" s="241"/>
      <c r="IH5" s="241"/>
      <c r="II5" s="241"/>
      <c r="IJ5" s="241"/>
      <c r="IK5" s="241"/>
      <c r="IL5" s="241"/>
      <c r="IM5" s="241"/>
      <c r="IN5" s="241"/>
      <c r="IO5" s="241"/>
      <c r="IP5" s="241"/>
      <c r="IQ5" s="241"/>
      <c r="IR5" s="241"/>
      <c r="IS5" s="241"/>
      <c r="IT5" s="241"/>
      <c r="IU5" s="241"/>
      <c r="IV5" s="241"/>
    </row>
    <row r="6" spans="1:256">
      <c r="A6" s="270"/>
      <c r="B6" s="271"/>
      <c r="C6" s="271"/>
      <c r="D6" s="272"/>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c r="EN6" s="241"/>
      <c r="EO6" s="241"/>
      <c r="EP6" s="241"/>
      <c r="EQ6" s="241"/>
      <c r="ER6" s="241"/>
      <c r="ES6" s="241"/>
      <c r="ET6" s="241"/>
      <c r="EU6" s="241"/>
      <c r="EV6" s="241"/>
      <c r="EW6" s="241"/>
      <c r="EX6" s="241"/>
      <c r="EY6" s="241"/>
      <c r="EZ6" s="241"/>
      <c r="FA6" s="241"/>
      <c r="FB6" s="241"/>
      <c r="FC6" s="241"/>
      <c r="FD6" s="241"/>
      <c r="FE6" s="241"/>
      <c r="FF6" s="241"/>
      <c r="FG6" s="241"/>
      <c r="FH6" s="241"/>
      <c r="FI6" s="241"/>
      <c r="FJ6" s="241"/>
      <c r="FK6" s="241"/>
      <c r="FL6" s="241"/>
      <c r="FM6" s="241"/>
      <c r="FN6" s="241"/>
      <c r="FO6" s="241"/>
      <c r="FP6" s="241"/>
      <c r="FQ6" s="241"/>
      <c r="FR6" s="241"/>
      <c r="FS6" s="241"/>
      <c r="FT6" s="241"/>
      <c r="FU6" s="241"/>
      <c r="FV6" s="241"/>
      <c r="FW6" s="241"/>
      <c r="FX6" s="241"/>
      <c r="FY6" s="241"/>
      <c r="FZ6" s="241"/>
      <c r="GA6" s="241"/>
      <c r="GB6" s="241"/>
      <c r="GC6" s="241"/>
      <c r="GD6" s="241"/>
      <c r="GE6" s="241"/>
      <c r="GF6" s="241"/>
      <c r="GG6" s="241"/>
      <c r="GH6" s="241"/>
      <c r="GI6" s="241"/>
      <c r="GJ6" s="241"/>
      <c r="GK6" s="241"/>
      <c r="GL6" s="241"/>
      <c r="GM6" s="241"/>
      <c r="GN6" s="241"/>
      <c r="GO6" s="241"/>
      <c r="GP6" s="241"/>
      <c r="GQ6" s="241"/>
      <c r="GR6" s="241"/>
      <c r="GS6" s="241"/>
      <c r="GT6" s="241"/>
      <c r="GU6" s="241"/>
      <c r="GV6" s="241"/>
      <c r="GW6" s="241"/>
      <c r="GX6" s="241"/>
      <c r="GY6" s="241"/>
      <c r="GZ6" s="241"/>
      <c r="HA6" s="241"/>
      <c r="HB6" s="241"/>
      <c r="HC6" s="241"/>
      <c r="HD6" s="241"/>
      <c r="HE6" s="241"/>
      <c r="HF6" s="241"/>
      <c r="HG6" s="241"/>
      <c r="HH6" s="241"/>
      <c r="HI6" s="241"/>
      <c r="HJ6" s="241"/>
      <c r="HK6" s="241"/>
      <c r="HL6" s="241"/>
      <c r="HM6" s="241"/>
      <c r="HN6" s="241"/>
      <c r="HO6" s="241"/>
      <c r="HP6" s="241"/>
      <c r="HQ6" s="241"/>
      <c r="HR6" s="241"/>
      <c r="HS6" s="241"/>
      <c r="HT6" s="241"/>
      <c r="HU6" s="241"/>
      <c r="HV6" s="241"/>
      <c r="HW6" s="241"/>
      <c r="HX6" s="241"/>
      <c r="HY6" s="241"/>
      <c r="HZ6" s="241"/>
      <c r="IA6" s="241"/>
      <c r="IB6" s="241"/>
      <c r="IC6" s="241"/>
      <c r="ID6" s="241"/>
      <c r="IE6" s="241"/>
      <c r="IF6" s="241"/>
      <c r="IG6" s="241"/>
      <c r="IH6" s="241"/>
      <c r="II6" s="241"/>
      <c r="IJ6" s="241"/>
      <c r="IK6" s="241"/>
      <c r="IL6" s="241"/>
      <c r="IM6" s="241"/>
      <c r="IN6" s="241"/>
      <c r="IO6" s="241"/>
      <c r="IP6" s="241"/>
      <c r="IQ6" s="241"/>
      <c r="IR6" s="241"/>
      <c r="IS6" s="241"/>
      <c r="IT6" s="241"/>
      <c r="IU6" s="241"/>
      <c r="IV6" s="241"/>
    </row>
    <row r="7" spans="1:256">
      <c r="A7" s="270" t="s">
        <v>2946</v>
      </c>
      <c r="B7" s="271"/>
      <c r="C7" s="271"/>
      <c r="D7" s="272"/>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c r="FL7" s="241"/>
      <c r="FM7" s="241"/>
      <c r="FN7" s="241"/>
      <c r="FO7" s="241"/>
      <c r="FP7" s="241"/>
      <c r="FQ7" s="241"/>
      <c r="FR7" s="241"/>
      <c r="FS7" s="241"/>
      <c r="FT7" s="241"/>
      <c r="FU7" s="241"/>
      <c r="FV7" s="241"/>
      <c r="FW7" s="241"/>
      <c r="FX7" s="241"/>
      <c r="FY7" s="241"/>
      <c r="FZ7" s="241"/>
      <c r="GA7" s="241"/>
      <c r="GB7" s="241"/>
      <c r="GC7" s="241"/>
      <c r="GD7" s="241"/>
      <c r="GE7" s="241"/>
      <c r="GF7" s="241"/>
      <c r="GG7" s="241"/>
      <c r="GH7" s="241"/>
      <c r="GI7" s="241"/>
      <c r="GJ7" s="241"/>
      <c r="GK7" s="241"/>
      <c r="GL7" s="241"/>
      <c r="GM7" s="241"/>
      <c r="GN7" s="241"/>
      <c r="GO7" s="241"/>
      <c r="GP7" s="241"/>
      <c r="GQ7" s="241"/>
      <c r="GR7" s="241"/>
      <c r="GS7" s="241"/>
      <c r="GT7" s="241"/>
      <c r="GU7" s="241"/>
      <c r="GV7" s="241"/>
      <c r="GW7" s="241"/>
      <c r="GX7" s="241"/>
      <c r="GY7" s="241"/>
      <c r="GZ7" s="241"/>
      <c r="HA7" s="241"/>
      <c r="HB7" s="241"/>
      <c r="HC7" s="241"/>
      <c r="HD7" s="241"/>
      <c r="HE7" s="241"/>
      <c r="HF7" s="241"/>
      <c r="HG7" s="241"/>
      <c r="HH7" s="241"/>
      <c r="HI7" s="241"/>
      <c r="HJ7" s="241"/>
      <c r="HK7" s="241"/>
      <c r="HL7" s="241"/>
      <c r="HM7" s="241"/>
      <c r="HN7" s="241"/>
      <c r="HO7" s="241"/>
      <c r="HP7" s="241"/>
      <c r="HQ7" s="241"/>
      <c r="HR7" s="241"/>
      <c r="HS7" s="241"/>
      <c r="HT7" s="241"/>
      <c r="HU7" s="241"/>
      <c r="HV7" s="241"/>
      <c r="HW7" s="241"/>
      <c r="HX7" s="241"/>
      <c r="HY7" s="241"/>
      <c r="HZ7" s="241"/>
      <c r="IA7" s="241"/>
      <c r="IB7" s="241"/>
      <c r="IC7" s="241"/>
      <c r="ID7" s="241"/>
      <c r="IE7" s="241"/>
      <c r="IF7" s="241"/>
      <c r="IG7" s="241"/>
      <c r="IH7" s="241"/>
      <c r="II7" s="241"/>
      <c r="IJ7" s="241"/>
      <c r="IK7" s="241"/>
      <c r="IL7" s="241"/>
      <c r="IM7" s="241"/>
      <c r="IN7" s="241"/>
      <c r="IO7" s="241"/>
      <c r="IP7" s="241"/>
      <c r="IQ7" s="241"/>
      <c r="IR7" s="241"/>
      <c r="IS7" s="241"/>
      <c r="IT7" s="241"/>
      <c r="IU7" s="241"/>
      <c r="IV7" s="241"/>
    </row>
    <row r="8" spans="1:256">
      <c r="A8" s="270" t="s">
        <v>1005</v>
      </c>
      <c r="B8" s="271"/>
      <c r="C8" s="271"/>
      <c r="D8" s="272"/>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c r="EG8" s="241"/>
      <c r="EH8" s="241"/>
      <c r="EI8" s="241"/>
      <c r="EJ8" s="241"/>
      <c r="EK8" s="241"/>
      <c r="EL8" s="241"/>
      <c r="EM8" s="241"/>
      <c r="EN8" s="241"/>
      <c r="EO8" s="241"/>
      <c r="EP8" s="241"/>
      <c r="EQ8" s="241"/>
      <c r="ER8" s="241"/>
      <c r="ES8" s="241"/>
      <c r="ET8" s="241"/>
      <c r="EU8" s="241"/>
      <c r="EV8" s="241"/>
      <c r="EW8" s="241"/>
      <c r="EX8" s="241"/>
      <c r="EY8" s="241"/>
      <c r="EZ8" s="241"/>
      <c r="FA8" s="241"/>
      <c r="FB8" s="241"/>
      <c r="FC8" s="241"/>
      <c r="FD8" s="241"/>
      <c r="FE8" s="241"/>
      <c r="FF8" s="241"/>
      <c r="FG8" s="241"/>
      <c r="FH8" s="241"/>
      <c r="FI8" s="241"/>
      <c r="FJ8" s="241"/>
      <c r="FK8" s="241"/>
      <c r="FL8" s="241"/>
      <c r="FM8" s="241"/>
      <c r="FN8" s="241"/>
      <c r="FO8" s="241"/>
      <c r="FP8" s="241"/>
      <c r="FQ8" s="241"/>
      <c r="FR8" s="241"/>
      <c r="FS8" s="241"/>
      <c r="FT8" s="241"/>
      <c r="FU8" s="241"/>
      <c r="FV8" s="241"/>
      <c r="FW8" s="241"/>
      <c r="FX8" s="241"/>
      <c r="FY8" s="241"/>
      <c r="FZ8" s="241"/>
      <c r="GA8" s="241"/>
      <c r="GB8" s="241"/>
      <c r="GC8" s="241"/>
      <c r="GD8" s="241"/>
      <c r="GE8" s="241"/>
      <c r="GF8" s="241"/>
      <c r="GG8" s="241"/>
      <c r="GH8" s="241"/>
      <c r="GI8" s="241"/>
      <c r="GJ8" s="241"/>
      <c r="GK8" s="241"/>
      <c r="GL8" s="241"/>
      <c r="GM8" s="241"/>
      <c r="GN8" s="241"/>
      <c r="GO8" s="241"/>
      <c r="GP8" s="241"/>
      <c r="GQ8" s="241"/>
      <c r="GR8" s="241"/>
      <c r="GS8" s="241"/>
      <c r="GT8" s="241"/>
      <c r="GU8" s="241"/>
      <c r="GV8" s="241"/>
      <c r="GW8" s="241"/>
      <c r="GX8" s="241"/>
      <c r="GY8" s="241"/>
      <c r="GZ8" s="241"/>
      <c r="HA8" s="241"/>
      <c r="HB8" s="241"/>
      <c r="HC8" s="241"/>
      <c r="HD8" s="241"/>
      <c r="HE8" s="241"/>
      <c r="HF8" s="241"/>
      <c r="HG8" s="241"/>
      <c r="HH8" s="241"/>
      <c r="HI8" s="241"/>
      <c r="HJ8" s="241"/>
      <c r="HK8" s="241"/>
      <c r="HL8" s="241"/>
      <c r="HM8" s="241"/>
      <c r="HN8" s="241"/>
      <c r="HO8" s="241"/>
      <c r="HP8" s="241"/>
      <c r="HQ8" s="241"/>
      <c r="HR8" s="241"/>
      <c r="HS8" s="241"/>
      <c r="HT8" s="241"/>
      <c r="HU8" s="241"/>
      <c r="HV8" s="241"/>
      <c r="HW8" s="241"/>
      <c r="HX8" s="241"/>
      <c r="HY8" s="241"/>
      <c r="HZ8" s="241"/>
      <c r="IA8" s="241"/>
      <c r="IB8" s="241"/>
      <c r="IC8" s="241"/>
      <c r="ID8" s="241"/>
      <c r="IE8" s="241"/>
      <c r="IF8" s="241"/>
      <c r="IG8" s="241"/>
      <c r="IH8" s="241"/>
      <c r="II8" s="241"/>
      <c r="IJ8" s="241"/>
      <c r="IK8" s="241"/>
      <c r="IL8" s="241"/>
      <c r="IM8" s="241"/>
      <c r="IN8" s="241"/>
      <c r="IO8" s="241"/>
      <c r="IP8" s="241"/>
      <c r="IQ8" s="241"/>
      <c r="IR8" s="241"/>
      <c r="IS8" s="241"/>
      <c r="IT8" s="241"/>
      <c r="IU8" s="241"/>
      <c r="IV8" s="241"/>
    </row>
    <row r="9" spans="1:256">
      <c r="A9" s="214"/>
      <c r="B9" s="271"/>
      <c r="C9" s="271"/>
      <c r="D9" s="272"/>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row>
    <row r="10" spans="1:256">
      <c r="A10" s="270" t="s">
        <v>2947</v>
      </c>
      <c r="B10" s="271"/>
      <c r="C10" s="271"/>
      <c r="D10" s="272"/>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270"/>
      <c r="B11" s="271"/>
      <c r="C11" s="271"/>
      <c r="D11" s="272"/>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270" t="s">
        <v>1006</v>
      </c>
      <c r="B12" s="271"/>
      <c r="C12" s="271"/>
      <c r="D12" s="272"/>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6">
      <c r="A13" s="214"/>
      <c r="B13" s="1473" t="s">
        <v>3007</v>
      </c>
      <c r="C13" s="30"/>
      <c r="D13" s="272"/>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row>
    <row r="14" spans="1:256">
      <c r="A14" s="270" t="s">
        <v>2948</v>
      </c>
      <c r="B14" s="30"/>
      <c r="C14" s="271"/>
      <c r="D14" s="272"/>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c r="IV14" s="67"/>
    </row>
    <row r="15" spans="1:256" ht="12" customHeight="1">
      <c r="A15" s="270"/>
      <c r="B15" s="30"/>
      <c r="C15" s="271"/>
      <c r="D15" s="272"/>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67"/>
      <c r="IJ15" s="67"/>
      <c r="IK15" s="67"/>
      <c r="IL15" s="67"/>
      <c r="IM15" s="67"/>
      <c r="IN15" s="67"/>
      <c r="IO15" s="67"/>
      <c r="IP15" s="67"/>
      <c r="IQ15" s="67"/>
      <c r="IR15" s="67"/>
      <c r="IS15" s="67"/>
      <c r="IT15" s="67"/>
      <c r="IU15" s="67"/>
      <c r="IV15" s="67"/>
    </row>
    <row r="16" spans="1:256" ht="12" customHeight="1">
      <c r="A16" s="270" t="s">
        <v>2949</v>
      </c>
      <c r="B16" s="271"/>
      <c r="C16" s="271"/>
      <c r="D16" s="272"/>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row>
    <row r="17" spans="1:256" ht="12" customHeight="1">
      <c r="A17" s="270" t="s">
        <v>1007</v>
      </c>
      <c r="B17" s="271"/>
      <c r="C17" s="271"/>
      <c r="D17" s="272"/>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row>
    <row r="18" spans="1:256" ht="12" customHeight="1">
      <c r="A18" s="214"/>
      <c r="B18" s="271"/>
      <c r="C18" s="271"/>
      <c r="D18" s="272"/>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spans="1:256" ht="12" customHeight="1">
      <c r="A19" s="270" t="s">
        <v>1008</v>
      </c>
      <c r="B19" s="271"/>
      <c r="C19" s="271"/>
      <c r="D19" s="272"/>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2" customHeight="1">
      <c r="A20" s="270" t="s">
        <v>1009</v>
      </c>
      <c r="B20" s="271"/>
      <c r="C20" s="271"/>
      <c r="D20" s="272"/>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row>
    <row r="21" spans="1:256" ht="12" customHeight="1">
      <c r="A21" s="270"/>
      <c r="B21" s="271"/>
      <c r="C21" s="271"/>
      <c r="D21" s="272"/>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2" customHeight="1">
      <c r="A22" s="273"/>
      <c r="B22" s="206"/>
      <c r="C22" s="206"/>
      <c r="D22" s="274"/>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row>
    <row r="23" spans="1:256" ht="12" customHeight="1">
      <c r="A23" s="214"/>
      <c r="B23" s="30"/>
      <c r="C23" s="202"/>
      <c r="D23" s="200"/>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2" customHeight="1">
      <c r="A24" s="214"/>
      <c r="B24" s="30"/>
      <c r="C24" s="202"/>
      <c r="D24" s="200"/>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row>
    <row r="25" spans="1:256" ht="12" customHeight="1">
      <c r="A25" s="214"/>
      <c r="B25" s="30"/>
      <c r="C25" s="202"/>
      <c r="D25" s="200"/>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row>
    <row r="26" spans="1:256" ht="12" customHeight="1">
      <c r="A26" s="214"/>
      <c r="B26" s="30"/>
      <c r="C26" s="202"/>
      <c r="D26" s="200"/>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row>
    <row r="27" spans="1:256" ht="12" customHeight="1">
      <c r="A27" s="214"/>
      <c r="B27" s="30"/>
      <c r="C27" s="202"/>
      <c r="D27" s="200"/>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row>
    <row r="28" spans="1:256" ht="12" customHeight="1">
      <c r="A28" s="214"/>
      <c r="B28" s="30"/>
      <c r="C28" s="202"/>
      <c r="D28" s="200"/>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row>
    <row r="29" spans="1:256" ht="12" customHeight="1">
      <c r="A29" s="214"/>
      <c r="B29" s="30"/>
      <c r="C29" s="202"/>
      <c r="D29" s="200"/>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row>
    <row r="30" spans="1:256" ht="12" customHeight="1">
      <c r="A30" s="214"/>
      <c r="B30" s="30"/>
      <c r="C30" s="202"/>
      <c r="D30" s="200"/>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row>
    <row r="31" spans="1:256" ht="12" customHeight="1">
      <c r="A31" s="214"/>
      <c r="B31" s="30"/>
      <c r="C31" s="202"/>
      <c r="D31" s="200"/>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row>
    <row r="32" spans="1:256" ht="12" customHeight="1">
      <c r="A32" s="214"/>
      <c r="B32" s="30"/>
      <c r="C32" s="202"/>
      <c r="D32" s="200"/>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row>
    <row r="33" spans="1:256" ht="12" customHeight="1">
      <c r="A33" s="214"/>
      <c r="B33" s="30"/>
      <c r="C33" s="202"/>
      <c r="D33" s="200"/>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row>
    <row r="34" spans="1:256" ht="12" customHeight="1">
      <c r="A34" s="214"/>
      <c r="B34" s="30"/>
      <c r="C34" s="202"/>
      <c r="D34" s="200"/>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row>
    <row r="35" spans="1:256" ht="12" customHeight="1">
      <c r="A35" s="275"/>
      <c r="B35" s="276"/>
      <c r="C35" s="277"/>
      <c r="D35" s="278"/>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row>
    <row r="36" spans="1:256" ht="15.75">
      <c r="A36" s="267"/>
      <c r="B36" s="268"/>
      <c r="C36" s="268"/>
      <c r="D36" s="269"/>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row>
    <row r="37" spans="1:256" ht="13.9" customHeight="1">
      <c r="A37" s="270"/>
      <c r="B37" s="30"/>
      <c r="C37" s="271"/>
      <c r="D37" s="272"/>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c r="DV37" s="241"/>
      <c r="DW37" s="241"/>
      <c r="DX37" s="241"/>
      <c r="DY37" s="241"/>
      <c r="DZ37" s="241"/>
      <c r="EA37" s="241"/>
      <c r="EB37" s="241"/>
      <c r="EC37" s="241"/>
      <c r="ED37" s="241"/>
      <c r="EE37" s="241"/>
      <c r="EF37" s="241"/>
      <c r="EG37" s="241"/>
      <c r="EH37" s="241"/>
      <c r="EI37" s="241"/>
      <c r="EJ37" s="241"/>
      <c r="EK37" s="241"/>
      <c r="EL37" s="241"/>
      <c r="EM37" s="241"/>
      <c r="EN37" s="241"/>
      <c r="EO37" s="241"/>
      <c r="EP37" s="241"/>
      <c r="EQ37" s="241"/>
      <c r="ER37" s="241"/>
      <c r="ES37" s="241"/>
      <c r="ET37" s="241"/>
      <c r="EU37" s="241"/>
      <c r="EV37" s="241"/>
      <c r="EW37" s="241"/>
      <c r="EX37" s="241"/>
      <c r="EY37" s="241"/>
      <c r="EZ37" s="241"/>
      <c r="FA37" s="241"/>
      <c r="FB37" s="241"/>
      <c r="FC37" s="241"/>
      <c r="FD37" s="241"/>
      <c r="FE37" s="241"/>
      <c r="FF37" s="241"/>
      <c r="FG37" s="241"/>
      <c r="FH37" s="241"/>
      <c r="FI37" s="241"/>
      <c r="FJ37" s="241"/>
      <c r="FK37" s="241"/>
      <c r="FL37" s="241"/>
      <c r="FM37" s="241"/>
      <c r="FN37" s="241"/>
      <c r="FO37" s="241"/>
      <c r="FP37" s="241"/>
      <c r="FQ37" s="241"/>
      <c r="FR37" s="241"/>
      <c r="FS37" s="241"/>
      <c r="FT37" s="241"/>
      <c r="FU37" s="241"/>
      <c r="FV37" s="241"/>
      <c r="FW37" s="241"/>
      <c r="FX37" s="241"/>
      <c r="FY37" s="241"/>
      <c r="FZ37" s="241"/>
      <c r="GA37" s="241"/>
      <c r="GB37" s="241"/>
      <c r="GC37" s="241"/>
      <c r="GD37" s="241"/>
      <c r="GE37" s="241"/>
      <c r="GF37" s="241"/>
      <c r="GG37" s="241"/>
      <c r="GH37" s="241"/>
      <c r="GI37" s="241"/>
      <c r="GJ37" s="241"/>
      <c r="GK37" s="241"/>
      <c r="GL37" s="241"/>
      <c r="GM37" s="241"/>
      <c r="GN37" s="241"/>
      <c r="GO37" s="241"/>
      <c r="GP37" s="241"/>
      <c r="GQ37" s="241"/>
      <c r="GR37" s="241"/>
      <c r="GS37" s="241"/>
      <c r="GT37" s="241"/>
      <c r="GU37" s="241"/>
      <c r="GV37" s="241"/>
      <c r="GW37" s="241"/>
      <c r="GX37" s="241"/>
      <c r="GY37" s="241"/>
      <c r="GZ37" s="241"/>
      <c r="HA37" s="241"/>
      <c r="HB37" s="241"/>
      <c r="HC37" s="241"/>
      <c r="HD37" s="241"/>
      <c r="HE37" s="241"/>
      <c r="HF37" s="241"/>
      <c r="HG37" s="241"/>
      <c r="HH37" s="241"/>
      <c r="HI37" s="241"/>
      <c r="HJ37" s="241"/>
      <c r="HK37" s="241"/>
      <c r="HL37" s="241"/>
      <c r="HM37" s="241"/>
      <c r="HN37" s="241"/>
      <c r="HO37" s="241"/>
      <c r="HP37" s="241"/>
      <c r="HQ37" s="241"/>
      <c r="HR37" s="241"/>
      <c r="HS37" s="241"/>
      <c r="HT37" s="241"/>
      <c r="HU37" s="241"/>
      <c r="HV37" s="241"/>
      <c r="HW37" s="241"/>
      <c r="HX37" s="241"/>
      <c r="HY37" s="241"/>
      <c r="HZ37" s="241"/>
      <c r="IA37" s="241"/>
      <c r="IB37" s="241"/>
      <c r="IC37" s="241"/>
      <c r="ID37" s="241"/>
      <c r="IE37" s="241"/>
      <c r="IF37" s="241"/>
      <c r="IG37" s="241"/>
      <c r="IH37" s="241"/>
      <c r="II37" s="241"/>
      <c r="IJ37" s="241"/>
      <c r="IK37" s="241"/>
      <c r="IL37" s="241"/>
      <c r="IM37" s="241"/>
      <c r="IN37" s="241"/>
      <c r="IO37" s="241"/>
      <c r="IP37" s="241"/>
      <c r="IQ37" s="241"/>
      <c r="IR37" s="241"/>
      <c r="IS37" s="241"/>
      <c r="IT37" s="241"/>
      <c r="IU37" s="241"/>
      <c r="IV37" s="241"/>
    </row>
    <row r="38" spans="1:256" ht="9.9499999999999993" customHeight="1">
      <c r="A38" s="270"/>
      <c r="B38" s="271"/>
      <c r="C38" s="271"/>
      <c r="D38" s="272"/>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c r="DV38" s="241"/>
      <c r="DW38" s="241"/>
      <c r="DX38" s="241"/>
      <c r="DY38" s="241"/>
      <c r="DZ38" s="241"/>
      <c r="EA38" s="241"/>
      <c r="EB38" s="241"/>
      <c r="EC38" s="241"/>
      <c r="ED38" s="241"/>
      <c r="EE38" s="241"/>
      <c r="EF38" s="241"/>
      <c r="EG38" s="241"/>
      <c r="EH38" s="241"/>
      <c r="EI38" s="241"/>
      <c r="EJ38" s="241"/>
      <c r="EK38" s="241"/>
      <c r="EL38" s="241"/>
      <c r="EM38" s="241"/>
      <c r="EN38" s="241"/>
      <c r="EO38" s="241"/>
      <c r="EP38" s="241"/>
      <c r="EQ38" s="241"/>
      <c r="ER38" s="241"/>
      <c r="ES38" s="241"/>
      <c r="ET38" s="241"/>
      <c r="EU38" s="241"/>
      <c r="EV38" s="241"/>
      <c r="EW38" s="241"/>
      <c r="EX38" s="241"/>
      <c r="EY38" s="241"/>
      <c r="EZ38" s="241"/>
      <c r="FA38" s="241"/>
      <c r="FB38" s="241"/>
      <c r="FC38" s="241"/>
      <c r="FD38" s="241"/>
      <c r="FE38" s="241"/>
      <c r="FF38" s="241"/>
      <c r="FG38" s="241"/>
      <c r="FH38" s="241"/>
      <c r="FI38" s="241"/>
      <c r="FJ38" s="241"/>
      <c r="FK38" s="241"/>
      <c r="FL38" s="241"/>
      <c r="FM38" s="241"/>
      <c r="FN38" s="241"/>
      <c r="FO38" s="241"/>
      <c r="FP38" s="241"/>
      <c r="FQ38" s="241"/>
      <c r="FR38" s="241"/>
      <c r="FS38" s="241"/>
      <c r="FT38" s="241"/>
      <c r="FU38" s="241"/>
      <c r="FV38" s="241"/>
      <c r="FW38" s="241"/>
      <c r="FX38" s="241"/>
      <c r="FY38" s="241"/>
      <c r="FZ38" s="241"/>
      <c r="GA38" s="241"/>
      <c r="GB38" s="241"/>
      <c r="GC38" s="241"/>
      <c r="GD38" s="241"/>
      <c r="GE38" s="241"/>
      <c r="GF38" s="241"/>
      <c r="GG38" s="241"/>
      <c r="GH38" s="241"/>
      <c r="GI38" s="241"/>
      <c r="GJ38" s="241"/>
      <c r="GK38" s="241"/>
      <c r="GL38" s="241"/>
      <c r="GM38" s="241"/>
      <c r="GN38" s="241"/>
      <c r="GO38" s="241"/>
      <c r="GP38" s="241"/>
      <c r="GQ38" s="241"/>
      <c r="GR38" s="241"/>
      <c r="GS38" s="241"/>
      <c r="GT38" s="241"/>
      <c r="GU38" s="241"/>
      <c r="GV38" s="241"/>
      <c r="GW38" s="241"/>
      <c r="GX38" s="241"/>
      <c r="GY38" s="241"/>
      <c r="GZ38" s="241"/>
      <c r="HA38" s="241"/>
      <c r="HB38" s="241"/>
      <c r="HC38" s="241"/>
      <c r="HD38" s="241"/>
      <c r="HE38" s="241"/>
      <c r="HF38" s="241"/>
      <c r="HG38" s="241"/>
      <c r="HH38" s="241"/>
      <c r="HI38" s="241"/>
      <c r="HJ38" s="241"/>
      <c r="HK38" s="241"/>
      <c r="HL38" s="241"/>
      <c r="HM38" s="241"/>
      <c r="HN38" s="241"/>
      <c r="HO38" s="241"/>
      <c r="HP38" s="241"/>
      <c r="HQ38" s="241"/>
      <c r="HR38" s="241"/>
      <c r="HS38" s="241"/>
      <c r="HT38" s="241"/>
      <c r="HU38" s="241"/>
      <c r="HV38" s="241"/>
      <c r="HW38" s="241"/>
      <c r="HX38" s="241"/>
      <c r="HY38" s="241"/>
      <c r="HZ38" s="241"/>
      <c r="IA38" s="241"/>
      <c r="IB38" s="241"/>
      <c r="IC38" s="241"/>
      <c r="ID38" s="241"/>
      <c r="IE38" s="241"/>
      <c r="IF38" s="241"/>
      <c r="IG38" s="241"/>
      <c r="IH38" s="241"/>
      <c r="II38" s="241"/>
      <c r="IJ38" s="241"/>
      <c r="IK38" s="241"/>
      <c r="IL38" s="241"/>
      <c r="IM38" s="241"/>
      <c r="IN38" s="241"/>
      <c r="IO38" s="241"/>
      <c r="IP38" s="241"/>
      <c r="IQ38" s="241"/>
      <c r="IR38" s="241"/>
      <c r="IS38" s="241"/>
      <c r="IT38" s="241"/>
      <c r="IU38" s="241"/>
      <c r="IV38" s="241"/>
    </row>
    <row r="39" spans="1:256" ht="13.9" customHeight="1">
      <c r="A39" s="270"/>
      <c r="B39" s="271"/>
      <c r="C39" s="271"/>
      <c r="D39" s="272"/>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c r="DY39" s="241"/>
      <c r="DZ39" s="241"/>
      <c r="EA39" s="241"/>
      <c r="EB39" s="241"/>
      <c r="EC39" s="241"/>
      <c r="ED39" s="241"/>
      <c r="EE39" s="241"/>
      <c r="EF39" s="241"/>
      <c r="EG39" s="241"/>
      <c r="EH39" s="241"/>
      <c r="EI39" s="241"/>
      <c r="EJ39" s="241"/>
      <c r="EK39" s="241"/>
      <c r="EL39" s="241"/>
      <c r="EM39" s="241"/>
      <c r="EN39" s="241"/>
      <c r="EO39" s="241"/>
      <c r="EP39" s="241"/>
      <c r="EQ39" s="241"/>
      <c r="ER39" s="241"/>
      <c r="ES39" s="241"/>
      <c r="ET39" s="241"/>
      <c r="EU39" s="241"/>
      <c r="EV39" s="241"/>
      <c r="EW39" s="241"/>
      <c r="EX39" s="241"/>
      <c r="EY39" s="241"/>
      <c r="EZ39" s="241"/>
      <c r="FA39" s="241"/>
      <c r="FB39" s="241"/>
      <c r="FC39" s="241"/>
      <c r="FD39" s="241"/>
      <c r="FE39" s="241"/>
      <c r="FF39" s="241"/>
      <c r="FG39" s="241"/>
      <c r="FH39" s="241"/>
      <c r="FI39" s="241"/>
      <c r="FJ39" s="241"/>
      <c r="FK39" s="241"/>
      <c r="FL39" s="241"/>
      <c r="FM39" s="241"/>
      <c r="FN39" s="241"/>
      <c r="FO39" s="241"/>
      <c r="FP39" s="241"/>
      <c r="FQ39" s="241"/>
      <c r="FR39" s="241"/>
      <c r="FS39" s="241"/>
      <c r="FT39" s="241"/>
      <c r="FU39" s="241"/>
      <c r="FV39" s="241"/>
      <c r="FW39" s="241"/>
      <c r="FX39" s="241"/>
      <c r="FY39" s="241"/>
      <c r="FZ39" s="241"/>
      <c r="GA39" s="241"/>
      <c r="GB39" s="241"/>
      <c r="GC39" s="241"/>
      <c r="GD39" s="241"/>
      <c r="GE39" s="241"/>
      <c r="GF39" s="241"/>
      <c r="GG39" s="241"/>
      <c r="GH39" s="241"/>
      <c r="GI39" s="241"/>
      <c r="GJ39" s="241"/>
      <c r="GK39" s="241"/>
      <c r="GL39" s="241"/>
      <c r="GM39" s="241"/>
      <c r="GN39" s="241"/>
      <c r="GO39" s="241"/>
      <c r="GP39" s="241"/>
      <c r="GQ39" s="241"/>
      <c r="GR39" s="241"/>
      <c r="GS39" s="241"/>
      <c r="GT39" s="241"/>
      <c r="GU39" s="241"/>
      <c r="GV39" s="241"/>
      <c r="GW39" s="241"/>
      <c r="GX39" s="241"/>
      <c r="GY39" s="241"/>
      <c r="GZ39" s="241"/>
      <c r="HA39" s="241"/>
      <c r="HB39" s="241"/>
      <c r="HC39" s="241"/>
      <c r="HD39" s="241"/>
      <c r="HE39" s="241"/>
      <c r="HF39" s="241"/>
      <c r="HG39" s="241"/>
      <c r="HH39" s="241"/>
      <c r="HI39" s="241"/>
      <c r="HJ39" s="241"/>
      <c r="HK39" s="241"/>
      <c r="HL39" s="241"/>
      <c r="HM39" s="241"/>
      <c r="HN39" s="241"/>
      <c r="HO39" s="241"/>
      <c r="HP39" s="241"/>
      <c r="HQ39" s="241"/>
      <c r="HR39" s="241"/>
      <c r="HS39" s="241"/>
      <c r="HT39" s="241"/>
      <c r="HU39" s="241"/>
      <c r="HV39" s="241"/>
      <c r="HW39" s="241"/>
      <c r="HX39" s="241"/>
      <c r="HY39" s="241"/>
      <c r="HZ39" s="241"/>
      <c r="IA39" s="241"/>
      <c r="IB39" s="241"/>
      <c r="IC39" s="241"/>
      <c r="ID39" s="241"/>
      <c r="IE39" s="241"/>
      <c r="IF39" s="241"/>
      <c r="IG39" s="241"/>
      <c r="IH39" s="241"/>
      <c r="II39" s="241"/>
      <c r="IJ39" s="241"/>
      <c r="IK39" s="241"/>
      <c r="IL39" s="241"/>
      <c r="IM39" s="241"/>
      <c r="IN39" s="241"/>
      <c r="IO39" s="241"/>
      <c r="IP39" s="241"/>
      <c r="IQ39" s="241"/>
      <c r="IR39" s="241"/>
      <c r="IS39" s="241"/>
      <c r="IT39" s="241"/>
      <c r="IU39" s="241"/>
      <c r="IV39" s="241"/>
    </row>
    <row r="40" spans="1:256" ht="13.9" customHeight="1">
      <c r="A40" s="270"/>
      <c r="B40" s="271"/>
      <c r="C40" s="271"/>
      <c r="D40" s="272"/>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c r="EG40" s="241"/>
      <c r="EH40" s="241"/>
      <c r="EI40" s="241"/>
      <c r="EJ40" s="241"/>
      <c r="EK40" s="241"/>
      <c r="EL40" s="241"/>
      <c r="EM40" s="241"/>
      <c r="EN40" s="241"/>
      <c r="EO40" s="241"/>
      <c r="EP40" s="241"/>
      <c r="EQ40" s="241"/>
      <c r="ER40" s="241"/>
      <c r="ES40" s="241"/>
      <c r="ET40" s="241"/>
      <c r="EU40" s="241"/>
      <c r="EV40" s="241"/>
      <c r="EW40" s="241"/>
      <c r="EX40" s="241"/>
      <c r="EY40" s="241"/>
      <c r="EZ40" s="241"/>
      <c r="FA40" s="241"/>
      <c r="FB40" s="241"/>
      <c r="FC40" s="241"/>
      <c r="FD40" s="241"/>
      <c r="FE40" s="241"/>
      <c r="FF40" s="241"/>
      <c r="FG40" s="241"/>
      <c r="FH40" s="241"/>
      <c r="FI40" s="241"/>
      <c r="FJ40" s="241"/>
      <c r="FK40" s="241"/>
      <c r="FL40" s="241"/>
      <c r="FM40" s="241"/>
      <c r="FN40" s="241"/>
      <c r="FO40" s="241"/>
      <c r="FP40" s="241"/>
      <c r="FQ40" s="241"/>
      <c r="FR40" s="241"/>
      <c r="FS40" s="241"/>
      <c r="FT40" s="241"/>
      <c r="FU40" s="241"/>
      <c r="FV40" s="241"/>
      <c r="FW40" s="241"/>
      <c r="FX40" s="241"/>
      <c r="FY40" s="241"/>
      <c r="FZ40" s="241"/>
      <c r="GA40" s="241"/>
      <c r="GB40" s="241"/>
      <c r="GC40" s="241"/>
      <c r="GD40" s="241"/>
      <c r="GE40" s="241"/>
      <c r="GF40" s="241"/>
      <c r="GG40" s="241"/>
      <c r="GH40" s="241"/>
      <c r="GI40" s="241"/>
      <c r="GJ40" s="241"/>
      <c r="GK40" s="241"/>
      <c r="GL40" s="241"/>
      <c r="GM40" s="241"/>
      <c r="GN40" s="241"/>
      <c r="GO40" s="241"/>
      <c r="GP40" s="241"/>
      <c r="GQ40" s="241"/>
      <c r="GR40" s="241"/>
      <c r="GS40" s="241"/>
      <c r="GT40" s="241"/>
      <c r="GU40" s="241"/>
      <c r="GV40" s="241"/>
      <c r="GW40" s="241"/>
      <c r="GX40" s="241"/>
      <c r="GY40" s="241"/>
      <c r="GZ40" s="241"/>
      <c r="HA40" s="241"/>
      <c r="HB40" s="241"/>
      <c r="HC40" s="241"/>
      <c r="HD40" s="241"/>
      <c r="HE40" s="241"/>
      <c r="HF40" s="241"/>
      <c r="HG40" s="241"/>
      <c r="HH40" s="241"/>
      <c r="HI40" s="241"/>
      <c r="HJ40" s="241"/>
      <c r="HK40" s="241"/>
      <c r="HL40" s="241"/>
      <c r="HM40" s="241"/>
      <c r="HN40" s="241"/>
      <c r="HO40" s="241"/>
      <c r="HP40" s="241"/>
      <c r="HQ40" s="241"/>
      <c r="HR40" s="241"/>
      <c r="HS40" s="241"/>
      <c r="HT40" s="241"/>
      <c r="HU40" s="241"/>
      <c r="HV40" s="241"/>
      <c r="HW40" s="241"/>
      <c r="HX40" s="241"/>
      <c r="HY40" s="241"/>
      <c r="HZ40" s="241"/>
      <c r="IA40" s="241"/>
      <c r="IB40" s="241"/>
      <c r="IC40" s="241"/>
      <c r="ID40" s="241"/>
      <c r="IE40" s="241"/>
      <c r="IF40" s="241"/>
      <c r="IG40" s="241"/>
      <c r="IH40" s="241"/>
      <c r="II40" s="241"/>
      <c r="IJ40" s="241"/>
      <c r="IK40" s="241"/>
      <c r="IL40" s="241"/>
      <c r="IM40" s="241"/>
      <c r="IN40" s="241"/>
      <c r="IO40" s="241"/>
      <c r="IP40" s="241"/>
      <c r="IQ40" s="241"/>
      <c r="IR40" s="241"/>
      <c r="IS40" s="241"/>
      <c r="IT40" s="241"/>
      <c r="IU40" s="241"/>
      <c r="IV40" s="241"/>
    </row>
    <row r="41" spans="1:256" ht="13.9" customHeight="1">
      <c r="A41" s="214"/>
      <c r="B41" s="271"/>
      <c r="C41" s="271"/>
      <c r="D41" s="272"/>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c r="DY41" s="241"/>
      <c r="DZ41" s="241"/>
      <c r="EA41" s="241"/>
      <c r="EB41" s="241"/>
      <c r="EC41" s="241"/>
      <c r="ED41" s="241"/>
      <c r="EE41" s="241"/>
      <c r="EF41" s="241"/>
      <c r="EG41" s="241"/>
      <c r="EH41" s="241"/>
      <c r="EI41" s="241"/>
      <c r="EJ41" s="241"/>
      <c r="EK41" s="241"/>
      <c r="EL41" s="241"/>
      <c r="EM41" s="241"/>
      <c r="EN41" s="241"/>
      <c r="EO41" s="241"/>
      <c r="EP41" s="241"/>
      <c r="EQ41" s="241"/>
      <c r="ER41" s="241"/>
      <c r="ES41" s="241"/>
      <c r="ET41" s="241"/>
      <c r="EU41" s="241"/>
      <c r="EV41" s="241"/>
      <c r="EW41" s="241"/>
      <c r="EX41" s="241"/>
      <c r="EY41" s="241"/>
      <c r="EZ41" s="241"/>
      <c r="FA41" s="241"/>
      <c r="FB41" s="241"/>
      <c r="FC41" s="241"/>
      <c r="FD41" s="241"/>
      <c r="FE41" s="241"/>
      <c r="FF41" s="241"/>
      <c r="FG41" s="241"/>
      <c r="FH41" s="241"/>
      <c r="FI41" s="241"/>
      <c r="FJ41" s="241"/>
      <c r="FK41" s="241"/>
      <c r="FL41" s="241"/>
      <c r="FM41" s="241"/>
      <c r="FN41" s="241"/>
      <c r="FO41" s="241"/>
      <c r="FP41" s="241"/>
      <c r="FQ41" s="241"/>
      <c r="FR41" s="241"/>
      <c r="FS41" s="241"/>
      <c r="FT41" s="241"/>
      <c r="FU41" s="241"/>
      <c r="FV41" s="241"/>
      <c r="FW41" s="241"/>
      <c r="FX41" s="241"/>
      <c r="FY41" s="241"/>
      <c r="FZ41" s="241"/>
      <c r="GA41" s="241"/>
      <c r="GB41" s="241"/>
      <c r="GC41" s="241"/>
      <c r="GD41" s="241"/>
      <c r="GE41" s="241"/>
      <c r="GF41" s="241"/>
      <c r="GG41" s="241"/>
      <c r="GH41" s="241"/>
      <c r="GI41" s="241"/>
      <c r="GJ41" s="241"/>
      <c r="GK41" s="241"/>
      <c r="GL41" s="241"/>
      <c r="GM41" s="241"/>
      <c r="GN41" s="241"/>
      <c r="GO41" s="241"/>
      <c r="GP41" s="241"/>
      <c r="GQ41" s="241"/>
      <c r="GR41" s="241"/>
      <c r="GS41" s="241"/>
      <c r="GT41" s="241"/>
      <c r="GU41" s="241"/>
      <c r="GV41" s="241"/>
      <c r="GW41" s="241"/>
      <c r="GX41" s="241"/>
      <c r="GY41" s="241"/>
      <c r="GZ41" s="241"/>
      <c r="HA41" s="241"/>
      <c r="HB41" s="241"/>
      <c r="HC41" s="241"/>
      <c r="HD41" s="241"/>
      <c r="HE41" s="241"/>
      <c r="HF41" s="241"/>
      <c r="HG41" s="241"/>
      <c r="HH41" s="241"/>
      <c r="HI41" s="241"/>
      <c r="HJ41" s="241"/>
      <c r="HK41" s="241"/>
      <c r="HL41" s="241"/>
      <c r="HM41" s="241"/>
      <c r="HN41" s="241"/>
      <c r="HO41" s="241"/>
      <c r="HP41" s="241"/>
      <c r="HQ41" s="241"/>
      <c r="HR41" s="241"/>
      <c r="HS41" s="241"/>
      <c r="HT41" s="241"/>
      <c r="HU41" s="241"/>
      <c r="HV41" s="241"/>
      <c r="HW41" s="241"/>
      <c r="HX41" s="241"/>
      <c r="HY41" s="241"/>
      <c r="HZ41" s="241"/>
      <c r="IA41" s="241"/>
      <c r="IB41" s="241"/>
      <c r="IC41" s="241"/>
      <c r="ID41" s="241"/>
      <c r="IE41" s="241"/>
      <c r="IF41" s="241"/>
      <c r="IG41" s="241"/>
      <c r="IH41" s="241"/>
      <c r="II41" s="241"/>
      <c r="IJ41" s="241"/>
      <c r="IK41" s="241"/>
      <c r="IL41" s="241"/>
      <c r="IM41" s="241"/>
      <c r="IN41" s="241"/>
      <c r="IO41" s="241"/>
      <c r="IP41" s="241"/>
      <c r="IQ41" s="241"/>
      <c r="IR41" s="241"/>
      <c r="IS41" s="241"/>
      <c r="IT41" s="241"/>
      <c r="IU41" s="241"/>
      <c r="IV41" s="241"/>
    </row>
    <row r="42" spans="1:256" ht="13.9" customHeight="1">
      <c r="A42" s="270"/>
      <c r="B42" s="271"/>
      <c r="C42" s="271"/>
      <c r="D42" s="272"/>
      <c r="E42" s="241"/>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c r="DV42" s="241"/>
      <c r="DW42" s="241"/>
      <c r="DX42" s="241"/>
      <c r="DY42" s="241"/>
      <c r="DZ42" s="241"/>
      <c r="EA42" s="241"/>
      <c r="EB42" s="241"/>
      <c r="EC42" s="241"/>
      <c r="ED42" s="241"/>
      <c r="EE42" s="241"/>
      <c r="EF42" s="241"/>
      <c r="EG42" s="241"/>
      <c r="EH42" s="241"/>
      <c r="EI42" s="241"/>
      <c r="EJ42" s="241"/>
      <c r="EK42" s="241"/>
      <c r="EL42" s="241"/>
      <c r="EM42" s="241"/>
      <c r="EN42" s="241"/>
      <c r="EO42" s="241"/>
      <c r="EP42" s="241"/>
      <c r="EQ42" s="241"/>
      <c r="ER42" s="241"/>
      <c r="ES42" s="241"/>
      <c r="ET42" s="241"/>
      <c r="EU42" s="241"/>
      <c r="EV42" s="241"/>
      <c r="EW42" s="241"/>
      <c r="EX42" s="241"/>
      <c r="EY42" s="241"/>
      <c r="EZ42" s="241"/>
      <c r="FA42" s="241"/>
      <c r="FB42" s="241"/>
      <c r="FC42" s="241"/>
      <c r="FD42" s="241"/>
      <c r="FE42" s="241"/>
      <c r="FF42" s="241"/>
      <c r="FG42" s="241"/>
      <c r="FH42" s="241"/>
      <c r="FI42" s="241"/>
      <c r="FJ42" s="241"/>
      <c r="FK42" s="241"/>
      <c r="FL42" s="241"/>
      <c r="FM42" s="241"/>
      <c r="FN42" s="241"/>
      <c r="FO42" s="241"/>
      <c r="FP42" s="241"/>
      <c r="FQ42" s="241"/>
      <c r="FR42" s="241"/>
      <c r="FS42" s="241"/>
      <c r="FT42" s="241"/>
      <c r="FU42" s="241"/>
      <c r="FV42" s="241"/>
      <c r="FW42" s="241"/>
      <c r="FX42" s="241"/>
      <c r="FY42" s="241"/>
      <c r="FZ42" s="241"/>
      <c r="GA42" s="241"/>
      <c r="GB42" s="241"/>
      <c r="GC42" s="241"/>
      <c r="GD42" s="241"/>
      <c r="GE42" s="241"/>
      <c r="GF42" s="241"/>
      <c r="GG42" s="241"/>
      <c r="GH42" s="241"/>
      <c r="GI42" s="241"/>
      <c r="GJ42" s="241"/>
      <c r="GK42" s="241"/>
      <c r="GL42" s="241"/>
      <c r="GM42" s="241"/>
      <c r="GN42" s="241"/>
      <c r="GO42" s="241"/>
      <c r="GP42" s="241"/>
      <c r="GQ42" s="241"/>
      <c r="GR42" s="241"/>
      <c r="GS42" s="241"/>
      <c r="GT42" s="241"/>
      <c r="GU42" s="241"/>
      <c r="GV42" s="241"/>
      <c r="GW42" s="241"/>
      <c r="GX42" s="241"/>
      <c r="GY42" s="241"/>
      <c r="GZ42" s="241"/>
      <c r="HA42" s="241"/>
      <c r="HB42" s="241"/>
      <c r="HC42" s="241"/>
      <c r="HD42" s="241"/>
      <c r="HE42" s="241"/>
      <c r="HF42" s="241"/>
      <c r="HG42" s="241"/>
      <c r="HH42" s="241"/>
      <c r="HI42" s="241"/>
      <c r="HJ42" s="241"/>
      <c r="HK42" s="241"/>
      <c r="HL42" s="241"/>
      <c r="HM42" s="241"/>
      <c r="HN42" s="241"/>
      <c r="HO42" s="241"/>
      <c r="HP42" s="241"/>
      <c r="HQ42" s="241"/>
      <c r="HR42" s="241"/>
      <c r="HS42" s="241"/>
      <c r="HT42" s="241"/>
      <c r="HU42" s="241"/>
      <c r="HV42" s="241"/>
      <c r="HW42" s="241"/>
      <c r="HX42" s="241"/>
      <c r="HY42" s="241"/>
      <c r="HZ42" s="241"/>
      <c r="IA42" s="241"/>
      <c r="IB42" s="241"/>
      <c r="IC42" s="241"/>
      <c r="ID42" s="241"/>
      <c r="IE42" s="241"/>
      <c r="IF42" s="241"/>
      <c r="IG42" s="241"/>
      <c r="IH42" s="241"/>
      <c r="II42" s="241"/>
      <c r="IJ42" s="241"/>
      <c r="IK42" s="241"/>
      <c r="IL42" s="241"/>
      <c r="IM42" s="241"/>
      <c r="IN42" s="241"/>
      <c r="IO42" s="241"/>
      <c r="IP42" s="241"/>
      <c r="IQ42" s="241"/>
      <c r="IR42" s="241"/>
      <c r="IS42" s="241"/>
      <c r="IT42" s="241"/>
      <c r="IU42" s="241"/>
      <c r="IV42" s="241"/>
    </row>
    <row r="43" spans="1:256" ht="13.9" customHeight="1">
      <c r="A43" s="270"/>
      <c r="B43" s="271"/>
      <c r="C43" s="271"/>
      <c r="D43" s="272"/>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c r="EG43" s="241"/>
      <c r="EH43" s="241"/>
      <c r="EI43" s="241"/>
      <c r="EJ43" s="241"/>
      <c r="EK43" s="241"/>
      <c r="EL43" s="241"/>
      <c r="EM43" s="241"/>
      <c r="EN43" s="241"/>
      <c r="EO43" s="241"/>
      <c r="EP43" s="241"/>
      <c r="EQ43" s="241"/>
      <c r="ER43" s="241"/>
      <c r="ES43" s="241"/>
      <c r="ET43" s="241"/>
      <c r="EU43" s="241"/>
      <c r="EV43" s="241"/>
      <c r="EW43" s="241"/>
      <c r="EX43" s="241"/>
      <c r="EY43" s="241"/>
      <c r="EZ43" s="241"/>
      <c r="FA43" s="241"/>
      <c r="FB43" s="241"/>
      <c r="FC43" s="241"/>
      <c r="FD43" s="241"/>
      <c r="FE43" s="241"/>
      <c r="FF43" s="241"/>
      <c r="FG43" s="241"/>
      <c r="FH43" s="241"/>
      <c r="FI43" s="241"/>
      <c r="FJ43" s="241"/>
      <c r="FK43" s="241"/>
      <c r="FL43" s="241"/>
      <c r="FM43" s="241"/>
      <c r="FN43" s="241"/>
      <c r="FO43" s="241"/>
      <c r="FP43" s="241"/>
      <c r="FQ43" s="241"/>
      <c r="FR43" s="241"/>
      <c r="FS43" s="241"/>
      <c r="FT43" s="241"/>
      <c r="FU43" s="241"/>
      <c r="FV43" s="241"/>
      <c r="FW43" s="241"/>
      <c r="FX43" s="241"/>
      <c r="FY43" s="241"/>
      <c r="FZ43" s="241"/>
      <c r="GA43" s="241"/>
      <c r="GB43" s="241"/>
      <c r="GC43" s="241"/>
      <c r="GD43" s="241"/>
      <c r="GE43" s="241"/>
      <c r="GF43" s="241"/>
      <c r="GG43" s="241"/>
      <c r="GH43" s="241"/>
      <c r="GI43" s="241"/>
      <c r="GJ43" s="241"/>
      <c r="GK43" s="241"/>
      <c r="GL43" s="241"/>
      <c r="GM43" s="241"/>
      <c r="GN43" s="241"/>
      <c r="GO43" s="241"/>
      <c r="GP43" s="241"/>
      <c r="GQ43" s="241"/>
      <c r="GR43" s="241"/>
      <c r="GS43" s="241"/>
      <c r="GT43" s="241"/>
      <c r="GU43" s="241"/>
      <c r="GV43" s="241"/>
      <c r="GW43" s="241"/>
      <c r="GX43" s="241"/>
      <c r="GY43" s="241"/>
      <c r="GZ43" s="241"/>
      <c r="HA43" s="241"/>
      <c r="HB43" s="241"/>
      <c r="HC43" s="241"/>
      <c r="HD43" s="241"/>
      <c r="HE43" s="241"/>
      <c r="HF43" s="241"/>
      <c r="HG43" s="241"/>
      <c r="HH43" s="241"/>
      <c r="HI43" s="241"/>
      <c r="HJ43" s="241"/>
      <c r="HK43" s="241"/>
      <c r="HL43" s="241"/>
      <c r="HM43" s="241"/>
      <c r="HN43" s="241"/>
      <c r="HO43" s="241"/>
      <c r="HP43" s="241"/>
      <c r="HQ43" s="241"/>
      <c r="HR43" s="241"/>
      <c r="HS43" s="241"/>
      <c r="HT43" s="241"/>
      <c r="HU43" s="241"/>
      <c r="HV43" s="241"/>
      <c r="HW43" s="241"/>
      <c r="HX43" s="241"/>
      <c r="HY43" s="241"/>
      <c r="HZ43" s="241"/>
      <c r="IA43" s="241"/>
      <c r="IB43" s="241"/>
      <c r="IC43" s="241"/>
      <c r="ID43" s="241"/>
      <c r="IE43" s="241"/>
      <c r="IF43" s="241"/>
      <c r="IG43" s="241"/>
      <c r="IH43" s="241"/>
      <c r="II43" s="241"/>
      <c r="IJ43" s="241"/>
      <c r="IK43" s="241"/>
      <c r="IL43" s="241"/>
      <c r="IM43" s="241"/>
      <c r="IN43" s="241"/>
      <c r="IO43" s="241"/>
      <c r="IP43" s="241"/>
      <c r="IQ43" s="241"/>
      <c r="IR43" s="241"/>
      <c r="IS43" s="241"/>
      <c r="IT43" s="241"/>
      <c r="IU43" s="241"/>
      <c r="IV43" s="241"/>
    </row>
    <row r="44" spans="1:256" ht="13.9" customHeight="1">
      <c r="A44" s="270"/>
      <c r="B44" s="271"/>
      <c r="C44" s="271"/>
      <c r="D44" s="272"/>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c r="EG44" s="241"/>
      <c r="EH44" s="241"/>
      <c r="EI44" s="241"/>
      <c r="EJ44" s="241"/>
      <c r="EK44" s="241"/>
      <c r="EL44" s="241"/>
      <c r="EM44" s="241"/>
      <c r="EN44" s="241"/>
      <c r="EO44" s="241"/>
      <c r="EP44" s="241"/>
      <c r="EQ44" s="241"/>
      <c r="ER44" s="241"/>
      <c r="ES44" s="241"/>
      <c r="ET44" s="241"/>
      <c r="EU44" s="241"/>
      <c r="EV44" s="241"/>
      <c r="EW44" s="241"/>
      <c r="EX44" s="241"/>
      <c r="EY44" s="241"/>
      <c r="EZ44" s="241"/>
      <c r="FA44" s="241"/>
      <c r="FB44" s="241"/>
      <c r="FC44" s="241"/>
      <c r="FD44" s="241"/>
      <c r="FE44" s="241"/>
      <c r="FF44" s="241"/>
      <c r="FG44" s="241"/>
      <c r="FH44" s="241"/>
      <c r="FI44" s="241"/>
      <c r="FJ44" s="241"/>
      <c r="FK44" s="241"/>
      <c r="FL44" s="241"/>
      <c r="FM44" s="241"/>
      <c r="FN44" s="241"/>
      <c r="FO44" s="241"/>
      <c r="FP44" s="241"/>
      <c r="FQ44" s="241"/>
      <c r="FR44" s="241"/>
      <c r="FS44" s="241"/>
      <c r="FT44" s="241"/>
      <c r="FU44" s="241"/>
      <c r="FV44" s="241"/>
      <c r="FW44" s="241"/>
      <c r="FX44" s="241"/>
      <c r="FY44" s="241"/>
      <c r="FZ44" s="241"/>
      <c r="GA44" s="241"/>
      <c r="GB44" s="241"/>
      <c r="GC44" s="241"/>
      <c r="GD44" s="241"/>
      <c r="GE44" s="241"/>
      <c r="GF44" s="241"/>
      <c r="GG44" s="241"/>
      <c r="GH44" s="241"/>
      <c r="GI44" s="241"/>
      <c r="GJ44" s="241"/>
      <c r="GK44" s="241"/>
      <c r="GL44" s="241"/>
      <c r="GM44" s="241"/>
      <c r="GN44" s="241"/>
      <c r="GO44" s="241"/>
      <c r="GP44" s="241"/>
      <c r="GQ44" s="241"/>
      <c r="GR44" s="241"/>
      <c r="GS44" s="241"/>
      <c r="GT44" s="241"/>
      <c r="GU44" s="241"/>
      <c r="GV44" s="241"/>
      <c r="GW44" s="241"/>
      <c r="GX44" s="241"/>
      <c r="GY44" s="241"/>
      <c r="GZ44" s="241"/>
      <c r="HA44" s="241"/>
      <c r="HB44" s="241"/>
      <c r="HC44" s="241"/>
      <c r="HD44" s="241"/>
      <c r="HE44" s="241"/>
      <c r="HF44" s="241"/>
      <c r="HG44" s="241"/>
      <c r="HH44" s="241"/>
      <c r="HI44" s="241"/>
      <c r="HJ44" s="241"/>
      <c r="HK44" s="241"/>
      <c r="HL44" s="241"/>
      <c r="HM44" s="241"/>
      <c r="HN44" s="241"/>
      <c r="HO44" s="241"/>
      <c r="HP44" s="241"/>
      <c r="HQ44" s="241"/>
      <c r="HR44" s="241"/>
      <c r="HS44" s="241"/>
      <c r="HT44" s="241"/>
      <c r="HU44" s="241"/>
      <c r="HV44" s="241"/>
      <c r="HW44" s="241"/>
      <c r="HX44" s="241"/>
      <c r="HY44" s="241"/>
      <c r="HZ44" s="241"/>
      <c r="IA44" s="241"/>
      <c r="IB44" s="241"/>
      <c r="IC44" s="241"/>
      <c r="ID44" s="241"/>
      <c r="IE44" s="241"/>
      <c r="IF44" s="241"/>
      <c r="IG44" s="241"/>
      <c r="IH44" s="241"/>
      <c r="II44" s="241"/>
      <c r="IJ44" s="241"/>
      <c r="IK44" s="241"/>
      <c r="IL44" s="241"/>
      <c r="IM44" s="241"/>
      <c r="IN44" s="241"/>
      <c r="IO44" s="241"/>
      <c r="IP44" s="241"/>
      <c r="IQ44" s="241"/>
      <c r="IR44" s="241"/>
      <c r="IS44" s="241"/>
      <c r="IT44" s="241"/>
      <c r="IU44" s="241"/>
      <c r="IV44" s="241"/>
    </row>
    <row r="45" spans="1:256" ht="13.9" customHeight="1">
      <c r="A45" s="214"/>
      <c r="B45" s="271"/>
      <c r="C45" s="30"/>
      <c r="D45" s="272"/>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c r="EG45" s="241"/>
      <c r="EH45" s="241"/>
      <c r="EI45" s="241"/>
      <c r="EJ45" s="241"/>
      <c r="EK45" s="241"/>
      <c r="EL45" s="241"/>
      <c r="EM45" s="241"/>
      <c r="EN45" s="241"/>
      <c r="EO45" s="241"/>
      <c r="EP45" s="241"/>
      <c r="EQ45" s="241"/>
      <c r="ER45" s="241"/>
      <c r="ES45" s="241"/>
      <c r="ET45" s="241"/>
      <c r="EU45" s="241"/>
      <c r="EV45" s="241"/>
      <c r="EW45" s="241"/>
      <c r="EX45" s="241"/>
      <c r="EY45" s="241"/>
      <c r="EZ45" s="241"/>
      <c r="FA45" s="241"/>
      <c r="FB45" s="241"/>
      <c r="FC45" s="241"/>
      <c r="FD45" s="241"/>
      <c r="FE45" s="241"/>
      <c r="FF45" s="241"/>
      <c r="FG45" s="241"/>
      <c r="FH45" s="241"/>
      <c r="FI45" s="241"/>
      <c r="FJ45" s="241"/>
      <c r="FK45" s="241"/>
      <c r="FL45" s="241"/>
      <c r="FM45" s="241"/>
      <c r="FN45" s="241"/>
      <c r="FO45" s="241"/>
      <c r="FP45" s="241"/>
      <c r="FQ45" s="241"/>
      <c r="FR45" s="241"/>
      <c r="FS45" s="241"/>
      <c r="FT45" s="241"/>
      <c r="FU45" s="241"/>
      <c r="FV45" s="241"/>
      <c r="FW45" s="241"/>
      <c r="FX45" s="241"/>
      <c r="FY45" s="241"/>
      <c r="FZ45" s="241"/>
      <c r="GA45" s="241"/>
      <c r="GB45" s="241"/>
      <c r="GC45" s="241"/>
      <c r="GD45" s="241"/>
      <c r="GE45" s="241"/>
      <c r="GF45" s="241"/>
      <c r="GG45" s="241"/>
      <c r="GH45" s="241"/>
      <c r="GI45" s="241"/>
      <c r="GJ45" s="241"/>
      <c r="GK45" s="241"/>
      <c r="GL45" s="241"/>
      <c r="GM45" s="241"/>
      <c r="GN45" s="241"/>
      <c r="GO45" s="241"/>
      <c r="GP45" s="241"/>
      <c r="GQ45" s="241"/>
      <c r="GR45" s="241"/>
      <c r="GS45" s="241"/>
      <c r="GT45" s="241"/>
      <c r="GU45" s="241"/>
      <c r="GV45" s="241"/>
      <c r="GW45" s="241"/>
      <c r="GX45" s="241"/>
      <c r="GY45" s="241"/>
      <c r="GZ45" s="241"/>
      <c r="HA45" s="241"/>
      <c r="HB45" s="241"/>
      <c r="HC45" s="241"/>
      <c r="HD45" s="241"/>
      <c r="HE45" s="241"/>
      <c r="HF45" s="241"/>
      <c r="HG45" s="241"/>
      <c r="HH45" s="241"/>
      <c r="HI45" s="241"/>
      <c r="HJ45" s="241"/>
      <c r="HK45" s="241"/>
      <c r="HL45" s="241"/>
      <c r="HM45" s="241"/>
      <c r="HN45" s="241"/>
      <c r="HO45" s="241"/>
      <c r="HP45" s="241"/>
      <c r="HQ45" s="241"/>
      <c r="HR45" s="241"/>
      <c r="HS45" s="241"/>
      <c r="HT45" s="241"/>
      <c r="HU45" s="241"/>
      <c r="HV45" s="241"/>
      <c r="HW45" s="241"/>
      <c r="HX45" s="241"/>
      <c r="HY45" s="241"/>
      <c r="HZ45" s="241"/>
      <c r="IA45" s="241"/>
      <c r="IB45" s="241"/>
      <c r="IC45" s="241"/>
      <c r="ID45" s="241"/>
      <c r="IE45" s="241"/>
      <c r="IF45" s="241"/>
      <c r="IG45" s="241"/>
      <c r="IH45" s="241"/>
      <c r="II45" s="241"/>
      <c r="IJ45" s="241"/>
      <c r="IK45" s="241"/>
      <c r="IL45" s="241"/>
      <c r="IM45" s="241"/>
      <c r="IN45" s="241"/>
      <c r="IO45" s="241"/>
      <c r="IP45" s="241"/>
      <c r="IQ45" s="241"/>
      <c r="IR45" s="241"/>
      <c r="IS45" s="241"/>
      <c r="IT45" s="241"/>
      <c r="IU45" s="241"/>
      <c r="IV45" s="241"/>
    </row>
    <row r="46" spans="1:256" ht="13.9" customHeight="1">
      <c r="A46" s="270"/>
      <c r="B46" s="30"/>
      <c r="C46" s="271"/>
      <c r="D46" s="272"/>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N46" s="241"/>
      <c r="EO46" s="241"/>
      <c r="EP46" s="241"/>
      <c r="EQ46" s="241"/>
      <c r="ER46" s="241"/>
      <c r="ES46" s="241"/>
      <c r="ET46" s="241"/>
      <c r="EU46" s="241"/>
      <c r="EV46" s="241"/>
      <c r="EW46" s="241"/>
      <c r="EX46" s="241"/>
      <c r="EY46" s="241"/>
      <c r="EZ46" s="241"/>
      <c r="FA46" s="241"/>
      <c r="FB46" s="241"/>
      <c r="FC46" s="241"/>
      <c r="FD46" s="241"/>
      <c r="FE46" s="241"/>
      <c r="FF46" s="241"/>
      <c r="FG46" s="241"/>
      <c r="FH46" s="241"/>
      <c r="FI46" s="241"/>
      <c r="FJ46" s="241"/>
      <c r="FK46" s="241"/>
      <c r="FL46" s="241"/>
      <c r="FM46" s="241"/>
      <c r="FN46" s="241"/>
      <c r="FO46" s="241"/>
      <c r="FP46" s="241"/>
      <c r="FQ46" s="241"/>
      <c r="FR46" s="241"/>
      <c r="FS46" s="241"/>
      <c r="FT46" s="241"/>
      <c r="FU46" s="241"/>
      <c r="FV46" s="241"/>
      <c r="FW46" s="241"/>
      <c r="FX46" s="241"/>
      <c r="FY46" s="241"/>
      <c r="FZ46" s="241"/>
      <c r="GA46" s="241"/>
      <c r="GB46" s="241"/>
      <c r="GC46" s="241"/>
      <c r="GD46" s="241"/>
      <c r="GE46" s="241"/>
      <c r="GF46" s="241"/>
      <c r="GG46" s="241"/>
      <c r="GH46" s="241"/>
      <c r="GI46" s="241"/>
      <c r="GJ46" s="241"/>
      <c r="GK46" s="241"/>
      <c r="GL46" s="241"/>
      <c r="GM46" s="241"/>
      <c r="GN46" s="241"/>
      <c r="GO46" s="241"/>
      <c r="GP46" s="241"/>
      <c r="GQ46" s="241"/>
      <c r="GR46" s="241"/>
      <c r="GS46" s="241"/>
      <c r="GT46" s="241"/>
      <c r="GU46" s="241"/>
      <c r="GV46" s="241"/>
      <c r="GW46" s="241"/>
      <c r="GX46" s="241"/>
      <c r="GY46" s="241"/>
      <c r="GZ46" s="241"/>
      <c r="HA46" s="241"/>
      <c r="HB46" s="241"/>
      <c r="HC46" s="241"/>
      <c r="HD46" s="241"/>
      <c r="HE46" s="241"/>
      <c r="HF46" s="241"/>
      <c r="HG46" s="241"/>
      <c r="HH46" s="241"/>
      <c r="HI46" s="241"/>
      <c r="HJ46" s="241"/>
      <c r="HK46" s="241"/>
      <c r="HL46" s="241"/>
      <c r="HM46" s="241"/>
      <c r="HN46" s="241"/>
      <c r="HO46" s="241"/>
      <c r="HP46" s="241"/>
      <c r="HQ46" s="241"/>
      <c r="HR46" s="241"/>
      <c r="HS46" s="241"/>
      <c r="HT46" s="241"/>
      <c r="HU46" s="241"/>
      <c r="HV46" s="241"/>
      <c r="HW46" s="241"/>
      <c r="HX46" s="241"/>
      <c r="HY46" s="241"/>
      <c r="HZ46" s="241"/>
      <c r="IA46" s="241"/>
      <c r="IB46" s="241"/>
      <c r="IC46" s="241"/>
      <c r="ID46" s="241"/>
      <c r="IE46" s="241"/>
      <c r="IF46" s="241"/>
      <c r="IG46" s="241"/>
      <c r="IH46" s="241"/>
      <c r="II46" s="241"/>
      <c r="IJ46" s="241"/>
      <c r="IK46" s="241"/>
      <c r="IL46" s="241"/>
      <c r="IM46" s="241"/>
      <c r="IN46" s="241"/>
      <c r="IO46" s="241"/>
      <c r="IP46" s="241"/>
      <c r="IQ46" s="241"/>
      <c r="IR46" s="241"/>
      <c r="IS46" s="241"/>
      <c r="IT46" s="241"/>
      <c r="IU46" s="241"/>
      <c r="IV46" s="241"/>
    </row>
    <row r="47" spans="1:256" ht="13.9" customHeight="1">
      <c r="A47" s="270"/>
      <c r="B47" s="30"/>
      <c r="C47" s="271"/>
      <c r="D47" s="272"/>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c r="EG47" s="241"/>
      <c r="EH47" s="241"/>
      <c r="EI47" s="241"/>
      <c r="EJ47" s="241"/>
      <c r="EK47" s="241"/>
      <c r="EL47" s="241"/>
      <c r="EM47" s="241"/>
      <c r="EN47" s="241"/>
      <c r="EO47" s="241"/>
      <c r="EP47" s="241"/>
      <c r="EQ47" s="241"/>
      <c r="ER47" s="241"/>
      <c r="ES47" s="241"/>
      <c r="ET47" s="241"/>
      <c r="EU47" s="241"/>
      <c r="EV47" s="241"/>
      <c r="EW47" s="241"/>
      <c r="EX47" s="241"/>
      <c r="EY47" s="241"/>
      <c r="EZ47" s="241"/>
      <c r="FA47" s="241"/>
      <c r="FB47" s="241"/>
      <c r="FC47" s="241"/>
      <c r="FD47" s="241"/>
      <c r="FE47" s="241"/>
      <c r="FF47" s="241"/>
      <c r="FG47" s="241"/>
      <c r="FH47" s="241"/>
      <c r="FI47" s="241"/>
      <c r="FJ47" s="241"/>
      <c r="FK47" s="241"/>
      <c r="FL47" s="241"/>
      <c r="FM47" s="241"/>
      <c r="FN47" s="241"/>
      <c r="FO47" s="241"/>
      <c r="FP47" s="241"/>
      <c r="FQ47" s="241"/>
      <c r="FR47" s="241"/>
      <c r="FS47" s="241"/>
      <c r="FT47" s="241"/>
      <c r="FU47" s="241"/>
      <c r="FV47" s="241"/>
      <c r="FW47" s="241"/>
      <c r="FX47" s="241"/>
      <c r="FY47" s="241"/>
      <c r="FZ47" s="241"/>
      <c r="GA47" s="241"/>
      <c r="GB47" s="241"/>
      <c r="GC47" s="241"/>
      <c r="GD47" s="241"/>
      <c r="GE47" s="241"/>
      <c r="GF47" s="241"/>
      <c r="GG47" s="241"/>
      <c r="GH47" s="241"/>
      <c r="GI47" s="241"/>
      <c r="GJ47" s="241"/>
      <c r="GK47" s="241"/>
      <c r="GL47" s="241"/>
      <c r="GM47" s="241"/>
      <c r="GN47" s="241"/>
      <c r="GO47" s="241"/>
      <c r="GP47" s="241"/>
      <c r="GQ47" s="241"/>
      <c r="GR47" s="241"/>
      <c r="GS47" s="241"/>
      <c r="GT47" s="241"/>
      <c r="GU47" s="241"/>
      <c r="GV47" s="241"/>
      <c r="GW47" s="241"/>
      <c r="GX47" s="241"/>
      <c r="GY47" s="241"/>
      <c r="GZ47" s="241"/>
      <c r="HA47" s="241"/>
      <c r="HB47" s="241"/>
      <c r="HC47" s="241"/>
      <c r="HD47" s="241"/>
      <c r="HE47" s="241"/>
      <c r="HF47" s="241"/>
      <c r="HG47" s="241"/>
      <c r="HH47" s="241"/>
      <c r="HI47" s="241"/>
      <c r="HJ47" s="241"/>
      <c r="HK47" s="241"/>
      <c r="HL47" s="241"/>
      <c r="HM47" s="241"/>
      <c r="HN47" s="241"/>
      <c r="HO47" s="241"/>
      <c r="HP47" s="241"/>
      <c r="HQ47" s="241"/>
      <c r="HR47" s="241"/>
      <c r="HS47" s="241"/>
      <c r="HT47" s="241"/>
      <c r="HU47" s="241"/>
      <c r="HV47" s="241"/>
      <c r="HW47" s="241"/>
      <c r="HX47" s="241"/>
      <c r="HY47" s="241"/>
      <c r="HZ47" s="241"/>
      <c r="IA47" s="241"/>
      <c r="IB47" s="241"/>
      <c r="IC47" s="241"/>
      <c r="ID47" s="241"/>
      <c r="IE47" s="241"/>
      <c r="IF47" s="241"/>
      <c r="IG47" s="241"/>
      <c r="IH47" s="241"/>
      <c r="II47" s="241"/>
      <c r="IJ47" s="241"/>
      <c r="IK47" s="241"/>
      <c r="IL47" s="241"/>
      <c r="IM47" s="241"/>
      <c r="IN47" s="241"/>
      <c r="IO47" s="241"/>
      <c r="IP47" s="241"/>
      <c r="IQ47" s="241"/>
      <c r="IR47" s="241"/>
      <c r="IS47" s="241"/>
      <c r="IT47" s="241"/>
      <c r="IU47" s="241"/>
      <c r="IV47" s="241"/>
    </row>
    <row r="48" spans="1:256" ht="13.9" customHeight="1">
      <c r="A48" s="270"/>
      <c r="B48" s="271"/>
      <c r="C48" s="271"/>
      <c r="D48" s="272"/>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c r="EG48" s="241"/>
      <c r="EH48" s="241"/>
      <c r="EI48" s="241"/>
      <c r="EJ48" s="241"/>
      <c r="EK48" s="241"/>
      <c r="EL48" s="241"/>
      <c r="EM48" s="241"/>
      <c r="EN48" s="241"/>
      <c r="EO48" s="241"/>
      <c r="EP48" s="241"/>
      <c r="EQ48" s="241"/>
      <c r="ER48" s="241"/>
      <c r="ES48" s="241"/>
      <c r="ET48" s="241"/>
      <c r="EU48" s="241"/>
      <c r="EV48" s="241"/>
      <c r="EW48" s="241"/>
      <c r="EX48" s="241"/>
      <c r="EY48" s="241"/>
      <c r="EZ48" s="241"/>
      <c r="FA48" s="241"/>
      <c r="FB48" s="241"/>
      <c r="FC48" s="241"/>
      <c r="FD48" s="241"/>
      <c r="FE48" s="241"/>
      <c r="FF48" s="241"/>
      <c r="FG48" s="241"/>
      <c r="FH48" s="241"/>
      <c r="FI48" s="241"/>
      <c r="FJ48" s="241"/>
      <c r="FK48" s="241"/>
      <c r="FL48" s="241"/>
      <c r="FM48" s="241"/>
      <c r="FN48" s="241"/>
      <c r="FO48" s="241"/>
      <c r="FP48" s="241"/>
      <c r="FQ48" s="241"/>
      <c r="FR48" s="241"/>
      <c r="FS48" s="241"/>
      <c r="FT48" s="241"/>
      <c r="FU48" s="241"/>
      <c r="FV48" s="241"/>
      <c r="FW48" s="241"/>
      <c r="FX48" s="241"/>
      <c r="FY48" s="241"/>
      <c r="FZ48" s="241"/>
      <c r="GA48" s="241"/>
      <c r="GB48" s="241"/>
      <c r="GC48" s="241"/>
      <c r="GD48" s="241"/>
      <c r="GE48" s="241"/>
      <c r="GF48" s="241"/>
      <c r="GG48" s="241"/>
      <c r="GH48" s="241"/>
      <c r="GI48" s="241"/>
      <c r="GJ48" s="241"/>
      <c r="GK48" s="241"/>
      <c r="GL48" s="241"/>
      <c r="GM48" s="241"/>
      <c r="GN48" s="241"/>
      <c r="GO48" s="241"/>
      <c r="GP48" s="241"/>
      <c r="GQ48" s="241"/>
      <c r="GR48" s="241"/>
      <c r="GS48" s="241"/>
      <c r="GT48" s="241"/>
      <c r="GU48" s="241"/>
      <c r="GV48" s="241"/>
      <c r="GW48" s="241"/>
      <c r="GX48" s="241"/>
      <c r="GY48" s="241"/>
      <c r="GZ48" s="241"/>
      <c r="HA48" s="241"/>
      <c r="HB48" s="241"/>
      <c r="HC48" s="241"/>
      <c r="HD48" s="241"/>
      <c r="HE48" s="241"/>
      <c r="HF48" s="241"/>
      <c r="HG48" s="241"/>
      <c r="HH48" s="241"/>
      <c r="HI48" s="241"/>
      <c r="HJ48" s="241"/>
      <c r="HK48" s="241"/>
      <c r="HL48" s="241"/>
      <c r="HM48" s="241"/>
      <c r="HN48" s="241"/>
      <c r="HO48" s="241"/>
      <c r="HP48" s="241"/>
      <c r="HQ48" s="241"/>
      <c r="HR48" s="241"/>
      <c r="HS48" s="241"/>
      <c r="HT48" s="241"/>
      <c r="HU48" s="241"/>
      <c r="HV48" s="241"/>
      <c r="HW48" s="241"/>
      <c r="HX48" s="241"/>
      <c r="HY48" s="241"/>
      <c r="HZ48" s="241"/>
      <c r="IA48" s="241"/>
      <c r="IB48" s="241"/>
      <c r="IC48" s="241"/>
      <c r="ID48" s="241"/>
      <c r="IE48" s="241"/>
      <c r="IF48" s="241"/>
      <c r="IG48" s="241"/>
      <c r="IH48" s="241"/>
      <c r="II48" s="241"/>
      <c r="IJ48" s="241"/>
      <c r="IK48" s="241"/>
      <c r="IL48" s="241"/>
      <c r="IM48" s="241"/>
      <c r="IN48" s="241"/>
      <c r="IO48" s="241"/>
      <c r="IP48" s="241"/>
      <c r="IQ48" s="241"/>
      <c r="IR48" s="241"/>
      <c r="IS48" s="241"/>
      <c r="IT48" s="241"/>
      <c r="IU48" s="241"/>
      <c r="IV48" s="241"/>
    </row>
    <row r="49" spans="1:256" ht="13.9" customHeight="1">
      <c r="A49" s="270"/>
      <c r="B49" s="271"/>
      <c r="C49" s="271"/>
      <c r="D49" s="272"/>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c r="EG49" s="241"/>
      <c r="EH49" s="241"/>
      <c r="EI49" s="241"/>
      <c r="EJ49" s="241"/>
      <c r="EK49" s="241"/>
      <c r="EL49" s="241"/>
      <c r="EM49" s="241"/>
      <c r="EN49" s="241"/>
      <c r="EO49" s="241"/>
      <c r="EP49" s="241"/>
      <c r="EQ49" s="241"/>
      <c r="ER49" s="241"/>
      <c r="ES49" s="241"/>
      <c r="ET49" s="241"/>
      <c r="EU49" s="241"/>
      <c r="EV49" s="241"/>
      <c r="EW49" s="241"/>
      <c r="EX49" s="241"/>
      <c r="EY49" s="241"/>
      <c r="EZ49" s="241"/>
      <c r="FA49" s="241"/>
      <c r="FB49" s="241"/>
      <c r="FC49" s="241"/>
      <c r="FD49" s="241"/>
      <c r="FE49" s="241"/>
      <c r="FF49" s="241"/>
      <c r="FG49" s="241"/>
      <c r="FH49" s="241"/>
      <c r="FI49" s="241"/>
      <c r="FJ49" s="241"/>
      <c r="FK49" s="241"/>
      <c r="FL49" s="241"/>
      <c r="FM49" s="241"/>
      <c r="FN49" s="241"/>
      <c r="FO49" s="241"/>
      <c r="FP49" s="241"/>
      <c r="FQ49" s="241"/>
      <c r="FR49" s="241"/>
      <c r="FS49" s="241"/>
      <c r="FT49" s="241"/>
      <c r="FU49" s="241"/>
      <c r="FV49" s="241"/>
      <c r="FW49" s="241"/>
      <c r="FX49" s="241"/>
      <c r="FY49" s="241"/>
      <c r="FZ49" s="241"/>
      <c r="GA49" s="241"/>
      <c r="GB49" s="241"/>
      <c r="GC49" s="241"/>
      <c r="GD49" s="241"/>
      <c r="GE49" s="241"/>
      <c r="GF49" s="241"/>
      <c r="GG49" s="241"/>
      <c r="GH49" s="241"/>
      <c r="GI49" s="241"/>
      <c r="GJ49" s="241"/>
      <c r="GK49" s="241"/>
      <c r="GL49" s="241"/>
      <c r="GM49" s="241"/>
      <c r="GN49" s="241"/>
      <c r="GO49" s="241"/>
      <c r="GP49" s="241"/>
      <c r="GQ49" s="241"/>
      <c r="GR49" s="241"/>
      <c r="GS49" s="241"/>
      <c r="GT49" s="241"/>
      <c r="GU49" s="241"/>
      <c r="GV49" s="241"/>
      <c r="GW49" s="241"/>
      <c r="GX49" s="241"/>
      <c r="GY49" s="241"/>
      <c r="GZ49" s="241"/>
      <c r="HA49" s="241"/>
      <c r="HB49" s="241"/>
      <c r="HC49" s="241"/>
      <c r="HD49" s="241"/>
      <c r="HE49" s="241"/>
      <c r="HF49" s="241"/>
      <c r="HG49" s="241"/>
      <c r="HH49" s="241"/>
      <c r="HI49" s="241"/>
      <c r="HJ49" s="241"/>
      <c r="HK49" s="241"/>
      <c r="HL49" s="241"/>
      <c r="HM49" s="241"/>
      <c r="HN49" s="241"/>
      <c r="HO49" s="241"/>
      <c r="HP49" s="241"/>
      <c r="HQ49" s="241"/>
      <c r="HR49" s="241"/>
      <c r="HS49" s="241"/>
      <c r="HT49" s="241"/>
      <c r="HU49" s="241"/>
      <c r="HV49" s="241"/>
      <c r="HW49" s="241"/>
      <c r="HX49" s="241"/>
      <c r="HY49" s="241"/>
      <c r="HZ49" s="241"/>
      <c r="IA49" s="241"/>
      <c r="IB49" s="241"/>
      <c r="IC49" s="241"/>
      <c r="ID49" s="241"/>
      <c r="IE49" s="241"/>
      <c r="IF49" s="241"/>
      <c r="IG49" s="241"/>
      <c r="IH49" s="241"/>
      <c r="II49" s="241"/>
      <c r="IJ49" s="241"/>
      <c r="IK49" s="241"/>
      <c r="IL49" s="241"/>
      <c r="IM49" s="241"/>
      <c r="IN49" s="241"/>
      <c r="IO49" s="241"/>
      <c r="IP49" s="241"/>
      <c r="IQ49" s="241"/>
      <c r="IR49" s="241"/>
      <c r="IS49" s="241"/>
      <c r="IT49" s="241"/>
      <c r="IU49" s="241"/>
      <c r="IV49" s="241"/>
    </row>
    <row r="50" spans="1:256" ht="13.9" customHeight="1">
      <c r="A50" s="214"/>
      <c r="B50" s="271"/>
      <c r="C50" s="271"/>
      <c r="D50" s="272"/>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c r="EG50" s="241"/>
      <c r="EH50" s="241"/>
      <c r="EI50" s="241"/>
      <c r="EJ50" s="241"/>
      <c r="EK50" s="241"/>
      <c r="EL50" s="241"/>
      <c r="EM50" s="241"/>
      <c r="EN50" s="241"/>
      <c r="EO50" s="241"/>
      <c r="EP50" s="241"/>
      <c r="EQ50" s="241"/>
      <c r="ER50" s="241"/>
      <c r="ES50" s="241"/>
      <c r="ET50" s="241"/>
      <c r="EU50" s="241"/>
      <c r="EV50" s="241"/>
      <c r="EW50" s="241"/>
      <c r="EX50" s="241"/>
      <c r="EY50" s="241"/>
      <c r="EZ50" s="241"/>
      <c r="FA50" s="241"/>
      <c r="FB50" s="241"/>
      <c r="FC50" s="241"/>
      <c r="FD50" s="241"/>
      <c r="FE50" s="241"/>
      <c r="FF50" s="241"/>
      <c r="FG50" s="241"/>
      <c r="FH50" s="241"/>
      <c r="FI50" s="241"/>
      <c r="FJ50" s="241"/>
      <c r="FK50" s="241"/>
      <c r="FL50" s="241"/>
      <c r="FM50" s="241"/>
      <c r="FN50" s="241"/>
      <c r="FO50" s="241"/>
      <c r="FP50" s="241"/>
      <c r="FQ50" s="241"/>
      <c r="FR50" s="241"/>
      <c r="FS50" s="241"/>
      <c r="FT50" s="241"/>
      <c r="FU50" s="241"/>
      <c r="FV50" s="241"/>
      <c r="FW50" s="241"/>
      <c r="FX50" s="241"/>
      <c r="FY50" s="241"/>
      <c r="FZ50" s="241"/>
      <c r="GA50" s="241"/>
      <c r="GB50" s="241"/>
      <c r="GC50" s="241"/>
      <c r="GD50" s="241"/>
      <c r="GE50" s="241"/>
      <c r="GF50" s="241"/>
      <c r="GG50" s="241"/>
      <c r="GH50" s="241"/>
      <c r="GI50" s="241"/>
      <c r="GJ50" s="241"/>
      <c r="GK50" s="241"/>
      <c r="GL50" s="241"/>
      <c r="GM50" s="241"/>
      <c r="GN50" s="241"/>
      <c r="GO50" s="241"/>
      <c r="GP50" s="241"/>
      <c r="GQ50" s="241"/>
      <c r="GR50" s="241"/>
      <c r="GS50" s="241"/>
      <c r="GT50" s="241"/>
      <c r="GU50" s="241"/>
      <c r="GV50" s="241"/>
      <c r="GW50" s="241"/>
      <c r="GX50" s="241"/>
      <c r="GY50" s="241"/>
      <c r="GZ50" s="241"/>
      <c r="HA50" s="241"/>
      <c r="HB50" s="241"/>
      <c r="HC50" s="241"/>
      <c r="HD50" s="241"/>
      <c r="HE50" s="241"/>
      <c r="HF50" s="241"/>
      <c r="HG50" s="241"/>
      <c r="HH50" s="241"/>
      <c r="HI50" s="241"/>
      <c r="HJ50" s="241"/>
      <c r="HK50" s="241"/>
      <c r="HL50" s="241"/>
      <c r="HM50" s="241"/>
      <c r="HN50" s="241"/>
      <c r="HO50" s="241"/>
      <c r="HP50" s="241"/>
      <c r="HQ50" s="241"/>
      <c r="HR50" s="241"/>
      <c r="HS50" s="241"/>
      <c r="HT50" s="241"/>
      <c r="HU50" s="241"/>
      <c r="HV50" s="241"/>
      <c r="HW50" s="241"/>
      <c r="HX50" s="241"/>
      <c r="HY50" s="241"/>
      <c r="HZ50" s="241"/>
      <c r="IA50" s="241"/>
      <c r="IB50" s="241"/>
      <c r="IC50" s="241"/>
      <c r="ID50" s="241"/>
      <c r="IE50" s="241"/>
      <c r="IF50" s="241"/>
      <c r="IG50" s="241"/>
      <c r="IH50" s="241"/>
      <c r="II50" s="241"/>
      <c r="IJ50" s="241"/>
      <c r="IK50" s="241"/>
      <c r="IL50" s="241"/>
      <c r="IM50" s="241"/>
      <c r="IN50" s="241"/>
      <c r="IO50" s="241"/>
      <c r="IP50" s="241"/>
      <c r="IQ50" s="241"/>
      <c r="IR50" s="241"/>
      <c r="IS50" s="241"/>
      <c r="IT50" s="241"/>
      <c r="IU50" s="241"/>
      <c r="IV50" s="241"/>
    </row>
    <row r="51" spans="1:256" ht="13.9" customHeight="1">
      <c r="A51" s="270"/>
      <c r="B51" s="271"/>
      <c r="C51" s="271"/>
      <c r="D51" s="272"/>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c r="EG51" s="241"/>
      <c r="EH51" s="241"/>
      <c r="EI51" s="241"/>
      <c r="EJ51" s="241"/>
      <c r="EK51" s="241"/>
      <c r="EL51" s="241"/>
      <c r="EM51" s="241"/>
      <c r="EN51" s="241"/>
      <c r="EO51" s="241"/>
      <c r="EP51" s="241"/>
      <c r="EQ51" s="241"/>
      <c r="ER51" s="241"/>
      <c r="ES51" s="241"/>
      <c r="ET51" s="241"/>
      <c r="EU51" s="241"/>
      <c r="EV51" s="241"/>
      <c r="EW51" s="241"/>
      <c r="EX51" s="241"/>
      <c r="EY51" s="241"/>
      <c r="EZ51" s="241"/>
      <c r="FA51" s="241"/>
      <c r="FB51" s="241"/>
      <c r="FC51" s="241"/>
      <c r="FD51" s="241"/>
      <c r="FE51" s="241"/>
      <c r="FF51" s="241"/>
      <c r="FG51" s="241"/>
      <c r="FH51" s="241"/>
      <c r="FI51" s="241"/>
      <c r="FJ51" s="241"/>
      <c r="FK51" s="241"/>
      <c r="FL51" s="241"/>
      <c r="FM51" s="241"/>
      <c r="FN51" s="241"/>
      <c r="FO51" s="241"/>
      <c r="FP51" s="241"/>
      <c r="FQ51" s="241"/>
      <c r="FR51" s="241"/>
      <c r="FS51" s="241"/>
      <c r="FT51" s="241"/>
      <c r="FU51" s="241"/>
      <c r="FV51" s="241"/>
      <c r="FW51" s="241"/>
      <c r="FX51" s="241"/>
      <c r="FY51" s="241"/>
      <c r="FZ51" s="241"/>
      <c r="GA51" s="241"/>
      <c r="GB51" s="241"/>
      <c r="GC51" s="241"/>
      <c r="GD51" s="241"/>
      <c r="GE51" s="241"/>
      <c r="GF51" s="241"/>
      <c r="GG51" s="241"/>
      <c r="GH51" s="241"/>
      <c r="GI51" s="241"/>
      <c r="GJ51" s="241"/>
      <c r="GK51" s="241"/>
      <c r="GL51" s="241"/>
      <c r="GM51" s="241"/>
      <c r="GN51" s="241"/>
      <c r="GO51" s="241"/>
      <c r="GP51" s="241"/>
      <c r="GQ51" s="241"/>
      <c r="GR51" s="241"/>
      <c r="GS51" s="241"/>
      <c r="GT51" s="241"/>
      <c r="GU51" s="241"/>
      <c r="GV51" s="241"/>
      <c r="GW51" s="241"/>
      <c r="GX51" s="241"/>
      <c r="GY51" s="241"/>
      <c r="GZ51" s="241"/>
      <c r="HA51" s="241"/>
      <c r="HB51" s="241"/>
      <c r="HC51" s="241"/>
      <c r="HD51" s="241"/>
      <c r="HE51" s="241"/>
      <c r="HF51" s="241"/>
      <c r="HG51" s="241"/>
      <c r="HH51" s="241"/>
      <c r="HI51" s="241"/>
      <c r="HJ51" s="241"/>
      <c r="HK51" s="241"/>
      <c r="HL51" s="241"/>
      <c r="HM51" s="241"/>
      <c r="HN51" s="241"/>
      <c r="HO51" s="241"/>
      <c r="HP51" s="241"/>
      <c r="HQ51" s="241"/>
      <c r="HR51" s="241"/>
      <c r="HS51" s="241"/>
      <c r="HT51" s="241"/>
      <c r="HU51" s="241"/>
      <c r="HV51" s="241"/>
      <c r="HW51" s="241"/>
      <c r="HX51" s="241"/>
      <c r="HY51" s="241"/>
      <c r="HZ51" s="241"/>
      <c r="IA51" s="241"/>
      <c r="IB51" s="241"/>
      <c r="IC51" s="241"/>
      <c r="ID51" s="241"/>
      <c r="IE51" s="241"/>
      <c r="IF51" s="241"/>
      <c r="IG51" s="241"/>
      <c r="IH51" s="241"/>
      <c r="II51" s="241"/>
      <c r="IJ51" s="241"/>
      <c r="IK51" s="241"/>
      <c r="IL51" s="241"/>
      <c r="IM51" s="241"/>
      <c r="IN51" s="241"/>
      <c r="IO51" s="241"/>
      <c r="IP51" s="241"/>
      <c r="IQ51" s="241"/>
      <c r="IR51" s="241"/>
      <c r="IS51" s="241"/>
      <c r="IT51" s="241"/>
      <c r="IU51" s="241"/>
      <c r="IV51" s="241"/>
    </row>
    <row r="52" spans="1:256" ht="13.9" customHeight="1">
      <c r="A52" s="270"/>
      <c r="B52" s="271"/>
      <c r="C52" s="271"/>
      <c r="D52" s="272"/>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c r="DD52" s="241"/>
      <c r="DE52" s="241"/>
      <c r="DF52" s="241"/>
      <c r="DG52" s="241"/>
      <c r="DH52" s="241"/>
      <c r="DI52" s="241"/>
      <c r="DJ52" s="241"/>
      <c r="DK52" s="241"/>
      <c r="DL52" s="241"/>
      <c r="DM52" s="241"/>
      <c r="DN52" s="241"/>
      <c r="DO52" s="241"/>
      <c r="DP52" s="241"/>
      <c r="DQ52" s="241"/>
      <c r="DR52" s="241"/>
      <c r="DS52" s="241"/>
      <c r="DT52" s="241"/>
      <c r="DU52" s="241"/>
      <c r="DV52" s="241"/>
      <c r="DW52" s="241"/>
      <c r="DX52" s="241"/>
      <c r="DY52" s="241"/>
      <c r="DZ52" s="241"/>
      <c r="EA52" s="241"/>
      <c r="EB52" s="241"/>
      <c r="EC52" s="241"/>
      <c r="ED52" s="241"/>
      <c r="EE52" s="241"/>
      <c r="EF52" s="241"/>
      <c r="EG52" s="241"/>
      <c r="EH52" s="241"/>
      <c r="EI52" s="241"/>
      <c r="EJ52" s="241"/>
      <c r="EK52" s="241"/>
      <c r="EL52" s="241"/>
      <c r="EM52" s="241"/>
      <c r="EN52" s="241"/>
      <c r="EO52" s="241"/>
      <c r="EP52" s="241"/>
      <c r="EQ52" s="241"/>
      <c r="ER52" s="241"/>
      <c r="ES52" s="241"/>
      <c r="ET52" s="241"/>
      <c r="EU52" s="241"/>
      <c r="EV52" s="241"/>
      <c r="EW52" s="241"/>
      <c r="EX52" s="241"/>
      <c r="EY52" s="241"/>
      <c r="EZ52" s="241"/>
      <c r="FA52" s="241"/>
      <c r="FB52" s="241"/>
      <c r="FC52" s="241"/>
      <c r="FD52" s="241"/>
      <c r="FE52" s="241"/>
      <c r="FF52" s="241"/>
      <c r="FG52" s="241"/>
      <c r="FH52" s="241"/>
      <c r="FI52" s="241"/>
      <c r="FJ52" s="241"/>
      <c r="FK52" s="241"/>
      <c r="FL52" s="241"/>
      <c r="FM52" s="241"/>
      <c r="FN52" s="241"/>
      <c r="FO52" s="241"/>
      <c r="FP52" s="241"/>
      <c r="FQ52" s="241"/>
      <c r="FR52" s="241"/>
      <c r="FS52" s="241"/>
      <c r="FT52" s="241"/>
      <c r="FU52" s="241"/>
      <c r="FV52" s="241"/>
      <c r="FW52" s="241"/>
      <c r="FX52" s="241"/>
      <c r="FY52" s="241"/>
      <c r="FZ52" s="241"/>
      <c r="GA52" s="241"/>
      <c r="GB52" s="241"/>
      <c r="GC52" s="241"/>
      <c r="GD52" s="241"/>
      <c r="GE52" s="241"/>
      <c r="GF52" s="241"/>
      <c r="GG52" s="241"/>
      <c r="GH52" s="241"/>
      <c r="GI52" s="241"/>
      <c r="GJ52" s="241"/>
      <c r="GK52" s="241"/>
      <c r="GL52" s="241"/>
      <c r="GM52" s="241"/>
      <c r="GN52" s="241"/>
      <c r="GO52" s="241"/>
      <c r="GP52" s="241"/>
      <c r="GQ52" s="241"/>
      <c r="GR52" s="241"/>
      <c r="GS52" s="241"/>
      <c r="GT52" s="241"/>
      <c r="GU52" s="241"/>
      <c r="GV52" s="241"/>
      <c r="GW52" s="241"/>
      <c r="GX52" s="241"/>
      <c r="GY52" s="241"/>
      <c r="GZ52" s="241"/>
      <c r="HA52" s="241"/>
      <c r="HB52" s="241"/>
      <c r="HC52" s="241"/>
      <c r="HD52" s="241"/>
      <c r="HE52" s="241"/>
      <c r="HF52" s="241"/>
      <c r="HG52" s="241"/>
      <c r="HH52" s="241"/>
      <c r="HI52" s="241"/>
      <c r="HJ52" s="241"/>
      <c r="HK52" s="241"/>
      <c r="HL52" s="241"/>
      <c r="HM52" s="241"/>
      <c r="HN52" s="241"/>
      <c r="HO52" s="241"/>
      <c r="HP52" s="241"/>
      <c r="HQ52" s="241"/>
      <c r="HR52" s="241"/>
      <c r="HS52" s="241"/>
      <c r="HT52" s="241"/>
      <c r="HU52" s="241"/>
      <c r="HV52" s="241"/>
      <c r="HW52" s="241"/>
      <c r="HX52" s="241"/>
      <c r="HY52" s="241"/>
      <c r="HZ52" s="241"/>
      <c r="IA52" s="241"/>
      <c r="IB52" s="241"/>
      <c r="IC52" s="241"/>
      <c r="ID52" s="241"/>
      <c r="IE52" s="241"/>
      <c r="IF52" s="241"/>
      <c r="IG52" s="241"/>
      <c r="IH52" s="241"/>
      <c r="II52" s="241"/>
      <c r="IJ52" s="241"/>
      <c r="IK52" s="241"/>
      <c r="IL52" s="241"/>
      <c r="IM52" s="241"/>
      <c r="IN52" s="241"/>
      <c r="IO52" s="241"/>
      <c r="IP52" s="241"/>
      <c r="IQ52" s="241"/>
      <c r="IR52" s="241"/>
      <c r="IS52" s="241"/>
      <c r="IT52" s="241"/>
      <c r="IU52" s="241"/>
      <c r="IV52" s="241"/>
    </row>
    <row r="53" spans="1:256" ht="13.9" customHeight="1">
      <c r="A53" s="270"/>
      <c r="B53" s="271"/>
      <c r="C53" s="271"/>
      <c r="D53" s="272"/>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c r="EG53" s="241"/>
      <c r="EH53" s="241"/>
      <c r="EI53" s="241"/>
      <c r="EJ53" s="241"/>
      <c r="EK53" s="241"/>
      <c r="EL53" s="241"/>
      <c r="EM53" s="241"/>
      <c r="EN53" s="241"/>
      <c r="EO53" s="241"/>
      <c r="EP53" s="241"/>
      <c r="EQ53" s="241"/>
      <c r="ER53" s="241"/>
      <c r="ES53" s="241"/>
      <c r="ET53" s="241"/>
      <c r="EU53" s="241"/>
      <c r="EV53" s="241"/>
      <c r="EW53" s="241"/>
      <c r="EX53" s="241"/>
      <c r="EY53" s="241"/>
      <c r="EZ53" s="241"/>
      <c r="FA53" s="241"/>
      <c r="FB53" s="241"/>
      <c r="FC53" s="241"/>
      <c r="FD53" s="241"/>
      <c r="FE53" s="241"/>
      <c r="FF53" s="241"/>
      <c r="FG53" s="241"/>
      <c r="FH53" s="241"/>
      <c r="FI53" s="241"/>
      <c r="FJ53" s="241"/>
      <c r="FK53" s="241"/>
      <c r="FL53" s="241"/>
      <c r="FM53" s="241"/>
      <c r="FN53" s="241"/>
      <c r="FO53" s="241"/>
      <c r="FP53" s="241"/>
      <c r="FQ53" s="241"/>
      <c r="FR53" s="241"/>
      <c r="FS53" s="241"/>
      <c r="FT53" s="241"/>
      <c r="FU53" s="241"/>
      <c r="FV53" s="241"/>
      <c r="FW53" s="241"/>
      <c r="FX53" s="241"/>
      <c r="FY53" s="241"/>
      <c r="FZ53" s="241"/>
      <c r="GA53" s="241"/>
      <c r="GB53" s="241"/>
      <c r="GC53" s="241"/>
      <c r="GD53" s="241"/>
      <c r="GE53" s="241"/>
      <c r="GF53" s="241"/>
      <c r="GG53" s="241"/>
      <c r="GH53" s="241"/>
      <c r="GI53" s="241"/>
      <c r="GJ53" s="241"/>
      <c r="GK53" s="241"/>
      <c r="GL53" s="241"/>
      <c r="GM53" s="241"/>
      <c r="GN53" s="241"/>
      <c r="GO53" s="241"/>
      <c r="GP53" s="241"/>
      <c r="GQ53" s="241"/>
      <c r="GR53" s="241"/>
      <c r="GS53" s="241"/>
      <c r="GT53" s="241"/>
      <c r="GU53" s="241"/>
      <c r="GV53" s="241"/>
      <c r="GW53" s="241"/>
      <c r="GX53" s="241"/>
      <c r="GY53" s="241"/>
      <c r="GZ53" s="241"/>
      <c r="HA53" s="241"/>
      <c r="HB53" s="241"/>
      <c r="HC53" s="241"/>
      <c r="HD53" s="241"/>
      <c r="HE53" s="241"/>
      <c r="HF53" s="241"/>
      <c r="HG53" s="241"/>
      <c r="HH53" s="241"/>
      <c r="HI53" s="241"/>
      <c r="HJ53" s="241"/>
      <c r="HK53" s="241"/>
      <c r="HL53" s="241"/>
      <c r="HM53" s="241"/>
      <c r="HN53" s="241"/>
      <c r="HO53" s="241"/>
      <c r="HP53" s="241"/>
      <c r="HQ53" s="241"/>
      <c r="HR53" s="241"/>
      <c r="HS53" s="241"/>
      <c r="HT53" s="241"/>
      <c r="HU53" s="241"/>
      <c r="HV53" s="241"/>
      <c r="HW53" s="241"/>
      <c r="HX53" s="241"/>
      <c r="HY53" s="241"/>
      <c r="HZ53" s="241"/>
      <c r="IA53" s="241"/>
      <c r="IB53" s="241"/>
      <c r="IC53" s="241"/>
      <c r="ID53" s="241"/>
      <c r="IE53" s="241"/>
      <c r="IF53" s="241"/>
      <c r="IG53" s="241"/>
      <c r="IH53" s="241"/>
      <c r="II53" s="241"/>
      <c r="IJ53" s="241"/>
      <c r="IK53" s="241"/>
      <c r="IL53" s="241"/>
      <c r="IM53" s="241"/>
      <c r="IN53" s="241"/>
      <c r="IO53" s="241"/>
      <c r="IP53" s="241"/>
      <c r="IQ53" s="241"/>
      <c r="IR53" s="241"/>
      <c r="IS53" s="241"/>
      <c r="IT53" s="241"/>
      <c r="IU53" s="241"/>
      <c r="IV53" s="241"/>
    </row>
    <row r="54" spans="1:256" ht="13.9" customHeight="1" thickBot="1">
      <c r="A54" s="216"/>
      <c r="B54" s="149"/>
      <c r="C54" s="149"/>
      <c r="D54" s="151"/>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67"/>
      <c r="IJ54" s="67"/>
      <c r="IK54" s="67"/>
      <c r="IL54" s="67"/>
      <c r="IM54" s="67"/>
      <c r="IN54" s="67"/>
      <c r="IO54" s="67"/>
      <c r="IP54" s="67"/>
      <c r="IQ54" s="67"/>
      <c r="IR54" s="67"/>
      <c r="IS54" s="67"/>
      <c r="IT54" s="67"/>
      <c r="IU54" s="67"/>
      <c r="IV54" s="67"/>
    </row>
    <row r="55" spans="1:256">
      <c r="A55" s="67"/>
      <c r="B55" s="67"/>
      <c r="C55" s="67"/>
      <c r="D55" s="165" t="s">
        <v>1010</v>
      </c>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row>
    <row r="56" spans="1:256">
      <c r="A56" s="134" t="s">
        <v>2591</v>
      </c>
      <c r="B56" s="107"/>
      <c r="C56" s="107"/>
      <c r="D56" s="10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67"/>
      <c r="IJ56" s="67"/>
      <c r="IK56" s="67"/>
      <c r="IL56" s="67"/>
      <c r="IM56" s="67"/>
      <c r="IN56" s="67"/>
      <c r="IO56" s="67"/>
      <c r="IP56" s="67"/>
      <c r="IQ56" s="67"/>
      <c r="IR56" s="67"/>
      <c r="IS56" s="67"/>
      <c r="IT56" s="67"/>
      <c r="IU56" s="67"/>
      <c r="IV56" s="67"/>
    </row>
    <row r="57" spans="1:256">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67"/>
      <c r="IJ57" s="67"/>
      <c r="IK57" s="67"/>
      <c r="IL57" s="67"/>
      <c r="IM57" s="67"/>
      <c r="IN57" s="67"/>
      <c r="IO57" s="67"/>
      <c r="IP57" s="67"/>
      <c r="IQ57" s="67"/>
      <c r="IR57" s="67"/>
      <c r="IS57" s="67"/>
      <c r="IT57" s="67"/>
      <c r="IU57" s="67"/>
      <c r="IV57" s="67"/>
    </row>
    <row r="58" spans="1:256">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67"/>
      <c r="IJ58" s="67"/>
      <c r="IK58" s="67"/>
      <c r="IL58" s="67"/>
      <c r="IM58" s="67"/>
      <c r="IN58" s="67"/>
      <c r="IO58" s="67"/>
      <c r="IP58" s="67"/>
      <c r="IQ58" s="67"/>
      <c r="IR58" s="67"/>
    </row>
    <row r="59" spans="1:256">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67"/>
      <c r="IJ59" s="67"/>
      <c r="IK59" s="67"/>
      <c r="IL59" s="67"/>
      <c r="IM59" s="67"/>
      <c r="IN59" s="67"/>
      <c r="IO59" s="67"/>
      <c r="IP59" s="67"/>
      <c r="IQ59" s="67"/>
      <c r="IR59" s="67"/>
    </row>
    <row r="60" spans="1:256">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67"/>
      <c r="IJ60" s="67"/>
      <c r="IK60" s="67"/>
      <c r="IL60" s="67"/>
      <c r="IM60" s="67"/>
      <c r="IN60" s="67"/>
      <c r="IO60" s="67"/>
      <c r="IP60" s="67"/>
      <c r="IQ60" s="67"/>
      <c r="IR60" s="67"/>
    </row>
    <row r="61" spans="1:256">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67"/>
      <c r="IJ61" s="67"/>
      <c r="IK61" s="67"/>
      <c r="IL61" s="67"/>
      <c r="IM61" s="67"/>
      <c r="IN61" s="67"/>
      <c r="IO61" s="67"/>
      <c r="IP61" s="67"/>
      <c r="IQ61" s="67"/>
      <c r="IR61" s="67"/>
    </row>
    <row r="62" spans="1:256">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67"/>
      <c r="IJ62" s="67"/>
      <c r="IK62" s="67"/>
      <c r="IL62" s="67"/>
      <c r="IM62" s="67"/>
      <c r="IN62" s="67"/>
      <c r="IO62" s="67"/>
      <c r="IP62" s="67"/>
      <c r="IQ62" s="67"/>
      <c r="IR62" s="67"/>
    </row>
    <row r="63" spans="1:256">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67"/>
      <c r="IJ63" s="67"/>
      <c r="IK63" s="67"/>
      <c r="IL63" s="67"/>
      <c r="IM63" s="67"/>
      <c r="IN63" s="67"/>
      <c r="IO63" s="67"/>
      <c r="IP63" s="67"/>
      <c r="IQ63" s="67"/>
      <c r="IR63" s="67"/>
    </row>
    <row r="64" spans="1:256">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67"/>
      <c r="IJ64" s="67"/>
      <c r="IK64" s="67"/>
      <c r="IL64" s="67"/>
      <c r="IM64" s="67"/>
      <c r="IN64" s="67"/>
      <c r="IO64" s="67"/>
      <c r="IP64" s="67"/>
      <c r="IQ64" s="67"/>
      <c r="IR64" s="67"/>
    </row>
    <row r="65" spans="1:252">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c r="GH65" s="67"/>
      <c r="GI65" s="67"/>
      <c r="GJ65" s="67"/>
      <c r="GK65" s="67"/>
      <c r="GL65" s="67"/>
      <c r="GM65" s="67"/>
      <c r="GN65" s="67"/>
      <c r="GO65" s="67"/>
      <c r="GP65" s="67"/>
      <c r="GQ65" s="67"/>
      <c r="GR65" s="67"/>
      <c r="GS65" s="67"/>
      <c r="GT65" s="67"/>
      <c r="GU65" s="67"/>
      <c r="GV65" s="67"/>
      <c r="GW65" s="67"/>
      <c r="GX65" s="67"/>
      <c r="GY65" s="67"/>
      <c r="GZ65" s="67"/>
      <c r="HA65" s="67"/>
      <c r="HB65" s="67"/>
      <c r="HC65" s="67"/>
      <c r="HD65" s="67"/>
      <c r="HE65" s="67"/>
      <c r="HF65" s="67"/>
      <c r="HG65" s="67"/>
      <c r="HH65" s="67"/>
      <c r="HI65" s="67"/>
      <c r="HJ65" s="67"/>
      <c r="HK65" s="67"/>
      <c r="HL65" s="67"/>
      <c r="HM65" s="67"/>
      <c r="HN65" s="67"/>
      <c r="HO65" s="67"/>
      <c r="HP65" s="67"/>
      <c r="HQ65" s="67"/>
      <c r="HR65" s="67"/>
      <c r="HS65" s="67"/>
      <c r="HT65" s="67"/>
      <c r="HU65" s="67"/>
      <c r="HV65" s="67"/>
      <c r="HW65" s="67"/>
      <c r="HX65" s="67"/>
      <c r="HY65" s="67"/>
      <c r="HZ65" s="67"/>
      <c r="IA65" s="67"/>
      <c r="IB65" s="67"/>
      <c r="IC65" s="67"/>
      <c r="ID65" s="67"/>
      <c r="IE65" s="67"/>
      <c r="IF65" s="67"/>
      <c r="IG65" s="67"/>
      <c r="IH65" s="67"/>
      <c r="II65" s="67"/>
      <c r="IJ65" s="67"/>
      <c r="IK65" s="67"/>
      <c r="IL65" s="67"/>
      <c r="IM65" s="67"/>
      <c r="IN65" s="67"/>
      <c r="IO65" s="67"/>
      <c r="IP65" s="67"/>
      <c r="IQ65" s="67"/>
      <c r="IR65" s="67"/>
    </row>
    <row r="66" spans="1:252">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c r="GO66" s="67"/>
      <c r="GP66" s="67"/>
      <c r="GQ66" s="67"/>
      <c r="GR66" s="67"/>
      <c r="GS66" s="67"/>
      <c r="GT66" s="67"/>
      <c r="GU66" s="67"/>
      <c r="GV66" s="67"/>
      <c r="GW66" s="67"/>
      <c r="GX66" s="67"/>
      <c r="GY66" s="67"/>
      <c r="GZ66" s="67"/>
      <c r="HA66" s="67"/>
      <c r="HB66" s="67"/>
      <c r="HC66" s="67"/>
      <c r="HD66" s="67"/>
      <c r="HE66" s="67"/>
      <c r="HF66" s="67"/>
      <c r="HG66" s="67"/>
      <c r="HH66" s="67"/>
      <c r="HI66" s="67"/>
      <c r="HJ66" s="67"/>
      <c r="HK66" s="67"/>
      <c r="HL66" s="67"/>
      <c r="HM66" s="67"/>
      <c r="HN66" s="67"/>
      <c r="HO66" s="67"/>
      <c r="HP66" s="67"/>
      <c r="HQ66" s="67"/>
      <c r="HR66" s="67"/>
      <c r="HS66" s="67"/>
      <c r="HT66" s="67"/>
      <c r="HU66" s="67"/>
      <c r="HV66" s="67"/>
      <c r="HW66" s="67"/>
      <c r="HX66" s="67"/>
      <c r="HY66" s="67"/>
      <c r="HZ66" s="67"/>
      <c r="IA66" s="67"/>
      <c r="IB66" s="67"/>
      <c r="IC66" s="67"/>
      <c r="ID66" s="67"/>
      <c r="IE66" s="67"/>
      <c r="IF66" s="67"/>
      <c r="IG66" s="67"/>
      <c r="IH66" s="67"/>
      <c r="II66" s="67"/>
      <c r="IJ66" s="67"/>
      <c r="IK66" s="67"/>
      <c r="IL66" s="67"/>
      <c r="IM66" s="67"/>
      <c r="IN66" s="67"/>
      <c r="IO66" s="67"/>
      <c r="IP66" s="67"/>
      <c r="IQ66" s="67"/>
      <c r="IR66" s="67"/>
    </row>
    <row r="67" spans="1:252">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c r="GH67" s="67"/>
      <c r="GI67" s="67"/>
      <c r="GJ67" s="67"/>
      <c r="GK67" s="67"/>
      <c r="GL67" s="67"/>
      <c r="GM67" s="67"/>
      <c r="GN67" s="67"/>
      <c r="GO67" s="67"/>
      <c r="GP67" s="67"/>
      <c r="GQ67" s="67"/>
      <c r="GR67" s="67"/>
      <c r="GS67" s="67"/>
      <c r="GT67" s="67"/>
      <c r="GU67" s="67"/>
      <c r="GV67" s="67"/>
      <c r="GW67" s="67"/>
      <c r="GX67" s="67"/>
      <c r="GY67" s="67"/>
      <c r="GZ67" s="67"/>
      <c r="HA67" s="67"/>
      <c r="HB67" s="67"/>
      <c r="HC67" s="67"/>
      <c r="HD67" s="67"/>
      <c r="HE67" s="67"/>
      <c r="HF67" s="67"/>
      <c r="HG67" s="67"/>
      <c r="HH67" s="67"/>
      <c r="HI67" s="67"/>
      <c r="HJ67" s="67"/>
      <c r="HK67" s="67"/>
      <c r="HL67" s="67"/>
      <c r="HM67" s="67"/>
      <c r="HN67" s="67"/>
      <c r="HO67" s="67"/>
      <c r="HP67" s="67"/>
      <c r="HQ67" s="67"/>
      <c r="HR67" s="67"/>
      <c r="HS67" s="67"/>
      <c r="HT67" s="67"/>
      <c r="HU67" s="67"/>
      <c r="HV67" s="67"/>
      <c r="HW67" s="67"/>
      <c r="HX67" s="67"/>
      <c r="HY67" s="67"/>
      <c r="HZ67" s="67"/>
      <c r="IA67" s="67"/>
      <c r="IB67" s="67"/>
      <c r="IC67" s="67"/>
      <c r="ID67" s="67"/>
      <c r="IE67" s="67"/>
      <c r="IF67" s="67"/>
      <c r="IG67" s="67"/>
      <c r="IH67" s="67"/>
      <c r="II67" s="67"/>
      <c r="IJ67" s="67"/>
      <c r="IK67" s="67"/>
      <c r="IL67" s="67"/>
      <c r="IM67" s="67"/>
      <c r="IN67" s="67"/>
      <c r="IO67" s="67"/>
      <c r="IP67" s="67"/>
      <c r="IQ67" s="67"/>
      <c r="IR67" s="67"/>
    </row>
    <row r="68" spans="1:252">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c r="IR68" s="67"/>
    </row>
    <row r="69" spans="1:252">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c r="GO69" s="67"/>
      <c r="GP69" s="67"/>
      <c r="GQ69" s="67"/>
      <c r="GR69" s="67"/>
      <c r="GS69" s="67"/>
      <c r="GT69" s="67"/>
      <c r="GU69" s="67"/>
      <c r="GV69" s="67"/>
      <c r="GW69" s="67"/>
      <c r="GX69" s="67"/>
      <c r="GY69" s="67"/>
      <c r="GZ69" s="67"/>
      <c r="HA69" s="67"/>
      <c r="HB69" s="67"/>
      <c r="HC69" s="67"/>
      <c r="HD69" s="67"/>
      <c r="HE69" s="67"/>
      <c r="HF69" s="67"/>
      <c r="HG69" s="67"/>
      <c r="HH69" s="67"/>
      <c r="HI69" s="67"/>
      <c r="HJ69" s="67"/>
      <c r="HK69" s="67"/>
      <c r="HL69" s="67"/>
      <c r="HM69" s="67"/>
      <c r="HN69" s="67"/>
      <c r="HO69" s="67"/>
      <c r="HP69" s="67"/>
      <c r="HQ69" s="67"/>
      <c r="HR69" s="67"/>
      <c r="HS69" s="67"/>
      <c r="HT69" s="67"/>
      <c r="HU69" s="67"/>
      <c r="HV69" s="67"/>
      <c r="HW69" s="67"/>
      <c r="HX69" s="67"/>
      <c r="HY69" s="67"/>
      <c r="HZ69" s="67"/>
      <c r="IA69" s="67"/>
      <c r="IB69" s="67"/>
      <c r="IC69" s="67"/>
      <c r="ID69" s="67"/>
      <c r="IE69" s="67"/>
      <c r="IF69" s="67"/>
      <c r="IG69" s="67"/>
      <c r="IH69" s="67"/>
      <c r="II69" s="67"/>
      <c r="IJ69" s="67"/>
      <c r="IK69" s="67"/>
      <c r="IL69" s="67"/>
      <c r="IM69" s="67"/>
      <c r="IN69" s="67"/>
      <c r="IO69" s="67"/>
      <c r="IP69" s="67"/>
      <c r="IQ69" s="67"/>
      <c r="IR69" s="67"/>
    </row>
    <row r="70" spans="1:252">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c r="GO70" s="67"/>
      <c r="GP70" s="67"/>
      <c r="GQ70" s="67"/>
      <c r="GR70" s="67"/>
      <c r="GS70" s="67"/>
      <c r="GT70" s="67"/>
      <c r="GU70" s="67"/>
      <c r="GV70" s="67"/>
      <c r="GW70" s="67"/>
      <c r="GX70" s="67"/>
      <c r="GY70" s="67"/>
      <c r="GZ70" s="67"/>
      <c r="HA70" s="67"/>
      <c r="HB70" s="67"/>
      <c r="HC70" s="67"/>
      <c r="HD70" s="67"/>
      <c r="HE70" s="67"/>
      <c r="HF70" s="67"/>
      <c r="HG70" s="67"/>
      <c r="HH70" s="67"/>
      <c r="HI70" s="67"/>
      <c r="HJ70" s="67"/>
      <c r="HK70" s="67"/>
      <c r="HL70" s="67"/>
      <c r="HM70" s="67"/>
      <c r="HN70" s="67"/>
      <c r="HO70" s="67"/>
      <c r="HP70" s="67"/>
      <c r="HQ70" s="67"/>
      <c r="HR70" s="67"/>
      <c r="HS70" s="67"/>
      <c r="HT70" s="67"/>
      <c r="HU70" s="67"/>
      <c r="HV70" s="67"/>
      <c r="HW70" s="67"/>
      <c r="HX70" s="67"/>
      <c r="HY70" s="67"/>
      <c r="HZ70" s="67"/>
      <c r="IA70" s="67"/>
      <c r="IB70" s="67"/>
      <c r="IC70" s="67"/>
      <c r="ID70" s="67"/>
      <c r="IE70" s="67"/>
      <c r="IF70" s="67"/>
      <c r="IG70" s="67"/>
      <c r="IH70" s="67"/>
      <c r="II70" s="67"/>
      <c r="IJ70" s="67"/>
      <c r="IK70" s="67"/>
      <c r="IL70" s="67"/>
      <c r="IM70" s="67"/>
      <c r="IN70" s="67"/>
      <c r="IO70" s="67"/>
      <c r="IP70" s="67"/>
      <c r="IQ70" s="67"/>
      <c r="IR70" s="67"/>
    </row>
    <row r="71" spans="1:252">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c r="IR71" s="67"/>
    </row>
    <row r="72" spans="1:252">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c r="IR72" s="67"/>
    </row>
    <row r="73" spans="1:252">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c r="GH73" s="67"/>
      <c r="GI73" s="67"/>
      <c r="GJ73" s="67"/>
      <c r="GK73" s="67"/>
      <c r="GL73" s="67"/>
      <c r="GM73" s="67"/>
      <c r="GN73" s="67"/>
      <c r="GO73" s="67"/>
      <c r="GP73" s="67"/>
      <c r="GQ73" s="67"/>
      <c r="GR73" s="67"/>
      <c r="GS73" s="67"/>
      <c r="GT73" s="67"/>
      <c r="GU73" s="67"/>
      <c r="GV73" s="67"/>
      <c r="GW73" s="67"/>
      <c r="GX73" s="67"/>
      <c r="GY73" s="67"/>
      <c r="GZ73" s="67"/>
      <c r="HA73" s="67"/>
      <c r="HB73" s="67"/>
      <c r="HC73" s="67"/>
      <c r="HD73" s="67"/>
      <c r="HE73" s="67"/>
      <c r="HF73" s="67"/>
      <c r="HG73" s="67"/>
      <c r="HH73" s="67"/>
      <c r="HI73" s="67"/>
      <c r="HJ73" s="67"/>
      <c r="HK73" s="67"/>
      <c r="HL73" s="67"/>
      <c r="HM73" s="67"/>
      <c r="HN73" s="67"/>
      <c r="HO73" s="67"/>
      <c r="HP73" s="67"/>
      <c r="HQ73" s="67"/>
      <c r="HR73" s="67"/>
      <c r="HS73" s="67"/>
      <c r="HT73" s="67"/>
      <c r="HU73" s="67"/>
      <c r="HV73" s="67"/>
      <c r="HW73" s="67"/>
      <c r="HX73" s="67"/>
      <c r="HY73" s="67"/>
      <c r="HZ73" s="67"/>
      <c r="IA73" s="67"/>
      <c r="IB73" s="67"/>
      <c r="IC73" s="67"/>
      <c r="ID73" s="67"/>
      <c r="IE73" s="67"/>
      <c r="IF73" s="67"/>
      <c r="IG73" s="67"/>
      <c r="IH73" s="67"/>
      <c r="II73" s="67"/>
      <c r="IJ73" s="67"/>
      <c r="IK73" s="67"/>
      <c r="IL73" s="67"/>
      <c r="IM73" s="67"/>
      <c r="IN73" s="67"/>
      <c r="IO73" s="67"/>
      <c r="IP73" s="67"/>
      <c r="IQ73" s="67"/>
      <c r="IR73" s="67"/>
    </row>
    <row r="74" spans="1:252">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c r="GO74" s="67"/>
      <c r="GP74" s="67"/>
      <c r="GQ74" s="67"/>
      <c r="GR74" s="67"/>
      <c r="GS74" s="67"/>
      <c r="GT74" s="67"/>
      <c r="GU74" s="67"/>
      <c r="GV74" s="67"/>
      <c r="GW74" s="67"/>
      <c r="GX74" s="67"/>
      <c r="GY74" s="67"/>
      <c r="GZ74" s="67"/>
      <c r="HA74" s="67"/>
      <c r="HB74" s="67"/>
      <c r="HC74" s="67"/>
      <c r="HD74" s="67"/>
      <c r="HE74" s="67"/>
      <c r="HF74" s="67"/>
      <c r="HG74" s="67"/>
      <c r="HH74" s="67"/>
      <c r="HI74" s="67"/>
      <c r="HJ74" s="67"/>
      <c r="HK74" s="67"/>
      <c r="HL74" s="67"/>
      <c r="HM74" s="67"/>
      <c r="HN74" s="67"/>
      <c r="HO74" s="67"/>
      <c r="HP74" s="67"/>
      <c r="HQ74" s="67"/>
      <c r="HR74" s="67"/>
      <c r="HS74" s="67"/>
      <c r="HT74" s="67"/>
      <c r="HU74" s="67"/>
      <c r="HV74" s="67"/>
      <c r="HW74" s="67"/>
      <c r="HX74" s="67"/>
      <c r="HY74" s="67"/>
      <c r="HZ74" s="67"/>
      <c r="IA74" s="67"/>
      <c r="IB74" s="67"/>
      <c r="IC74" s="67"/>
      <c r="ID74" s="67"/>
      <c r="IE74" s="67"/>
      <c r="IF74" s="67"/>
      <c r="IG74" s="67"/>
      <c r="IH74" s="67"/>
      <c r="II74" s="67"/>
      <c r="IJ74" s="67"/>
      <c r="IK74" s="67"/>
      <c r="IL74" s="67"/>
      <c r="IM74" s="67"/>
      <c r="IN74" s="67"/>
      <c r="IO74" s="67"/>
      <c r="IP74" s="67"/>
      <c r="IQ74" s="67"/>
      <c r="IR74" s="67"/>
    </row>
    <row r="75" spans="1:252">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c r="GH75" s="67"/>
      <c r="GI75" s="67"/>
      <c r="GJ75" s="67"/>
      <c r="GK75" s="67"/>
      <c r="GL75" s="67"/>
      <c r="GM75" s="67"/>
      <c r="GN75" s="67"/>
      <c r="GO75" s="67"/>
      <c r="GP75" s="67"/>
      <c r="GQ75" s="67"/>
      <c r="GR75" s="67"/>
      <c r="GS75" s="67"/>
      <c r="GT75" s="67"/>
      <c r="GU75" s="67"/>
      <c r="GV75" s="67"/>
      <c r="GW75" s="67"/>
      <c r="GX75" s="67"/>
      <c r="GY75" s="67"/>
      <c r="GZ75" s="67"/>
      <c r="HA75" s="67"/>
      <c r="HB75" s="67"/>
      <c r="HC75" s="67"/>
      <c r="HD75" s="67"/>
      <c r="HE75" s="67"/>
      <c r="HF75" s="67"/>
      <c r="HG75" s="67"/>
      <c r="HH75" s="67"/>
      <c r="HI75" s="67"/>
      <c r="HJ75" s="67"/>
      <c r="HK75" s="67"/>
      <c r="HL75" s="67"/>
      <c r="HM75" s="67"/>
      <c r="HN75" s="67"/>
      <c r="HO75" s="67"/>
      <c r="HP75" s="67"/>
      <c r="HQ75" s="67"/>
      <c r="HR75" s="67"/>
      <c r="HS75" s="67"/>
      <c r="HT75" s="67"/>
      <c r="HU75" s="67"/>
      <c r="HV75" s="67"/>
      <c r="HW75" s="67"/>
      <c r="HX75" s="67"/>
      <c r="HY75" s="67"/>
      <c r="HZ75" s="67"/>
      <c r="IA75" s="67"/>
      <c r="IB75" s="67"/>
      <c r="IC75" s="67"/>
      <c r="ID75" s="67"/>
      <c r="IE75" s="67"/>
      <c r="IF75" s="67"/>
      <c r="IG75" s="67"/>
      <c r="IH75" s="67"/>
      <c r="II75" s="67"/>
      <c r="IJ75" s="67"/>
      <c r="IK75" s="67"/>
      <c r="IL75" s="67"/>
      <c r="IM75" s="67"/>
      <c r="IN75" s="67"/>
      <c r="IO75" s="67"/>
      <c r="IP75" s="67"/>
      <c r="IQ75" s="67"/>
      <c r="IR75" s="67"/>
    </row>
    <row r="76" spans="1:252">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c r="GH76" s="67"/>
      <c r="GI76" s="67"/>
      <c r="GJ76" s="67"/>
      <c r="GK76" s="67"/>
      <c r="GL76" s="67"/>
      <c r="GM76" s="67"/>
      <c r="GN76" s="67"/>
      <c r="GO76" s="67"/>
      <c r="GP76" s="67"/>
      <c r="GQ76" s="67"/>
      <c r="GR76" s="67"/>
      <c r="GS76" s="67"/>
      <c r="GT76" s="67"/>
      <c r="GU76" s="67"/>
      <c r="GV76" s="67"/>
      <c r="GW76" s="67"/>
      <c r="GX76" s="67"/>
      <c r="GY76" s="67"/>
      <c r="GZ76" s="67"/>
      <c r="HA76" s="67"/>
      <c r="HB76" s="67"/>
      <c r="HC76" s="67"/>
      <c r="HD76" s="67"/>
      <c r="HE76" s="67"/>
      <c r="HF76" s="67"/>
      <c r="HG76" s="67"/>
      <c r="HH76" s="67"/>
      <c r="HI76" s="67"/>
      <c r="HJ76" s="67"/>
      <c r="HK76" s="67"/>
      <c r="HL76" s="67"/>
      <c r="HM76" s="67"/>
      <c r="HN76" s="67"/>
      <c r="HO76" s="67"/>
      <c r="HP76" s="67"/>
      <c r="HQ76" s="67"/>
      <c r="HR76" s="67"/>
      <c r="HS76" s="67"/>
      <c r="HT76" s="67"/>
      <c r="HU76" s="67"/>
      <c r="HV76" s="67"/>
      <c r="HW76" s="67"/>
      <c r="HX76" s="67"/>
      <c r="HY76" s="67"/>
      <c r="HZ76" s="67"/>
      <c r="IA76" s="67"/>
      <c r="IB76" s="67"/>
      <c r="IC76" s="67"/>
      <c r="ID76" s="67"/>
      <c r="IE76" s="67"/>
      <c r="IF76" s="67"/>
      <c r="IG76" s="67"/>
      <c r="IH76" s="67"/>
      <c r="II76" s="67"/>
      <c r="IJ76" s="67"/>
      <c r="IK76" s="67"/>
      <c r="IL76" s="67"/>
      <c r="IM76" s="67"/>
      <c r="IN76" s="67"/>
      <c r="IO76" s="67"/>
      <c r="IP76" s="67"/>
      <c r="IQ76" s="67"/>
      <c r="IR76" s="67"/>
    </row>
    <row r="77" spans="1:252">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c r="GH77" s="67"/>
      <c r="GI77" s="67"/>
      <c r="GJ77" s="67"/>
      <c r="GK77" s="67"/>
      <c r="GL77" s="67"/>
      <c r="GM77" s="67"/>
      <c r="GN77" s="67"/>
      <c r="GO77" s="67"/>
      <c r="GP77" s="67"/>
      <c r="GQ77" s="67"/>
      <c r="GR77" s="67"/>
      <c r="GS77" s="67"/>
      <c r="GT77" s="67"/>
      <c r="GU77" s="67"/>
      <c r="GV77" s="67"/>
      <c r="GW77" s="67"/>
      <c r="GX77" s="67"/>
      <c r="GY77" s="67"/>
      <c r="GZ77" s="67"/>
      <c r="HA77" s="67"/>
      <c r="HB77" s="67"/>
      <c r="HC77" s="67"/>
      <c r="HD77" s="67"/>
      <c r="HE77" s="67"/>
      <c r="HF77" s="67"/>
      <c r="HG77" s="67"/>
      <c r="HH77" s="67"/>
      <c r="HI77" s="67"/>
      <c r="HJ77" s="67"/>
      <c r="HK77" s="67"/>
      <c r="HL77" s="67"/>
      <c r="HM77" s="67"/>
      <c r="HN77" s="67"/>
      <c r="HO77" s="67"/>
      <c r="HP77" s="67"/>
      <c r="HQ77" s="67"/>
      <c r="HR77" s="67"/>
      <c r="HS77" s="67"/>
      <c r="HT77" s="67"/>
      <c r="HU77" s="67"/>
      <c r="HV77" s="67"/>
      <c r="HW77" s="67"/>
      <c r="HX77" s="67"/>
      <c r="HY77" s="67"/>
      <c r="HZ77" s="67"/>
      <c r="IA77" s="67"/>
      <c r="IB77" s="67"/>
      <c r="IC77" s="67"/>
      <c r="ID77" s="67"/>
      <c r="IE77" s="67"/>
      <c r="IF77" s="67"/>
      <c r="IG77" s="67"/>
      <c r="IH77" s="67"/>
      <c r="II77" s="67"/>
      <c r="IJ77" s="67"/>
      <c r="IK77" s="67"/>
      <c r="IL77" s="67"/>
      <c r="IM77" s="67"/>
      <c r="IN77" s="67"/>
      <c r="IO77" s="67"/>
      <c r="IP77" s="67"/>
      <c r="IQ77" s="67"/>
      <c r="IR77" s="67"/>
    </row>
  </sheetData>
  <phoneticPr fontId="62" type="noConversion"/>
  <printOptions horizontalCentered="1"/>
  <pageMargins left="0.5" right="0.5" top="0.5" bottom="0.5" header="0.5" footer="0.5"/>
  <pageSetup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0" r:id="rId4" name="Button 12">
              <controlPr locked="0" defaultSize="0" autoFill="0" autoLine="0" autoPict="0">
                <anchor moveWithCells="1" sizeWithCells="1">
                  <from>
                    <xdr:col>0</xdr:col>
                    <xdr:colOff>0</xdr:colOff>
                    <xdr:row>57</xdr:row>
                    <xdr:rowOff>66675</xdr:rowOff>
                  </from>
                  <to>
                    <xdr:col>0</xdr:col>
                    <xdr:colOff>0</xdr:colOff>
                    <xdr:row>60</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X147"/>
  <sheetViews>
    <sheetView defaultGridColor="0" topLeftCell="A16" colorId="22" zoomScale="75" zoomScaleNormal="75" workbookViewId="0">
      <selection activeCell="A48" sqref="A48"/>
    </sheetView>
  </sheetViews>
  <sheetFormatPr defaultColWidth="9.77734375" defaultRowHeight="15"/>
  <cols>
    <col min="1" max="2" width="45.77734375" customWidth="1"/>
    <col min="3" max="3" width="18.44140625" customWidth="1"/>
  </cols>
  <sheetData>
    <row r="1" spans="1:24" ht="15.75" thickBot="1">
      <c r="A1" s="152" t="str">
        <f>'Data Sheet'!A54</f>
        <v>Annual Report of Pattersonville Telephone Company                                                                                           For the period ending December 31, 2014</v>
      </c>
      <c r="B1" s="2"/>
      <c r="C1" s="2"/>
      <c r="D1" s="67"/>
      <c r="E1" s="67"/>
      <c r="F1" s="67"/>
      <c r="G1" s="67"/>
      <c r="H1" s="67"/>
      <c r="I1" s="67"/>
      <c r="J1" s="67"/>
      <c r="K1" s="67"/>
      <c r="L1" s="67"/>
      <c r="M1" s="67"/>
      <c r="N1" s="67"/>
      <c r="O1" s="67"/>
      <c r="P1" s="67"/>
      <c r="Q1" s="67"/>
      <c r="R1" s="67"/>
      <c r="S1" s="67"/>
      <c r="T1" s="67"/>
      <c r="U1" s="67"/>
      <c r="V1" s="67"/>
      <c r="W1" s="67"/>
      <c r="X1" s="67"/>
    </row>
    <row r="2" spans="1:24">
      <c r="A2" s="279"/>
      <c r="B2" s="166"/>
      <c r="C2" s="280"/>
      <c r="D2" s="67"/>
      <c r="E2" s="67"/>
      <c r="F2" s="67"/>
      <c r="G2" s="67"/>
      <c r="H2" s="67"/>
      <c r="I2" s="67"/>
      <c r="J2" s="67"/>
      <c r="K2" s="67"/>
      <c r="L2" s="67"/>
      <c r="M2" s="67"/>
      <c r="N2" s="67"/>
      <c r="O2" s="67"/>
      <c r="P2" s="67"/>
      <c r="Q2" s="67"/>
      <c r="R2" s="67"/>
      <c r="S2" s="67"/>
      <c r="T2" s="67"/>
      <c r="U2" s="67"/>
      <c r="V2" s="67"/>
      <c r="W2" s="67"/>
      <c r="X2" s="67"/>
    </row>
    <row r="3" spans="1:24" ht="15.75">
      <c r="A3" s="153" t="s">
        <v>1011</v>
      </c>
      <c r="B3" s="164"/>
      <c r="C3" s="281"/>
      <c r="D3" s="67"/>
      <c r="E3" s="67"/>
      <c r="F3" s="67"/>
      <c r="G3" s="67"/>
      <c r="H3" s="67"/>
      <c r="I3" s="67"/>
      <c r="J3" s="67"/>
      <c r="K3" s="67"/>
      <c r="L3" s="67"/>
      <c r="M3" s="67"/>
      <c r="N3" s="67"/>
      <c r="O3" s="67"/>
      <c r="P3" s="67"/>
      <c r="Q3" s="67"/>
      <c r="R3" s="67"/>
      <c r="S3" s="67"/>
      <c r="T3" s="67"/>
      <c r="U3" s="67"/>
      <c r="V3" s="67"/>
      <c r="W3" s="67"/>
      <c r="X3" s="67"/>
    </row>
    <row r="4" spans="1:24">
      <c r="A4" s="282"/>
      <c r="B4" s="164"/>
      <c r="C4" s="281"/>
      <c r="D4" s="67"/>
      <c r="E4" s="67"/>
      <c r="F4" s="67"/>
      <c r="G4" s="67"/>
      <c r="H4" s="67"/>
      <c r="I4" s="67"/>
      <c r="J4" s="67"/>
      <c r="K4" s="67"/>
      <c r="L4" s="67"/>
      <c r="M4" s="67"/>
      <c r="N4" s="67"/>
      <c r="O4" s="67"/>
      <c r="P4" s="67"/>
      <c r="Q4" s="67"/>
      <c r="R4" s="67"/>
      <c r="S4" s="67"/>
      <c r="T4" s="67"/>
      <c r="U4" s="67"/>
      <c r="V4" s="67"/>
      <c r="W4" s="67"/>
      <c r="X4" s="67"/>
    </row>
    <row r="5" spans="1:24">
      <c r="A5" s="1517" t="s">
        <v>1012</v>
      </c>
      <c r="B5" s="1518"/>
      <c r="C5" s="1519"/>
      <c r="D5" s="107"/>
      <c r="E5" s="107"/>
      <c r="F5" s="107"/>
      <c r="G5" s="107"/>
      <c r="H5" s="107"/>
      <c r="I5" s="107"/>
      <c r="J5" s="107"/>
      <c r="K5" s="107"/>
      <c r="L5" s="107"/>
      <c r="M5" s="107"/>
      <c r="N5" s="107"/>
      <c r="O5" s="107"/>
      <c r="P5" s="107"/>
      <c r="Q5" s="107"/>
      <c r="R5" s="107"/>
      <c r="S5" s="107"/>
      <c r="T5" s="107"/>
      <c r="U5" s="107"/>
      <c r="V5" s="107"/>
      <c r="W5" s="107"/>
      <c r="X5" s="107"/>
    </row>
    <row r="6" spans="1:24">
      <c r="A6" s="157" t="s">
        <v>64</v>
      </c>
      <c r="B6" s="2"/>
      <c r="C6" s="283"/>
      <c r="D6" s="67"/>
      <c r="E6" s="67"/>
      <c r="F6" s="67"/>
      <c r="G6" s="67"/>
      <c r="H6" s="67"/>
      <c r="I6" s="67"/>
      <c r="J6" s="67"/>
      <c r="K6" s="67"/>
      <c r="L6" s="67"/>
      <c r="M6" s="67"/>
      <c r="N6" s="67"/>
      <c r="O6" s="67"/>
      <c r="P6" s="67"/>
      <c r="Q6" s="67"/>
      <c r="R6" s="67"/>
      <c r="S6" s="67"/>
      <c r="T6" s="67"/>
      <c r="U6" s="67"/>
      <c r="V6" s="67"/>
      <c r="W6" s="67"/>
      <c r="X6" s="67"/>
    </row>
    <row r="7" spans="1:24">
      <c r="A7" s="157" t="s">
        <v>65</v>
      </c>
      <c r="B7" s="2"/>
      <c r="C7" s="283"/>
      <c r="D7" s="67"/>
      <c r="E7" s="67"/>
      <c r="F7" s="67"/>
      <c r="G7" s="67"/>
      <c r="H7" s="67"/>
      <c r="I7" s="67"/>
      <c r="J7" s="67"/>
      <c r="K7" s="67"/>
      <c r="L7" s="67"/>
      <c r="M7" s="67"/>
      <c r="N7" s="67"/>
      <c r="O7" s="67"/>
      <c r="P7" s="67"/>
      <c r="Q7" s="67"/>
      <c r="R7" s="67"/>
      <c r="S7" s="67"/>
      <c r="T7" s="67"/>
      <c r="U7" s="67"/>
      <c r="V7" s="67"/>
      <c r="W7" s="67"/>
      <c r="X7" s="67"/>
    </row>
    <row r="8" spans="1:24">
      <c r="A8" s="157"/>
      <c r="B8" s="2"/>
      <c r="C8" s="283"/>
      <c r="D8" s="67"/>
      <c r="E8" s="67"/>
      <c r="F8" s="67"/>
      <c r="G8" s="67"/>
      <c r="H8" s="67"/>
      <c r="I8" s="67"/>
      <c r="J8" s="67"/>
      <c r="K8" s="67"/>
      <c r="L8" s="67"/>
      <c r="M8" s="67"/>
      <c r="N8" s="67"/>
      <c r="O8" s="67"/>
      <c r="P8" s="67"/>
      <c r="Q8" s="67"/>
      <c r="R8" s="67"/>
      <c r="S8" s="67"/>
      <c r="T8" s="67"/>
      <c r="U8" s="67"/>
      <c r="V8" s="67"/>
      <c r="W8" s="67"/>
      <c r="X8" s="67"/>
    </row>
    <row r="9" spans="1:24">
      <c r="A9" s="157" t="s">
        <v>66</v>
      </c>
      <c r="B9" s="2"/>
      <c r="C9" s="283"/>
      <c r="D9" s="67"/>
      <c r="E9" s="67"/>
      <c r="F9" s="67"/>
      <c r="G9" s="67"/>
      <c r="H9" s="67"/>
      <c r="I9" s="67"/>
      <c r="J9" s="67"/>
      <c r="K9" s="67"/>
      <c r="L9" s="67"/>
      <c r="M9" s="67"/>
      <c r="N9" s="67"/>
      <c r="O9" s="67"/>
      <c r="P9" s="67"/>
      <c r="Q9" s="67"/>
      <c r="R9" s="67"/>
      <c r="S9" s="67"/>
      <c r="T9" s="67"/>
      <c r="U9" s="67"/>
      <c r="V9" s="67"/>
      <c r="W9" s="67"/>
      <c r="X9" s="67"/>
    </row>
    <row r="10" spans="1:24">
      <c r="A10" s="157" t="s">
        <v>67</v>
      </c>
      <c r="B10" s="2"/>
      <c r="C10" s="283"/>
      <c r="D10" s="67"/>
      <c r="E10" s="67"/>
      <c r="F10" s="67"/>
      <c r="G10" s="67"/>
      <c r="H10" s="67"/>
      <c r="I10" s="67"/>
      <c r="J10" s="67"/>
      <c r="K10" s="67"/>
      <c r="L10" s="67"/>
      <c r="M10" s="67"/>
      <c r="N10" s="67"/>
      <c r="O10" s="67"/>
      <c r="P10" s="67"/>
      <c r="Q10" s="67"/>
      <c r="R10" s="67"/>
      <c r="S10" s="67"/>
      <c r="T10" s="67"/>
      <c r="U10" s="67"/>
      <c r="V10" s="67"/>
      <c r="W10" s="67"/>
      <c r="X10" s="67"/>
    </row>
    <row r="11" spans="1:24">
      <c r="A11" s="157" t="s">
        <v>68</v>
      </c>
      <c r="B11" s="2"/>
      <c r="C11" s="283"/>
      <c r="D11" s="67"/>
      <c r="E11" s="67"/>
      <c r="F11" s="67"/>
      <c r="G11" s="67"/>
      <c r="H11" s="67"/>
      <c r="I11" s="67"/>
      <c r="J11" s="67"/>
      <c r="K11" s="67"/>
      <c r="L11" s="67"/>
      <c r="M11" s="67"/>
      <c r="N11" s="67"/>
      <c r="O11" s="67"/>
      <c r="P11" s="67"/>
      <c r="Q11" s="67"/>
      <c r="R11" s="67"/>
      <c r="S11" s="67"/>
      <c r="T11" s="67"/>
      <c r="U11" s="67"/>
      <c r="V11" s="67"/>
      <c r="W11" s="67"/>
      <c r="X11" s="67"/>
    </row>
    <row r="12" spans="1:24">
      <c r="A12" s="157"/>
      <c r="B12" s="2"/>
      <c r="C12" s="283"/>
      <c r="D12" s="67"/>
      <c r="E12" s="67"/>
      <c r="F12" s="67"/>
      <c r="G12" s="67"/>
      <c r="H12" s="67"/>
      <c r="I12" s="67"/>
      <c r="J12" s="67"/>
      <c r="K12" s="67"/>
      <c r="L12" s="67"/>
      <c r="M12" s="67"/>
      <c r="N12" s="67"/>
      <c r="O12" s="67"/>
      <c r="P12" s="67"/>
      <c r="Q12" s="67"/>
      <c r="R12" s="67"/>
      <c r="S12" s="67"/>
      <c r="T12" s="67"/>
      <c r="U12" s="67"/>
      <c r="V12" s="67"/>
      <c r="W12" s="67"/>
      <c r="X12" s="67"/>
    </row>
    <row r="13" spans="1:24">
      <c r="A13" s="157" t="s">
        <v>69</v>
      </c>
      <c r="B13" s="2"/>
      <c r="C13" s="283"/>
      <c r="D13" s="67"/>
      <c r="E13" s="67"/>
      <c r="F13" s="67"/>
      <c r="G13" s="67"/>
      <c r="H13" s="67"/>
      <c r="I13" s="67"/>
      <c r="J13" s="67"/>
      <c r="K13" s="67"/>
      <c r="L13" s="67"/>
      <c r="M13" s="67"/>
      <c r="N13" s="67"/>
      <c r="O13" s="67"/>
      <c r="P13" s="67"/>
      <c r="Q13" s="67"/>
      <c r="R13" s="67"/>
      <c r="S13" s="67"/>
      <c r="T13" s="67"/>
      <c r="U13" s="67"/>
      <c r="V13" s="67"/>
      <c r="W13" s="67"/>
      <c r="X13" s="67"/>
    </row>
    <row r="14" spans="1:24">
      <c r="A14" s="157" t="s">
        <v>70</v>
      </c>
      <c r="B14" s="2"/>
      <c r="C14" s="283"/>
      <c r="D14" s="67"/>
      <c r="E14" s="67"/>
      <c r="F14" s="67"/>
      <c r="G14" s="67"/>
      <c r="H14" s="67"/>
      <c r="I14" s="67"/>
      <c r="J14" s="67"/>
      <c r="K14" s="67"/>
      <c r="L14" s="67"/>
      <c r="M14" s="67"/>
      <c r="N14" s="67"/>
      <c r="O14" s="67"/>
      <c r="P14" s="67"/>
      <c r="Q14" s="67"/>
      <c r="R14" s="67"/>
      <c r="S14" s="67"/>
      <c r="T14" s="67"/>
      <c r="U14" s="67"/>
      <c r="V14" s="67"/>
      <c r="W14" s="67"/>
      <c r="X14" s="67"/>
    </row>
    <row r="15" spans="1:24">
      <c r="A15" s="157"/>
      <c r="B15" s="2"/>
      <c r="C15" s="283"/>
      <c r="D15" s="67"/>
      <c r="E15" s="67"/>
      <c r="F15" s="67"/>
      <c r="G15" s="67"/>
      <c r="H15" s="67"/>
      <c r="I15" s="67"/>
      <c r="J15" s="67"/>
      <c r="K15" s="67"/>
      <c r="L15" s="67"/>
      <c r="M15" s="67"/>
      <c r="N15" s="67"/>
      <c r="O15" s="67"/>
      <c r="P15" s="67"/>
      <c r="Q15" s="67"/>
      <c r="R15" s="67"/>
      <c r="S15" s="67"/>
      <c r="T15" s="67"/>
      <c r="U15" s="67"/>
      <c r="V15" s="67"/>
      <c r="W15" s="67"/>
      <c r="X15" s="67"/>
    </row>
    <row r="16" spans="1:24">
      <c r="A16" s="157" t="s">
        <v>71</v>
      </c>
      <c r="B16" s="2"/>
      <c r="C16" s="283"/>
      <c r="D16" s="67"/>
      <c r="E16" s="67"/>
      <c r="F16" s="67"/>
      <c r="G16" s="67"/>
      <c r="H16" s="67"/>
      <c r="I16" s="67"/>
      <c r="J16" s="67"/>
      <c r="K16" s="67"/>
      <c r="L16" s="67"/>
      <c r="M16" s="67"/>
      <c r="N16" s="67"/>
      <c r="O16" s="67"/>
      <c r="P16" s="67"/>
      <c r="Q16" s="67"/>
      <c r="R16" s="67"/>
      <c r="S16" s="67"/>
      <c r="T16" s="67"/>
      <c r="U16" s="67"/>
      <c r="V16" s="67"/>
      <c r="W16" s="67"/>
      <c r="X16" s="67"/>
    </row>
    <row r="17" spans="1:24">
      <c r="A17" s="157" t="s">
        <v>72</v>
      </c>
      <c r="B17" s="2"/>
      <c r="C17" s="283"/>
      <c r="D17" s="67"/>
      <c r="E17" s="67"/>
      <c r="F17" s="67"/>
      <c r="G17" s="67"/>
      <c r="H17" s="67"/>
      <c r="I17" s="67"/>
      <c r="J17" s="67"/>
      <c r="K17" s="67"/>
      <c r="L17" s="67"/>
      <c r="M17" s="67"/>
      <c r="N17" s="67"/>
      <c r="O17" s="67"/>
      <c r="P17" s="67"/>
      <c r="Q17" s="67"/>
      <c r="R17" s="67"/>
      <c r="S17" s="67"/>
      <c r="T17" s="67"/>
      <c r="U17" s="67"/>
      <c r="V17" s="67"/>
      <c r="W17" s="67"/>
      <c r="X17" s="67"/>
    </row>
    <row r="18" spans="1:24">
      <c r="A18" s="157"/>
      <c r="B18" s="2"/>
      <c r="C18" s="283"/>
      <c r="D18" s="67"/>
      <c r="E18" s="67"/>
      <c r="F18" s="67"/>
      <c r="G18" s="67"/>
      <c r="H18" s="67"/>
      <c r="I18" s="67"/>
      <c r="J18" s="67"/>
      <c r="K18" s="67"/>
      <c r="L18" s="67"/>
      <c r="M18" s="67"/>
      <c r="N18" s="67"/>
      <c r="O18" s="67"/>
      <c r="P18" s="67"/>
      <c r="Q18" s="67"/>
      <c r="R18" s="67"/>
      <c r="S18" s="67"/>
      <c r="T18" s="67"/>
      <c r="U18" s="67"/>
      <c r="V18" s="67"/>
      <c r="W18" s="67"/>
      <c r="X18" s="67"/>
    </row>
    <row r="19" spans="1:24">
      <c r="A19" s="157" t="s">
        <v>73</v>
      </c>
      <c r="B19" s="2"/>
      <c r="C19" s="283"/>
      <c r="D19" s="67"/>
      <c r="E19" s="67"/>
      <c r="F19" s="67"/>
      <c r="G19" s="67"/>
      <c r="H19" s="67"/>
      <c r="I19" s="67"/>
      <c r="J19" s="67"/>
      <c r="K19" s="67"/>
      <c r="L19" s="67"/>
      <c r="M19" s="67"/>
      <c r="N19" s="67"/>
      <c r="O19" s="67"/>
      <c r="P19" s="67"/>
      <c r="Q19" s="67"/>
      <c r="R19" s="67"/>
      <c r="S19" s="67"/>
      <c r="T19" s="67"/>
      <c r="U19" s="67"/>
      <c r="V19" s="67"/>
      <c r="W19" s="67"/>
      <c r="X19" s="67"/>
    </row>
    <row r="20" spans="1:24">
      <c r="A20" s="157" t="s">
        <v>74</v>
      </c>
      <c r="B20" s="2"/>
      <c r="C20" s="283"/>
      <c r="D20" s="67"/>
      <c r="E20" s="67"/>
      <c r="F20" s="67"/>
      <c r="G20" s="67"/>
      <c r="H20" s="67"/>
      <c r="I20" s="67"/>
      <c r="J20" s="67"/>
      <c r="K20" s="67"/>
      <c r="L20" s="67"/>
      <c r="M20" s="67"/>
      <c r="N20" s="67"/>
      <c r="O20" s="67"/>
      <c r="P20" s="67"/>
      <c r="Q20" s="67"/>
      <c r="R20" s="67"/>
      <c r="S20" s="67"/>
      <c r="T20" s="67"/>
      <c r="U20" s="67"/>
      <c r="V20" s="67"/>
      <c r="W20" s="67"/>
      <c r="X20" s="67"/>
    </row>
    <row r="21" spans="1:24">
      <c r="A21" s="157"/>
      <c r="B21" s="2"/>
      <c r="C21" s="283"/>
      <c r="D21" s="67"/>
      <c r="E21" s="67"/>
      <c r="F21" s="67"/>
      <c r="G21" s="67"/>
      <c r="H21" s="67"/>
      <c r="I21" s="67"/>
      <c r="J21" s="67"/>
      <c r="K21" s="67"/>
      <c r="L21" s="67"/>
      <c r="M21" s="67"/>
      <c r="N21" s="67"/>
      <c r="O21" s="67"/>
      <c r="P21" s="67"/>
      <c r="Q21" s="67"/>
      <c r="R21" s="67"/>
      <c r="S21" s="67"/>
      <c r="T21" s="67"/>
      <c r="U21" s="67"/>
      <c r="V21" s="67"/>
      <c r="W21" s="67"/>
      <c r="X21" s="67"/>
    </row>
    <row r="22" spans="1:24">
      <c r="A22" s="157" t="s">
        <v>75</v>
      </c>
      <c r="B22" s="2"/>
      <c r="C22" s="283"/>
      <c r="D22" s="67"/>
      <c r="E22" s="67"/>
      <c r="F22" s="67"/>
      <c r="G22" s="67"/>
      <c r="H22" s="67"/>
      <c r="I22" s="67"/>
      <c r="J22" s="67"/>
      <c r="K22" s="67"/>
      <c r="L22" s="67"/>
      <c r="M22" s="67"/>
      <c r="N22" s="67"/>
      <c r="O22" s="67"/>
      <c r="P22" s="67"/>
      <c r="Q22" s="67"/>
      <c r="R22" s="67"/>
      <c r="S22" s="67"/>
      <c r="T22" s="67"/>
      <c r="U22" s="67"/>
      <c r="V22" s="67"/>
      <c r="W22" s="67"/>
      <c r="X22" s="67"/>
    </row>
    <row r="23" spans="1:24">
      <c r="A23" s="157" t="s">
        <v>76</v>
      </c>
      <c r="B23" s="2"/>
      <c r="C23" s="283"/>
      <c r="D23" s="67"/>
      <c r="E23" s="67"/>
      <c r="F23" s="67"/>
      <c r="G23" s="67"/>
      <c r="H23" s="67"/>
      <c r="I23" s="67"/>
      <c r="J23" s="67"/>
      <c r="K23" s="67"/>
      <c r="L23" s="67"/>
      <c r="M23" s="67"/>
      <c r="N23" s="67"/>
      <c r="O23" s="67"/>
      <c r="P23" s="67"/>
      <c r="Q23" s="67"/>
      <c r="R23" s="67"/>
      <c r="S23" s="67"/>
      <c r="T23" s="67"/>
      <c r="U23" s="67"/>
      <c r="V23" s="67"/>
      <c r="W23" s="67"/>
      <c r="X23" s="67"/>
    </row>
    <row r="24" spans="1:24">
      <c r="A24" s="157" t="s">
        <v>77</v>
      </c>
      <c r="B24" s="2"/>
      <c r="C24" s="283"/>
      <c r="D24" s="67"/>
      <c r="E24" s="67"/>
      <c r="F24" s="67"/>
      <c r="G24" s="67"/>
      <c r="H24" s="67"/>
      <c r="I24" s="67"/>
      <c r="J24" s="67"/>
      <c r="K24" s="67"/>
      <c r="L24" s="67"/>
      <c r="M24" s="67"/>
      <c r="N24" s="67"/>
      <c r="O24" s="67"/>
      <c r="P24" s="67"/>
      <c r="Q24" s="67"/>
      <c r="R24" s="67"/>
      <c r="S24" s="67"/>
      <c r="T24" s="67"/>
      <c r="U24" s="67"/>
      <c r="V24" s="67"/>
      <c r="W24" s="67"/>
      <c r="X24" s="67"/>
    </row>
    <row r="25" spans="1:24">
      <c r="A25" s="157"/>
      <c r="B25" s="2"/>
      <c r="C25" s="283"/>
      <c r="D25" s="67"/>
      <c r="E25" s="67"/>
      <c r="F25" s="67"/>
      <c r="G25" s="67"/>
      <c r="H25" s="67"/>
      <c r="I25" s="67"/>
      <c r="J25" s="67"/>
      <c r="K25" s="67"/>
      <c r="L25" s="67"/>
      <c r="M25" s="67"/>
      <c r="N25" s="67"/>
      <c r="O25" s="67"/>
      <c r="P25" s="67"/>
      <c r="Q25" s="67"/>
      <c r="R25" s="67"/>
      <c r="S25" s="67"/>
      <c r="T25" s="67"/>
      <c r="U25" s="67"/>
      <c r="V25" s="67"/>
      <c r="W25" s="67"/>
      <c r="X25" s="67"/>
    </row>
    <row r="26" spans="1:24">
      <c r="A26" s="157" t="s">
        <v>78</v>
      </c>
      <c r="B26" s="2"/>
      <c r="C26" s="283"/>
      <c r="D26" s="67"/>
      <c r="E26" s="67"/>
      <c r="F26" s="67"/>
      <c r="G26" s="67"/>
      <c r="H26" s="67"/>
      <c r="I26" s="67"/>
      <c r="J26" s="67"/>
      <c r="K26" s="67"/>
      <c r="L26" s="67"/>
      <c r="M26" s="67"/>
      <c r="N26" s="67"/>
      <c r="O26" s="67"/>
      <c r="P26" s="67"/>
      <c r="Q26" s="67"/>
      <c r="R26" s="67"/>
      <c r="S26" s="67"/>
      <c r="T26" s="67"/>
      <c r="U26" s="67"/>
      <c r="V26" s="67"/>
      <c r="W26" s="67"/>
      <c r="X26" s="67"/>
    </row>
    <row r="27" spans="1:24">
      <c r="A27" s="157" t="s">
        <v>79</v>
      </c>
      <c r="B27" s="2"/>
      <c r="C27" s="283"/>
      <c r="D27" s="67"/>
      <c r="E27" s="67"/>
      <c r="F27" s="67"/>
      <c r="G27" s="67"/>
      <c r="H27" s="67"/>
      <c r="I27" s="67"/>
      <c r="J27" s="67"/>
      <c r="K27" s="67"/>
      <c r="L27" s="67"/>
      <c r="M27" s="67"/>
      <c r="N27" s="67"/>
      <c r="O27" s="67"/>
      <c r="P27" s="67"/>
      <c r="Q27" s="67"/>
      <c r="R27" s="67"/>
      <c r="S27" s="67"/>
      <c r="T27" s="67"/>
      <c r="U27" s="67"/>
      <c r="V27" s="67"/>
      <c r="W27" s="67"/>
      <c r="X27" s="67"/>
    </row>
    <row r="28" spans="1:24">
      <c r="A28" s="157" t="s">
        <v>80</v>
      </c>
      <c r="B28" s="2"/>
      <c r="C28" s="283"/>
      <c r="D28" s="67"/>
      <c r="E28" s="67"/>
      <c r="F28" s="67"/>
      <c r="G28" s="67"/>
      <c r="H28" s="67"/>
      <c r="I28" s="67"/>
      <c r="J28" s="67"/>
      <c r="K28" s="67"/>
      <c r="L28" s="67"/>
      <c r="M28" s="67"/>
      <c r="N28" s="67"/>
      <c r="O28" s="67"/>
      <c r="P28" s="67"/>
      <c r="Q28" s="67"/>
      <c r="R28" s="67"/>
      <c r="S28" s="67"/>
      <c r="T28" s="67"/>
      <c r="U28" s="67"/>
      <c r="V28" s="67"/>
      <c r="W28" s="67"/>
      <c r="X28" s="67"/>
    </row>
    <row r="29" spans="1:24">
      <c r="A29" s="157"/>
      <c r="B29" s="2"/>
      <c r="C29" s="283"/>
      <c r="D29" s="67"/>
      <c r="E29" s="67"/>
      <c r="F29" s="67"/>
      <c r="G29" s="67"/>
      <c r="H29" s="67"/>
      <c r="I29" s="67"/>
      <c r="J29" s="67"/>
      <c r="K29" s="67"/>
      <c r="L29" s="67"/>
      <c r="M29" s="67"/>
      <c r="N29" s="67"/>
      <c r="O29" s="67"/>
      <c r="P29" s="67"/>
      <c r="Q29" s="67"/>
      <c r="R29" s="67"/>
      <c r="S29" s="67"/>
      <c r="T29" s="67"/>
      <c r="U29" s="67"/>
      <c r="V29" s="67"/>
      <c r="W29" s="67"/>
      <c r="X29" s="67"/>
    </row>
    <row r="30" spans="1:24">
      <c r="A30" s="157" t="s">
        <v>81</v>
      </c>
      <c r="B30" s="2"/>
      <c r="C30" s="283"/>
      <c r="D30" s="67"/>
      <c r="E30" s="67"/>
      <c r="F30" s="67"/>
      <c r="G30" s="67"/>
      <c r="H30" s="67"/>
      <c r="I30" s="67"/>
      <c r="J30" s="67"/>
      <c r="K30" s="67"/>
      <c r="L30" s="67"/>
      <c r="M30" s="67"/>
      <c r="N30" s="67"/>
      <c r="O30" s="67"/>
      <c r="P30" s="67"/>
      <c r="Q30" s="67"/>
      <c r="R30" s="67"/>
      <c r="S30" s="67"/>
      <c r="T30" s="67"/>
      <c r="U30" s="67"/>
      <c r="V30" s="67"/>
      <c r="W30" s="67"/>
      <c r="X30" s="67"/>
    </row>
    <row r="31" spans="1:24">
      <c r="A31" s="157"/>
      <c r="B31" s="2"/>
      <c r="C31" s="283"/>
      <c r="D31" s="67"/>
      <c r="E31" s="67"/>
      <c r="F31" s="67"/>
      <c r="G31" s="67"/>
      <c r="H31" s="67"/>
      <c r="I31" s="67"/>
      <c r="J31" s="67"/>
      <c r="K31" s="67"/>
      <c r="L31" s="67"/>
      <c r="M31" s="67"/>
      <c r="N31" s="67"/>
      <c r="O31" s="67"/>
      <c r="P31" s="67"/>
      <c r="Q31" s="67"/>
      <c r="R31" s="67"/>
      <c r="S31" s="67"/>
      <c r="T31" s="67"/>
      <c r="U31" s="67"/>
      <c r="V31" s="67"/>
      <c r="W31" s="67"/>
      <c r="X31" s="67"/>
    </row>
    <row r="32" spans="1:24">
      <c r="A32" s="157" t="s">
        <v>82</v>
      </c>
      <c r="B32" s="2"/>
      <c r="C32" s="283"/>
      <c r="D32" s="67"/>
      <c r="E32" s="67"/>
      <c r="F32" s="67"/>
      <c r="G32" s="67"/>
      <c r="H32" s="67"/>
      <c r="I32" s="67"/>
      <c r="J32" s="67"/>
      <c r="K32" s="67"/>
      <c r="L32" s="67"/>
      <c r="M32" s="67"/>
      <c r="N32" s="67"/>
      <c r="O32" s="67"/>
      <c r="P32" s="67"/>
      <c r="Q32" s="67"/>
      <c r="R32" s="67"/>
      <c r="S32" s="67"/>
      <c r="T32" s="67"/>
      <c r="U32" s="67"/>
      <c r="V32" s="67"/>
      <c r="W32" s="67"/>
      <c r="X32" s="67"/>
    </row>
    <row r="33" spans="1:24">
      <c r="A33" s="157"/>
      <c r="B33" s="2"/>
      <c r="C33" s="283"/>
      <c r="D33" s="67"/>
      <c r="E33" s="67"/>
      <c r="F33" s="67"/>
      <c r="G33" s="67"/>
      <c r="H33" s="67"/>
      <c r="I33" s="67"/>
      <c r="J33" s="67"/>
      <c r="K33" s="67"/>
      <c r="L33" s="67"/>
      <c r="M33" s="67"/>
      <c r="N33" s="67"/>
      <c r="O33" s="67"/>
      <c r="P33" s="67"/>
      <c r="Q33" s="67"/>
      <c r="R33" s="67"/>
      <c r="S33" s="67"/>
      <c r="T33" s="67"/>
      <c r="U33" s="67"/>
      <c r="V33" s="67"/>
      <c r="W33" s="67"/>
      <c r="X33" s="67"/>
    </row>
    <row r="34" spans="1:24">
      <c r="A34" s="157" t="s">
        <v>83</v>
      </c>
      <c r="B34" s="2"/>
      <c r="C34" s="283"/>
      <c r="D34" s="67"/>
      <c r="E34" s="67"/>
      <c r="F34" s="67"/>
      <c r="G34" s="67"/>
      <c r="H34" s="67"/>
      <c r="I34" s="67"/>
      <c r="J34" s="67"/>
      <c r="K34" s="67"/>
      <c r="L34" s="67"/>
      <c r="M34" s="67"/>
      <c r="N34" s="67"/>
      <c r="O34" s="67"/>
      <c r="P34" s="67"/>
      <c r="Q34" s="67"/>
      <c r="R34" s="67"/>
      <c r="S34" s="67"/>
      <c r="T34" s="67"/>
      <c r="U34" s="67"/>
      <c r="V34" s="67"/>
      <c r="W34" s="67"/>
      <c r="X34" s="67"/>
    </row>
    <row r="35" spans="1:24">
      <c r="A35" s="157"/>
      <c r="B35" s="2"/>
      <c r="C35" s="283"/>
      <c r="D35" s="67"/>
      <c r="E35" s="67"/>
      <c r="F35" s="67"/>
      <c r="G35" s="67"/>
      <c r="H35" s="67"/>
      <c r="I35" s="67"/>
      <c r="J35" s="67"/>
      <c r="K35" s="67"/>
      <c r="L35" s="67"/>
      <c r="M35" s="67"/>
      <c r="N35" s="67"/>
      <c r="O35" s="67"/>
      <c r="P35" s="67"/>
      <c r="Q35" s="67"/>
      <c r="R35" s="67"/>
      <c r="S35" s="67"/>
      <c r="T35" s="67"/>
      <c r="U35" s="67"/>
      <c r="V35" s="67"/>
      <c r="W35" s="67"/>
      <c r="X35" s="67"/>
    </row>
    <row r="36" spans="1:24">
      <c r="A36" s="157" t="s">
        <v>84</v>
      </c>
      <c r="B36" s="2"/>
      <c r="C36" s="283"/>
      <c r="D36" s="67"/>
      <c r="E36" s="67"/>
      <c r="F36" s="67"/>
      <c r="G36" s="67"/>
      <c r="H36" s="67"/>
      <c r="I36" s="67"/>
      <c r="J36" s="67"/>
      <c r="K36" s="67"/>
      <c r="L36" s="67"/>
      <c r="M36" s="67"/>
      <c r="N36" s="67"/>
      <c r="O36" s="67"/>
      <c r="P36" s="67"/>
      <c r="Q36" s="67"/>
      <c r="R36" s="67"/>
      <c r="S36" s="67"/>
      <c r="T36" s="67"/>
      <c r="U36" s="67"/>
      <c r="V36" s="67"/>
      <c r="W36" s="67"/>
      <c r="X36" s="67"/>
    </row>
    <row r="37" spans="1:24">
      <c r="A37" s="157"/>
      <c r="B37" s="2"/>
      <c r="C37" s="283"/>
      <c r="D37" s="67"/>
      <c r="E37" s="67"/>
      <c r="F37" s="67"/>
      <c r="G37" s="67"/>
      <c r="H37" s="67"/>
      <c r="I37" s="67"/>
      <c r="J37" s="67"/>
      <c r="K37" s="67"/>
      <c r="L37" s="67"/>
      <c r="M37" s="67"/>
      <c r="N37" s="67"/>
      <c r="O37" s="67"/>
      <c r="P37" s="67"/>
      <c r="Q37" s="67"/>
      <c r="R37" s="67"/>
      <c r="S37" s="67"/>
      <c r="T37" s="67"/>
      <c r="U37" s="67"/>
      <c r="V37" s="67"/>
      <c r="W37" s="67"/>
      <c r="X37" s="67"/>
    </row>
    <row r="38" spans="1:24">
      <c r="A38" s="284" t="s">
        <v>85</v>
      </c>
      <c r="B38" s="285"/>
      <c r="C38" s="286"/>
      <c r="D38" s="67"/>
      <c r="E38" s="67"/>
      <c r="F38" s="67"/>
      <c r="G38" s="67"/>
      <c r="H38" s="67"/>
      <c r="I38" s="67"/>
      <c r="J38" s="67"/>
      <c r="K38" s="67"/>
      <c r="L38" s="67"/>
      <c r="M38" s="67"/>
      <c r="N38" s="67"/>
      <c r="O38" s="67"/>
      <c r="P38" s="67"/>
      <c r="Q38" s="67"/>
      <c r="R38" s="67"/>
      <c r="S38" s="67"/>
      <c r="T38" s="67"/>
      <c r="U38" s="67"/>
      <c r="V38" s="67"/>
      <c r="W38" s="67"/>
      <c r="X38" s="67"/>
    </row>
    <row r="39" spans="1:24">
      <c r="A39" s="287"/>
      <c r="B39" s="158"/>
      <c r="C39" s="288"/>
      <c r="D39" s="67"/>
      <c r="E39" s="67"/>
      <c r="F39" s="67"/>
      <c r="G39" s="67"/>
      <c r="H39" s="67"/>
      <c r="I39" s="67"/>
      <c r="J39" s="67"/>
      <c r="K39" s="67"/>
      <c r="L39" s="67"/>
      <c r="M39" s="67"/>
      <c r="N39" s="67"/>
      <c r="O39" s="67"/>
      <c r="P39" s="67"/>
      <c r="Q39" s="67"/>
      <c r="R39" s="67"/>
      <c r="S39" s="67"/>
      <c r="T39" s="67"/>
      <c r="U39" s="67"/>
      <c r="V39" s="67"/>
      <c r="W39" s="67"/>
      <c r="X39" s="67"/>
    </row>
    <row r="40" spans="1:24">
      <c r="A40" s="1484" t="s">
        <v>2956</v>
      </c>
      <c r="B40" s="158"/>
      <c r="C40" s="288"/>
      <c r="D40" s="67"/>
      <c r="E40" s="67"/>
      <c r="F40" s="67"/>
      <c r="G40" s="67"/>
      <c r="H40" s="67"/>
      <c r="I40" s="67"/>
      <c r="J40" s="67"/>
      <c r="K40" s="67"/>
      <c r="L40" s="67"/>
      <c r="M40" s="67"/>
      <c r="N40" s="67"/>
      <c r="O40" s="67"/>
      <c r="P40" s="67"/>
      <c r="Q40" s="67"/>
      <c r="R40" s="67"/>
      <c r="S40" s="67"/>
      <c r="T40" s="67"/>
      <c r="U40" s="67"/>
      <c r="V40" s="67"/>
      <c r="W40" s="67"/>
      <c r="X40" s="67"/>
    </row>
    <row r="41" spans="1:24">
      <c r="A41" s="1484" t="s">
        <v>2957</v>
      </c>
      <c r="B41" s="158"/>
      <c r="C41" s="288"/>
      <c r="D41" s="67"/>
      <c r="E41" s="67"/>
      <c r="F41" s="67"/>
      <c r="G41" s="67"/>
      <c r="H41" s="67"/>
      <c r="I41" s="67"/>
      <c r="J41" s="67"/>
      <c r="K41" s="67"/>
      <c r="L41" s="67"/>
      <c r="M41" s="67"/>
      <c r="N41" s="67"/>
      <c r="O41" s="67"/>
      <c r="P41" s="67"/>
      <c r="Q41" s="67"/>
      <c r="R41" s="67"/>
      <c r="S41" s="67"/>
      <c r="T41" s="67"/>
      <c r="U41" s="67"/>
      <c r="V41" s="67"/>
      <c r="W41" s="67"/>
      <c r="X41" s="67"/>
    </row>
    <row r="42" spans="1:24">
      <c r="A42" s="1484" t="s">
        <v>2958</v>
      </c>
      <c r="B42" s="158"/>
      <c r="C42" s="288"/>
      <c r="D42" s="67"/>
      <c r="E42" s="67"/>
      <c r="F42" s="67"/>
      <c r="G42" s="67"/>
      <c r="H42" s="67"/>
      <c r="I42" s="67"/>
      <c r="J42" s="67"/>
      <c r="K42" s="67"/>
      <c r="L42" s="67"/>
      <c r="M42" s="67"/>
      <c r="N42" s="67"/>
      <c r="O42" s="67"/>
      <c r="P42" s="67"/>
      <c r="Q42" s="67"/>
      <c r="R42" s="67"/>
      <c r="S42" s="67"/>
      <c r="T42" s="67"/>
      <c r="U42" s="67"/>
      <c r="V42" s="67"/>
      <c r="W42" s="67"/>
      <c r="X42" s="67"/>
    </row>
    <row r="43" spans="1:24">
      <c r="A43" s="1484" t="s">
        <v>2959</v>
      </c>
      <c r="B43" s="158"/>
      <c r="C43" s="288"/>
      <c r="D43" s="67"/>
      <c r="E43" s="67"/>
      <c r="F43" s="67"/>
      <c r="G43" s="67"/>
      <c r="H43" s="67"/>
      <c r="I43" s="67"/>
      <c r="J43" s="67"/>
      <c r="K43" s="67"/>
      <c r="L43" s="67"/>
      <c r="M43" s="67"/>
      <c r="N43" s="67"/>
      <c r="O43" s="67"/>
      <c r="P43" s="67"/>
      <c r="Q43" s="67"/>
      <c r="R43" s="67"/>
      <c r="S43" s="67"/>
      <c r="T43" s="67"/>
      <c r="U43" s="67"/>
      <c r="V43" s="67"/>
      <c r="W43" s="67"/>
      <c r="X43" s="67"/>
    </row>
    <row r="44" spans="1:24">
      <c r="A44" s="1484" t="s">
        <v>2960</v>
      </c>
      <c r="B44" s="158"/>
      <c r="C44" s="288"/>
      <c r="D44" s="67"/>
      <c r="E44" s="67"/>
      <c r="F44" s="67"/>
      <c r="G44" s="67"/>
      <c r="H44" s="67"/>
      <c r="I44" s="67"/>
      <c r="J44" s="67"/>
      <c r="K44" s="67"/>
      <c r="L44" s="67"/>
      <c r="M44" s="67"/>
      <c r="N44" s="67"/>
      <c r="O44" s="67"/>
      <c r="P44" s="67"/>
      <c r="Q44" s="67"/>
      <c r="R44" s="67"/>
      <c r="S44" s="67"/>
      <c r="T44" s="67"/>
      <c r="U44" s="67"/>
      <c r="V44" s="67"/>
      <c r="W44" s="67"/>
      <c r="X44" s="67"/>
    </row>
    <row r="45" spans="1:24">
      <c r="A45" s="1512" t="s">
        <v>3005</v>
      </c>
      <c r="B45" s="158"/>
      <c r="C45" s="288"/>
      <c r="D45" s="67"/>
      <c r="E45" s="67"/>
      <c r="F45" s="67"/>
      <c r="G45" s="67"/>
      <c r="H45" s="67"/>
      <c r="I45" s="67"/>
      <c r="J45" s="67"/>
      <c r="K45" s="67"/>
      <c r="L45" s="67"/>
      <c r="M45" s="67"/>
      <c r="N45" s="67"/>
      <c r="O45" s="67"/>
      <c r="P45" s="67"/>
      <c r="Q45" s="67"/>
      <c r="R45" s="67"/>
      <c r="S45" s="67"/>
      <c r="T45" s="67"/>
      <c r="U45" s="67"/>
      <c r="V45" s="67"/>
      <c r="W45" s="67"/>
      <c r="X45" s="67"/>
    </row>
    <row r="46" spans="1:24">
      <c r="A46" s="1512" t="s">
        <v>3006</v>
      </c>
      <c r="B46" s="158"/>
      <c r="C46" s="288"/>
      <c r="D46" s="67"/>
      <c r="E46" s="67"/>
      <c r="F46" s="67"/>
      <c r="G46" s="67"/>
      <c r="H46" s="67"/>
      <c r="I46" s="67"/>
      <c r="J46" s="67"/>
      <c r="K46" s="67"/>
      <c r="L46" s="67"/>
      <c r="M46" s="67"/>
      <c r="N46" s="67"/>
      <c r="O46" s="67"/>
      <c r="P46" s="67"/>
      <c r="Q46" s="67"/>
      <c r="R46" s="67"/>
      <c r="S46" s="67"/>
      <c r="T46" s="67"/>
      <c r="U46" s="67"/>
      <c r="V46" s="67"/>
      <c r="W46" s="67"/>
      <c r="X46" s="67"/>
    </row>
    <row r="47" spans="1:24">
      <c r="A47" s="1512" t="s">
        <v>3009</v>
      </c>
      <c r="B47" s="158"/>
      <c r="C47" s="288"/>
      <c r="D47" s="67"/>
      <c r="E47" s="67"/>
      <c r="F47" s="67"/>
      <c r="G47" s="67"/>
      <c r="H47" s="67"/>
      <c r="I47" s="67"/>
      <c r="J47" s="67"/>
      <c r="K47" s="67"/>
      <c r="L47" s="67"/>
      <c r="M47" s="67"/>
      <c r="N47" s="67"/>
      <c r="O47" s="67"/>
      <c r="P47" s="67"/>
      <c r="Q47" s="67"/>
      <c r="R47" s="67"/>
      <c r="S47" s="67"/>
      <c r="T47" s="67"/>
      <c r="U47" s="67"/>
      <c r="V47" s="67"/>
      <c r="W47" s="67"/>
      <c r="X47" s="67"/>
    </row>
    <row r="48" spans="1:24">
      <c r="A48" s="1484" t="s">
        <v>2961</v>
      </c>
      <c r="B48" s="158"/>
      <c r="C48" s="288"/>
      <c r="D48" s="67"/>
      <c r="E48" s="67"/>
      <c r="F48" s="67"/>
      <c r="G48" s="67"/>
      <c r="H48" s="67"/>
      <c r="I48" s="67"/>
      <c r="J48" s="67"/>
      <c r="K48" s="67"/>
      <c r="L48" s="67"/>
      <c r="M48" s="67"/>
      <c r="N48" s="67"/>
      <c r="O48" s="67"/>
      <c r="P48" s="67"/>
      <c r="Q48" s="67"/>
      <c r="R48" s="67"/>
      <c r="S48" s="67"/>
      <c r="T48" s="67"/>
      <c r="U48" s="67"/>
      <c r="V48" s="67"/>
      <c r="W48" s="67"/>
      <c r="X48" s="67"/>
    </row>
    <row r="49" spans="1:24">
      <c r="A49" s="1485" t="s">
        <v>2962</v>
      </c>
      <c r="B49" s="158"/>
      <c r="C49" s="288"/>
      <c r="D49" s="67"/>
      <c r="E49" s="67"/>
      <c r="F49" s="67"/>
      <c r="G49" s="67"/>
      <c r="H49" s="67"/>
      <c r="I49" s="67"/>
      <c r="J49" s="67"/>
      <c r="K49" s="67"/>
      <c r="L49" s="67"/>
      <c r="M49" s="67"/>
      <c r="N49" s="67"/>
      <c r="O49" s="67"/>
      <c r="P49" s="67"/>
      <c r="Q49" s="67"/>
      <c r="R49" s="67"/>
      <c r="S49" s="67"/>
      <c r="T49" s="67"/>
      <c r="U49" s="67"/>
      <c r="V49" s="67"/>
      <c r="W49" s="67"/>
      <c r="X49" s="67"/>
    </row>
    <row r="50" spans="1:24">
      <c r="A50" s="1485" t="s">
        <v>2963</v>
      </c>
      <c r="B50" s="158"/>
      <c r="C50" s="288"/>
      <c r="D50" s="67"/>
      <c r="E50" s="67"/>
      <c r="F50" s="67"/>
      <c r="G50" s="67"/>
      <c r="H50" s="67"/>
      <c r="I50" s="67"/>
      <c r="J50" s="67"/>
      <c r="K50" s="67"/>
      <c r="L50" s="67"/>
      <c r="M50" s="67"/>
      <c r="N50" s="67"/>
      <c r="O50" s="67"/>
      <c r="P50" s="67"/>
      <c r="Q50" s="67"/>
      <c r="R50" s="67"/>
      <c r="S50" s="67"/>
      <c r="T50" s="67"/>
      <c r="U50" s="67"/>
      <c r="V50" s="67"/>
      <c r="W50" s="67"/>
      <c r="X50" s="67"/>
    </row>
    <row r="51" spans="1:24">
      <c r="A51" s="1485" t="s">
        <v>2964</v>
      </c>
      <c r="B51" s="158"/>
      <c r="C51" s="288"/>
      <c r="D51" s="67"/>
      <c r="E51" s="67"/>
      <c r="F51" s="67"/>
      <c r="G51" s="67"/>
      <c r="H51" s="67"/>
      <c r="I51" s="67"/>
      <c r="J51" s="67"/>
      <c r="K51" s="67"/>
      <c r="L51" s="67"/>
      <c r="M51" s="67"/>
      <c r="N51" s="67"/>
      <c r="O51" s="67"/>
      <c r="P51" s="67"/>
      <c r="Q51" s="67"/>
      <c r="R51" s="67"/>
      <c r="S51" s="67"/>
      <c r="T51" s="67"/>
      <c r="U51" s="67"/>
      <c r="V51" s="67"/>
      <c r="W51" s="67"/>
      <c r="X51" s="67"/>
    </row>
    <row r="52" spans="1:24">
      <c r="A52" s="1485" t="s">
        <v>2965</v>
      </c>
      <c r="B52" s="158"/>
      <c r="C52" s="288"/>
      <c r="D52" s="67"/>
      <c r="E52" s="67"/>
      <c r="F52" s="67"/>
      <c r="G52" s="67"/>
      <c r="H52" s="67"/>
      <c r="I52" s="67"/>
      <c r="J52" s="67"/>
      <c r="K52" s="67"/>
      <c r="L52" s="67"/>
      <c r="M52" s="67"/>
      <c r="N52" s="67"/>
      <c r="O52" s="67"/>
      <c r="P52" s="67"/>
      <c r="Q52" s="67"/>
      <c r="R52" s="67"/>
      <c r="S52" s="67"/>
      <c r="T52" s="67"/>
      <c r="U52" s="67"/>
      <c r="V52" s="67"/>
      <c r="W52" s="67"/>
      <c r="X52" s="67"/>
    </row>
    <row r="53" spans="1:24">
      <c r="A53" s="287"/>
      <c r="B53" s="158"/>
      <c r="C53" s="288"/>
      <c r="D53" s="67"/>
      <c r="E53" s="67"/>
      <c r="F53" s="67"/>
      <c r="G53" s="67"/>
      <c r="H53" s="67"/>
      <c r="I53" s="67"/>
      <c r="J53" s="67"/>
      <c r="K53" s="67"/>
      <c r="L53" s="67"/>
      <c r="M53" s="67"/>
      <c r="N53" s="67"/>
      <c r="O53" s="67"/>
      <c r="P53" s="67"/>
      <c r="Q53" s="67"/>
      <c r="R53" s="67"/>
      <c r="S53" s="67"/>
      <c r="T53" s="67"/>
      <c r="U53" s="67"/>
      <c r="V53" s="67"/>
      <c r="W53" s="67"/>
      <c r="X53" s="67"/>
    </row>
    <row r="54" spans="1:24">
      <c r="A54" s="287"/>
      <c r="B54" s="158"/>
      <c r="C54" s="288"/>
      <c r="D54" s="67"/>
      <c r="E54" s="67"/>
      <c r="F54" s="67"/>
      <c r="G54" s="67"/>
      <c r="H54" s="67"/>
      <c r="I54" s="67"/>
      <c r="J54" s="67"/>
      <c r="K54" s="67"/>
      <c r="L54" s="67"/>
      <c r="M54" s="67"/>
      <c r="N54" s="67"/>
      <c r="O54" s="67"/>
      <c r="P54" s="67"/>
      <c r="Q54" s="67"/>
      <c r="R54" s="67"/>
      <c r="S54" s="67"/>
      <c r="T54" s="67"/>
      <c r="U54" s="67"/>
      <c r="V54" s="67"/>
      <c r="W54" s="67"/>
      <c r="X54" s="67"/>
    </row>
    <row r="55" spans="1:24">
      <c r="A55" s="287"/>
      <c r="B55" s="158"/>
      <c r="C55" s="288"/>
      <c r="D55" s="67"/>
      <c r="E55" s="67"/>
      <c r="F55" s="67"/>
      <c r="G55" s="67"/>
      <c r="H55" s="67"/>
      <c r="I55" s="67"/>
      <c r="J55" s="67"/>
      <c r="K55" s="67"/>
      <c r="L55" s="67"/>
      <c r="M55" s="67"/>
      <c r="N55" s="67"/>
      <c r="O55" s="67"/>
      <c r="P55" s="67"/>
      <c r="Q55" s="67"/>
      <c r="R55" s="67"/>
      <c r="S55" s="67"/>
      <c r="T55" s="67"/>
      <c r="U55" s="67"/>
      <c r="V55" s="67"/>
      <c r="W55" s="67"/>
      <c r="X55" s="67"/>
    </row>
    <row r="56" spans="1:24">
      <c r="A56" s="287"/>
      <c r="B56" s="158"/>
      <c r="C56" s="288"/>
      <c r="D56" s="67"/>
      <c r="E56" s="67"/>
      <c r="F56" s="67"/>
      <c r="G56" s="67"/>
      <c r="H56" s="67"/>
      <c r="I56" s="67"/>
      <c r="J56" s="67"/>
      <c r="K56" s="67"/>
      <c r="L56" s="67"/>
      <c r="M56" s="67"/>
      <c r="N56" s="67"/>
      <c r="O56" s="67"/>
      <c r="P56" s="67"/>
      <c r="Q56" s="67"/>
      <c r="R56" s="67"/>
      <c r="S56" s="67"/>
      <c r="T56" s="67"/>
      <c r="U56" s="67"/>
      <c r="V56" s="67"/>
      <c r="W56" s="67"/>
      <c r="X56" s="67"/>
    </row>
    <row r="57" spans="1:24">
      <c r="A57" s="287"/>
      <c r="B57" s="158"/>
      <c r="C57" s="288"/>
      <c r="D57" s="67"/>
      <c r="E57" s="67"/>
      <c r="F57" s="67"/>
      <c r="G57" s="67"/>
      <c r="H57" s="67"/>
      <c r="I57" s="67"/>
      <c r="J57" s="67"/>
      <c r="K57" s="67"/>
      <c r="L57" s="67"/>
      <c r="M57" s="67"/>
      <c r="N57" s="67"/>
      <c r="O57" s="67"/>
      <c r="P57" s="67"/>
      <c r="Q57" s="67"/>
      <c r="R57" s="67"/>
      <c r="S57" s="67"/>
      <c r="T57" s="67"/>
      <c r="U57" s="67"/>
      <c r="V57" s="67"/>
      <c r="W57" s="67"/>
      <c r="X57" s="67"/>
    </row>
    <row r="58" spans="1:24">
      <c r="A58" s="287"/>
      <c r="B58" s="158"/>
      <c r="C58" s="288"/>
      <c r="D58" s="67"/>
      <c r="E58" s="67"/>
      <c r="F58" s="67"/>
      <c r="G58" s="67"/>
      <c r="H58" s="67"/>
      <c r="I58" s="67"/>
      <c r="J58" s="67"/>
      <c r="K58" s="67"/>
      <c r="L58" s="67"/>
      <c r="M58" s="67"/>
      <c r="N58" s="67"/>
      <c r="O58" s="67"/>
      <c r="P58" s="67"/>
      <c r="Q58" s="67"/>
      <c r="R58" s="67"/>
      <c r="S58" s="67"/>
      <c r="T58" s="67"/>
      <c r="U58" s="67"/>
      <c r="V58" s="67"/>
      <c r="W58" s="67"/>
      <c r="X58" s="67"/>
    </row>
    <row r="59" spans="1:24">
      <c r="A59" s="287"/>
      <c r="B59" s="158"/>
      <c r="C59" s="288"/>
      <c r="D59" s="67"/>
      <c r="E59" s="67"/>
      <c r="F59" s="67"/>
      <c r="G59" s="67"/>
      <c r="H59" s="67"/>
      <c r="I59" s="67"/>
      <c r="J59" s="67"/>
      <c r="K59" s="67"/>
      <c r="L59" s="67"/>
      <c r="M59" s="67"/>
      <c r="N59" s="67"/>
      <c r="O59" s="67"/>
      <c r="P59" s="67"/>
      <c r="Q59" s="67"/>
      <c r="R59" s="67"/>
      <c r="S59" s="67"/>
      <c r="T59" s="67"/>
      <c r="U59" s="67"/>
      <c r="V59" s="67"/>
      <c r="W59" s="67"/>
      <c r="X59" s="67"/>
    </row>
    <row r="60" spans="1:24">
      <c r="A60" s="287"/>
      <c r="B60" s="158"/>
      <c r="C60" s="288"/>
      <c r="D60" s="67"/>
      <c r="E60" s="67"/>
      <c r="F60" s="67"/>
      <c r="G60" s="67"/>
      <c r="H60" s="67"/>
      <c r="I60" s="67"/>
      <c r="J60" s="67"/>
      <c r="K60" s="67"/>
      <c r="L60" s="67"/>
      <c r="M60" s="67"/>
      <c r="N60" s="67"/>
      <c r="O60" s="67"/>
      <c r="P60" s="67"/>
      <c r="Q60" s="67"/>
      <c r="R60" s="67"/>
      <c r="S60" s="67"/>
      <c r="T60" s="67"/>
      <c r="U60" s="67"/>
      <c r="V60" s="67"/>
      <c r="W60" s="67"/>
      <c r="X60" s="67"/>
    </row>
    <row r="61" spans="1:24">
      <c r="A61" s="287"/>
      <c r="B61" s="158"/>
      <c r="C61" s="288"/>
      <c r="D61" s="67"/>
      <c r="E61" s="67"/>
      <c r="F61" s="67"/>
      <c r="G61" s="67"/>
      <c r="H61" s="67"/>
      <c r="I61" s="67"/>
      <c r="J61" s="67"/>
      <c r="K61" s="67"/>
      <c r="L61" s="67"/>
      <c r="M61" s="67"/>
      <c r="N61" s="67"/>
      <c r="O61" s="67"/>
      <c r="P61" s="67"/>
      <c r="Q61" s="67"/>
      <c r="R61" s="67"/>
      <c r="S61" s="67"/>
      <c r="T61" s="67"/>
      <c r="U61" s="67"/>
      <c r="V61" s="67"/>
      <c r="W61" s="67"/>
      <c r="X61" s="67"/>
    </row>
    <row r="62" spans="1:24" ht="15.75" thickBot="1">
      <c r="A62" s="289"/>
      <c r="B62" s="163"/>
      <c r="C62" s="290"/>
      <c r="D62" s="67"/>
      <c r="E62" s="67"/>
      <c r="F62" s="67"/>
      <c r="G62" s="67"/>
      <c r="H62" s="67"/>
      <c r="I62" s="67"/>
      <c r="J62" s="67"/>
      <c r="K62" s="67"/>
      <c r="L62" s="67"/>
      <c r="M62" s="67"/>
      <c r="N62" s="67"/>
      <c r="O62" s="67"/>
      <c r="P62" s="67"/>
      <c r="Q62" s="67"/>
      <c r="R62" s="67"/>
      <c r="S62" s="67"/>
      <c r="T62" s="67"/>
      <c r="U62" s="67"/>
      <c r="V62" s="67"/>
      <c r="W62" s="67"/>
      <c r="X62" s="67"/>
    </row>
    <row r="63" spans="1:24">
      <c r="A63" s="2" t="s">
        <v>513</v>
      </c>
      <c r="B63" s="2"/>
      <c r="C63" s="2"/>
      <c r="D63" s="67"/>
      <c r="E63" s="67"/>
      <c r="F63" s="67"/>
      <c r="G63" s="67"/>
      <c r="H63" s="67"/>
      <c r="I63" s="67"/>
      <c r="J63" s="67"/>
      <c r="K63" s="67"/>
      <c r="L63" s="67"/>
      <c r="M63" s="67"/>
      <c r="N63" s="67"/>
      <c r="O63" s="67"/>
      <c r="P63" s="67"/>
      <c r="Q63" s="67"/>
      <c r="R63" s="67"/>
      <c r="S63" s="67"/>
      <c r="T63" s="67"/>
      <c r="U63" s="67"/>
      <c r="V63" s="67"/>
      <c r="W63" s="67"/>
      <c r="X63" s="67"/>
    </row>
    <row r="64" spans="1:24">
      <c r="A64" s="2"/>
      <c r="B64" s="2"/>
      <c r="C64" s="2"/>
      <c r="D64" s="67"/>
      <c r="E64" s="67"/>
      <c r="F64" s="67"/>
      <c r="G64" s="67"/>
      <c r="H64" s="67"/>
      <c r="I64" s="67"/>
      <c r="J64" s="67"/>
      <c r="K64" s="67"/>
      <c r="L64" s="67"/>
      <c r="M64" s="67"/>
      <c r="N64" s="67"/>
      <c r="O64" s="67"/>
      <c r="P64" s="67"/>
      <c r="Q64" s="67"/>
      <c r="R64" s="67"/>
      <c r="S64" s="67"/>
      <c r="T64" s="67"/>
      <c r="U64" s="67"/>
      <c r="V64" s="67"/>
      <c r="W64" s="67"/>
      <c r="X64" s="67"/>
    </row>
    <row r="65" spans="1:24">
      <c r="A65" s="164" t="s">
        <v>2265</v>
      </c>
      <c r="B65" s="164"/>
      <c r="C65" s="164"/>
      <c r="D65" s="67"/>
      <c r="E65" s="67"/>
      <c r="F65" s="67"/>
      <c r="G65" s="67"/>
      <c r="H65" s="67"/>
      <c r="I65" s="67"/>
      <c r="J65" s="67"/>
      <c r="K65" s="67"/>
      <c r="L65" s="67"/>
      <c r="M65" s="67"/>
      <c r="N65" s="67"/>
      <c r="O65" s="67"/>
      <c r="P65" s="67"/>
      <c r="Q65" s="67"/>
      <c r="R65" s="67"/>
      <c r="S65" s="67"/>
      <c r="T65" s="67"/>
      <c r="U65" s="67"/>
      <c r="V65" s="67"/>
      <c r="W65" s="67"/>
      <c r="X65" s="67"/>
    </row>
    <row r="66" spans="1:24">
      <c r="A66" s="2"/>
      <c r="B66" s="2"/>
      <c r="C66" s="2"/>
      <c r="D66" s="67"/>
      <c r="E66" s="67"/>
      <c r="F66" s="67"/>
      <c r="G66" s="67"/>
      <c r="H66" s="67"/>
      <c r="I66" s="67"/>
      <c r="J66" s="67"/>
      <c r="K66" s="67"/>
      <c r="L66" s="67"/>
      <c r="M66" s="67"/>
      <c r="N66" s="67"/>
      <c r="O66" s="67"/>
      <c r="P66" s="67"/>
      <c r="Q66" s="67"/>
      <c r="R66" s="67"/>
      <c r="S66" s="67"/>
      <c r="T66" s="67"/>
      <c r="U66" s="67"/>
      <c r="V66" s="67"/>
      <c r="W66" s="67"/>
      <c r="X66" s="67"/>
    </row>
    <row r="67" spans="1:24" ht="15.75" thickBot="1">
      <c r="A67" s="152" t="str">
        <f>'Data Sheet'!A54</f>
        <v>Annual Report of Pattersonville Telephone Company                                                                                           For the period ending December 31, 2014</v>
      </c>
      <c r="B67" s="67"/>
      <c r="C67" s="2"/>
      <c r="D67" s="67"/>
      <c r="E67" s="67"/>
      <c r="F67" s="67"/>
      <c r="G67" s="67"/>
      <c r="H67" s="67"/>
      <c r="I67" s="67"/>
      <c r="J67" s="67"/>
      <c r="K67" s="67"/>
      <c r="L67" s="67"/>
      <c r="M67" s="67"/>
      <c r="N67" s="67"/>
      <c r="O67" s="67"/>
      <c r="P67" s="67"/>
      <c r="Q67" s="67"/>
      <c r="R67" s="67"/>
      <c r="S67" s="67"/>
      <c r="T67" s="67"/>
      <c r="U67" s="67"/>
      <c r="V67" s="67"/>
      <c r="W67" s="67"/>
      <c r="X67" s="67"/>
    </row>
    <row r="68" spans="1:24">
      <c r="A68" s="279"/>
      <c r="B68" s="166"/>
      <c r="C68" s="280"/>
      <c r="D68" s="67"/>
      <c r="E68" s="67"/>
      <c r="F68" s="67"/>
      <c r="G68" s="67"/>
      <c r="H68" s="67"/>
      <c r="I68" s="67"/>
      <c r="J68" s="67"/>
      <c r="K68" s="67"/>
      <c r="L68" s="67"/>
      <c r="M68" s="67"/>
      <c r="N68" s="67"/>
      <c r="O68" s="67"/>
      <c r="P68" s="67"/>
      <c r="Q68" s="67"/>
      <c r="R68" s="67"/>
      <c r="S68" s="67"/>
      <c r="T68" s="67"/>
      <c r="U68" s="67"/>
      <c r="V68" s="67"/>
      <c r="W68" s="67"/>
      <c r="X68" s="67"/>
    </row>
    <row r="69" spans="1:24" ht="15.75">
      <c r="A69" s="153" t="s">
        <v>86</v>
      </c>
      <c r="B69" s="164"/>
      <c r="C69" s="281"/>
      <c r="D69" s="67"/>
      <c r="E69" s="67"/>
      <c r="F69" s="67"/>
      <c r="G69" s="67"/>
      <c r="H69" s="67"/>
      <c r="I69" s="67"/>
      <c r="J69" s="67"/>
      <c r="K69" s="67"/>
      <c r="L69" s="67"/>
      <c r="M69" s="67"/>
      <c r="N69" s="67"/>
      <c r="O69" s="67"/>
      <c r="P69" s="67"/>
      <c r="Q69" s="67"/>
      <c r="R69" s="67"/>
      <c r="S69" s="67"/>
      <c r="T69" s="67"/>
      <c r="U69" s="67"/>
      <c r="V69" s="67"/>
      <c r="W69" s="67"/>
      <c r="X69" s="67"/>
    </row>
    <row r="70" spans="1:24">
      <c r="A70" s="287"/>
      <c r="B70" s="158"/>
      <c r="C70" s="288"/>
      <c r="D70" s="67"/>
      <c r="E70" s="67"/>
      <c r="F70" s="67"/>
      <c r="G70" s="67"/>
      <c r="H70" s="67"/>
      <c r="I70" s="67"/>
      <c r="J70" s="67"/>
      <c r="K70" s="67"/>
      <c r="L70" s="67"/>
      <c r="M70" s="67"/>
      <c r="N70" s="67"/>
      <c r="O70" s="67"/>
      <c r="P70" s="67"/>
      <c r="Q70" s="67"/>
      <c r="R70" s="67"/>
      <c r="S70" s="67"/>
      <c r="T70" s="67"/>
      <c r="U70" s="67"/>
      <c r="V70" s="67"/>
      <c r="W70" s="67"/>
      <c r="X70" s="67"/>
    </row>
    <row r="71" spans="1:24">
      <c r="A71" s="287"/>
      <c r="B71" s="158"/>
      <c r="C71" s="288"/>
      <c r="D71" s="67"/>
      <c r="E71" s="67"/>
      <c r="F71" s="67"/>
      <c r="G71" s="67"/>
      <c r="H71" s="67"/>
      <c r="I71" s="67"/>
      <c r="J71" s="67"/>
      <c r="K71" s="67"/>
      <c r="L71" s="67"/>
      <c r="M71" s="67"/>
      <c r="N71" s="67"/>
      <c r="O71" s="67"/>
      <c r="P71" s="67"/>
      <c r="Q71" s="67"/>
      <c r="R71" s="67"/>
      <c r="S71" s="67"/>
      <c r="T71" s="67"/>
      <c r="U71" s="67"/>
      <c r="V71" s="67"/>
      <c r="W71" s="67"/>
      <c r="X71" s="67"/>
    </row>
    <row r="72" spans="1:24">
      <c r="A72" s="287"/>
      <c r="B72" s="158"/>
      <c r="C72" s="288"/>
      <c r="D72" s="67"/>
      <c r="E72" s="67"/>
      <c r="F72" s="67"/>
      <c r="G72" s="67"/>
      <c r="H72" s="67"/>
      <c r="I72" s="67"/>
      <c r="J72" s="67"/>
      <c r="K72" s="67"/>
      <c r="L72" s="67"/>
      <c r="M72" s="67"/>
      <c r="N72" s="67"/>
      <c r="O72" s="67"/>
      <c r="P72" s="67"/>
      <c r="Q72" s="67"/>
      <c r="R72" s="67"/>
      <c r="S72" s="67"/>
      <c r="T72" s="67"/>
      <c r="U72" s="67"/>
      <c r="V72" s="67"/>
      <c r="W72" s="67"/>
      <c r="X72" s="67"/>
    </row>
    <row r="73" spans="1:24">
      <c r="A73" s="287"/>
      <c r="B73" s="158"/>
      <c r="C73" s="288"/>
      <c r="D73" s="67"/>
      <c r="E73" s="67"/>
      <c r="F73" s="67"/>
      <c r="G73" s="67"/>
      <c r="H73" s="67"/>
      <c r="I73" s="67"/>
      <c r="J73" s="67"/>
      <c r="K73" s="67"/>
      <c r="L73" s="67"/>
      <c r="M73" s="67"/>
      <c r="N73" s="67"/>
      <c r="O73" s="67"/>
      <c r="P73" s="67"/>
      <c r="Q73" s="67"/>
      <c r="R73" s="67"/>
      <c r="S73" s="67"/>
      <c r="T73" s="67"/>
      <c r="U73" s="67"/>
      <c r="V73" s="67"/>
      <c r="W73" s="67"/>
      <c r="X73" s="67"/>
    </row>
    <row r="74" spans="1:24">
      <c r="A74" s="287"/>
      <c r="B74" s="158"/>
      <c r="C74" s="288"/>
      <c r="D74" s="67"/>
      <c r="E74" s="67"/>
      <c r="F74" s="67"/>
      <c r="G74" s="67"/>
      <c r="H74" s="67"/>
      <c r="I74" s="67"/>
      <c r="J74" s="67"/>
      <c r="K74" s="67"/>
      <c r="L74" s="67"/>
      <c r="M74" s="67"/>
      <c r="N74" s="67"/>
      <c r="O74" s="67"/>
      <c r="P74" s="67"/>
      <c r="Q74" s="67"/>
      <c r="R74" s="67"/>
      <c r="S74" s="67"/>
      <c r="T74" s="67"/>
      <c r="U74" s="67"/>
      <c r="V74" s="67"/>
      <c r="W74" s="67"/>
      <c r="X74" s="67"/>
    </row>
    <row r="75" spans="1:24">
      <c r="A75" s="287"/>
      <c r="B75" s="158"/>
      <c r="C75" s="288"/>
      <c r="D75" s="67"/>
      <c r="E75" s="67"/>
      <c r="F75" s="67"/>
      <c r="G75" s="67"/>
      <c r="H75" s="67"/>
      <c r="I75" s="67"/>
      <c r="J75" s="67"/>
      <c r="K75" s="67"/>
      <c r="L75" s="67"/>
      <c r="M75" s="67"/>
      <c r="N75" s="67"/>
      <c r="O75" s="67"/>
      <c r="P75" s="67"/>
      <c r="Q75" s="67"/>
      <c r="R75" s="67"/>
      <c r="S75" s="67"/>
      <c r="T75" s="67"/>
      <c r="U75" s="67"/>
      <c r="V75" s="67"/>
      <c r="W75" s="67"/>
      <c r="X75" s="67"/>
    </row>
    <row r="76" spans="1:24">
      <c r="A76" s="287"/>
      <c r="B76" s="158"/>
      <c r="C76" s="288"/>
      <c r="D76" s="67"/>
      <c r="E76" s="67"/>
      <c r="F76" s="67"/>
      <c r="G76" s="67"/>
      <c r="H76" s="67"/>
      <c r="I76" s="67"/>
      <c r="J76" s="67"/>
      <c r="K76" s="67"/>
      <c r="L76" s="67"/>
      <c r="M76" s="67"/>
      <c r="N76" s="67"/>
      <c r="O76" s="67"/>
      <c r="P76" s="67"/>
      <c r="Q76" s="67"/>
      <c r="R76" s="67"/>
      <c r="S76" s="67"/>
      <c r="T76" s="67"/>
      <c r="U76" s="67"/>
      <c r="V76" s="67"/>
      <c r="W76" s="67"/>
      <c r="X76" s="67"/>
    </row>
    <row r="77" spans="1:24">
      <c r="A77" s="287"/>
      <c r="B77" s="158"/>
      <c r="C77" s="288"/>
      <c r="D77" s="67"/>
      <c r="E77" s="67"/>
      <c r="F77" s="67"/>
      <c r="G77" s="67"/>
      <c r="H77" s="67"/>
      <c r="I77" s="67"/>
      <c r="J77" s="67"/>
      <c r="K77" s="67"/>
      <c r="L77" s="67"/>
      <c r="M77" s="67"/>
      <c r="N77" s="67"/>
      <c r="O77" s="67"/>
      <c r="P77" s="67"/>
      <c r="Q77" s="67"/>
      <c r="R77" s="67"/>
      <c r="S77" s="67"/>
      <c r="T77" s="67"/>
      <c r="U77" s="67"/>
      <c r="V77" s="67"/>
      <c r="W77" s="67"/>
      <c r="X77" s="67"/>
    </row>
    <row r="78" spans="1:24">
      <c r="A78" s="287"/>
      <c r="B78" s="158"/>
      <c r="C78" s="288"/>
      <c r="D78" s="67"/>
      <c r="E78" s="67"/>
      <c r="F78" s="67"/>
      <c r="G78" s="67"/>
      <c r="H78" s="67"/>
      <c r="I78" s="67"/>
      <c r="J78" s="67"/>
      <c r="K78" s="67"/>
      <c r="L78" s="67"/>
      <c r="M78" s="67"/>
      <c r="N78" s="67"/>
      <c r="O78" s="67"/>
      <c r="P78" s="67"/>
      <c r="Q78" s="67"/>
      <c r="R78" s="67"/>
      <c r="S78" s="67"/>
      <c r="T78" s="67"/>
      <c r="U78" s="67"/>
      <c r="V78" s="67"/>
      <c r="W78" s="67"/>
      <c r="X78" s="67"/>
    </row>
    <row r="79" spans="1:24">
      <c r="A79" s="287"/>
      <c r="B79" s="158"/>
      <c r="C79" s="288"/>
      <c r="D79" s="67"/>
      <c r="E79" s="67"/>
      <c r="F79" s="67"/>
      <c r="G79" s="67"/>
      <c r="H79" s="67"/>
      <c r="I79" s="67"/>
      <c r="J79" s="67"/>
      <c r="K79" s="67"/>
      <c r="L79" s="67"/>
      <c r="M79" s="67"/>
      <c r="N79" s="67"/>
      <c r="O79" s="67"/>
      <c r="P79" s="67"/>
      <c r="Q79" s="67"/>
      <c r="R79" s="67"/>
      <c r="S79" s="67"/>
      <c r="T79" s="67"/>
      <c r="U79" s="67"/>
      <c r="V79" s="67"/>
      <c r="W79" s="67"/>
      <c r="X79" s="67"/>
    </row>
    <row r="80" spans="1:24">
      <c r="A80" s="287"/>
      <c r="B80" s="158"/>
      <c r="C80" s="288"/>
      <c r="D80" s="67"/>
      <c r="E80" s="67"/>
      <c r="F80" s="67"/>
      <c r="G80" s="67"/>
      <c r="H80" s="67"/>
      <c r="I80" s="67"/>
      <c r="J80" s="67"/>
      <c r="K80" s="67"/>
      <c r="L80" s="67"/>
      <c r="M80" s="67"/>
      <c r="N80" s="67"/>
      <c r="O80" s="67"/>
      <c r="P80" s="67"/>
      <c r="Q80" s="67"/>
      <c r="R80" s="67"/>
      <c r="S80" s="67"/>
      <c r="T80" s="67"/>
      <c r="U80" s="67"/>
      <c r="V80" s="67"/>
      <c r="W80" s="67"/>
      <c r="X80" s="67"/>
    </row>
    <row r="81" spans="1:24">
      <c r="A81" s="287"/>
      <c r="B81" s="158"/>
      <c r="C81" s="288"/>
      <c r="D81" s="67"/>
      <c r="E81" s="67"/>
      <c r="F81" s="67"/>
      <c r="G81" s="67"/>
      <c r="H81" s="67"/>
      <c r="I81" s="67"/>
      <c r="J81" s="67"/>
      <c r="K81" s="67"/>
      <c r="L81" s="67"/>
      <c r="M81" s="67"/>
      <c r="N81" s="67"/>
      <c r="O81" s="67"/>
      <c r="P81" s="67"/>
      <c r="Q81" s="67"/>
      <c r="R81" s="67"/>
      <c r="S81" s="67"/>
      <c r="T81" s="67"/>
      <c r="U81" s="67"/>
      <c r="V81" s="67"/>
      <c r="W81" s="67"/>
      <c r="X81" s="67"/>
    </row>
    <row r="82" spans="1:24">
      <c r="A82" s="287"/>
      <c r="B82" s="158"/>
      <c r="C82" s="288"/>
      <c r="D82" s="67"/>
      <c r="E82" s="67"/>
      <c r="F82" s="67"/>
      <c r="G82" s="67"/>
      <c r="H82" s="67"/>
      <c r="I82" s="67"/>
      <c r="J82" s="67"/>
      <c r="K82" s="67"/>
      <c r="L82" s="67"/>
      <c r="M82" s="67"/>
      <c r="N82" s="67"/>
      <c r="O82" s="67"/>
      <c r="P82" s="67"/>
      <c r="Q82" s="67"/>
      <c r="R82" s="67"/>
      <c r="S82" s="67"/>
      <c r="T82" s="67"/>
      <c r="U82" s="67"/>
      <c r="V82" s="67"/>
      <c r="W82" s="67"/>
      <c r="X82" s="67"/>
    </row>
    <row r="83" spans="1:24">
      <c r="A83" s="287"/>
      <c r="B83" s="158"/>
      <c r="C83" s="288"/>
      <c r="D83" s="67"/>
      <c r="E83" s="67"/>
      <c r="F83" s="67"/>
      <c r="G83" s="67"/>
      <c r="H83" s="67"/>
      <c r="I83" s="67"/>
      <c r="J83" s="67"/>
      <c r="K83" s="67"/>
      <c r="L83" s="67"/>
      <c r="M83" s="67"/>
      <c r="N83" s="67"/>
      <c r="O83" s="67"/>
      <c r="P83" s="67"/>
      <c r="Q83" s="67"/>
      <c r="R83" s="67"/>
      <c r="S83" s="67"/>
      <c r="T83" s="67"/>
      <c r="U83" s="67"/>
      <c r="V83" s="67"/>
      <c r="W83" s="67"/>
      <c r="X83" s="67"/>
    </row>
    <row r="84" spans="1:24">
      <c r="A84" s="287"/>
      <c r="B84" s="158"/>
      <c r="C84" s="288"/>
      <c r="D84" s="67"/>
      <c r="E84" s="67"/>
      <c r="F84" s="67"/>
      <c r="G84" s="67"/>
      <c r="H84" s="67"/>
      <c r="I84" s="67"/>
      <c r="J84" s="67"/>
      <c r="K84" s="67"/>
      <c r="L84" s="67"/>
      <c r="M84" s="67"/>
      <c r="N84" s="67"/>
      <c r="O84" s="67"/>
      <c r="P84" s="67"/>
      <c r="Q84" s="67"/>
      <c r="R84" s="67"/>
      <c r="S84" s="67"/>
      <c r="T84" s="67"/>
      <c r="U84" s="67"/>
      <c r="V84" s="67"/>
      <c r="W84" s="67"/>
      <c r="X84" s="67"/>
    </row>
    <row r="85" spans="1:24">
      <c r="A85" s="287"/>
      <c r="B85" s="158"/>
      <c r="C85" s="288"/>
      <c r="D85" s="67"/>
      <c r="E85" s="67"/>
      <c r="F85" s="67"/>
      <c r="G85" s="67"/>
      <c r="H85" s="67"/>
      <c r="I85" s="67"/>
      <c r="J85" s="67"/>
      <c r="K85" s="67"/>
      <c r="L85" s="67"/>
      <c r="M85" s="67"/>
      <c r="N85" s="67"/>
      <c r="O85" s="67"/>
      <c r="P85" s="67"/>
      <c r="Q85" s="67"/>
      <c r="R85" s="67"/>
      <c r="S85" s="67"/>
      <c r="T85" s="67"/>
      <c r="U85" s="67"/>
      <c r="V85" s="67"/>
      <c r="W85" s="67"/>
      <c r="X85" s="67"/>
    </row>
    <row r="86" spans="1:24">
      <c r="A86" s="287"/>
      <c r="B86" s="158"/>
      <c r="C86" s="288"/>
      <c r="D86" s="67"/>
      <c r="E86" s="67"/>
      <c r="F86" s="67"/>
      <c r="G86" s="67"/>
      <c r="H86" s="67"/>
      <c r="I86" s="67"/>
      <c r="J86" s="67"/>
      <c r="K86" s="67"/>
      <c r="L86" s="67"/>
      <c r="M86" s="67"/>
      <c r="N86" s="67"/>
      <c r="O86" s="67"/>
      <c r="P86" s="67"/>
      <c r="Q86" s="67"/>
      <c r="R86" s="67"/>
      <c r="S86" s="67"/>
      <c r="T86" s="67"/>
      <c r="U86" s="67"/>
      <c r="V86" s="67"/>
      <c r="W86" s="67"/>
      <c r="X86" s="67"/>
    </row>
    <row r="87" spans="1:24">
      <c r="A87" s="287"/>
      <c r="B87" s="158"/>
      <c r="C87" s="288"/>
      <c r="D87" s="67"/>
      <c r="E87" s="67"/>
      <c r="F87" s="67"/>
      <c r="G87" s="67"/>
      <c r="H87" s="67"/>
      <c r="I87" s="67"/>
      <c r="J87" s="67"/>
      <c r="K87" s="67"/>
      <c r="L87" s="67"/>
      <c r="M87" s="67"/>
      <c r="N87" s="67"/>
      <c r="O87" s="67"/>
      <c r="P87" s="67"/>
      <c r="Q87" s="67"/>
      <c r="R87" s="67"/>
      <c r="S87" s="67"/>
      <c r="T87" s="67"/>
      <c r="U87" s="67"/>
      <c r="V87" s="67"/>
      <c r="W87" s="67"/>
      <c r="X87" s="67"/>
    </row>
    <row r="88" spans="1:24">
      <c r="A88" s="287"/>
      <c r="B88" s="158"/>
      <c r="C88" s="288"/>
      <c r="D88" s="67"/>
      <c r="E88" s="67"/>
      <c r="F88" s="67"/>
      <c r="G88" s="67"/>
      <c r="H88" s="67"/>
      <c r="I88" s="67"/>
      <c r="J88" s="67"/>
      <c r="K88" s="67"/>
      <c r="L88" s="67"/>
      <c r="M88" s="67"/>
      <c r="N88" s="67"/>
      <c r="O88" s="67"/>
      <c r="P88" s="67"/>
      <c r="Q88" s="67"/>
      <c r="R88" s="67"/>
      <c r="S88" s="67"/>
      <c r="T88" s="67"/>
      <c r="U88" s="67"/>
      <c r="V88" s="67"/>
      <c r="W88" s="67"/>
      <c r="X88" s="67"/>
    </row>
    <row r="89" spans="1:24">
      <c r="A89" s="287"/>
      <c r="B89" s="158"/>
      <c r="C89" s="288"/>
      <c r="D89" s="67"/>
      <c r="E89" s="67"/>
      <c r="F89" s="67"/>
      <c r="G89" s="67"/>
      <c r="H89" s="67"/>
      <c r="I89" s="67"/>
      <c r="J89" s="67"/>
      <c r="K89" s="67"/>
      <c r="L89" s="67"/>
      <c r="M89" s="67"/>
      <c r="N89" s="67"/>
      <c r="O89" s="67"/>
      <c r="P89" s="67"/>
      <c r="Q89" s="67"/>
      <c r="R89" s="67"/>
      <c r="S89" s="67"/>
      <c r="T89" s="67"/>
      <c r="U89" s="67"/>
      <c r="V89" s="67"/>
      <c r="W89" s="67"/>
      <c r="X89" s="67"/>
    </row>
    <row r="90" spans="1:24">
      <c r="A90" s="287"/>
      <c r="B90" s="158"/>
      <c r="C90" s="288"/>
      <c r="D90" s="67"/>
      <c r="E90" s="67"/>
      <c r="F90" s="67"/>
      <c r="G90" s="67"/>
      <c r="H90" s="67"/>
      <c r="I90" s="67"/>
      <c r="J90" s="67"/>
      <c r="K90" s="67"/>
      <c r="L90" s="67"/>
      <c r="M90" s="67"/>
      <c r="N90" s="67"/>
      <c r="O90" s="67"/>
      <c r="P90" s="67"/>
      <c r="Q90" s="67"/>
      <c r="R90" s="67"/>
      <c r="S90" s="67"/>
      <c r="T90" s="67"/>
      <c r="U90" s="67"/>
      <c r="V90" s="67"/>
      <c r="W90" s="67"/>
      <c r="X90" s="67"/>
    </row>
    <row r="91" spans="1:24">
      <c r="A91" s="287"/>
      <c r="B91" s="158"/>
      <c r="C91" s="288"/>
      <c r="D91" s="67"/>
      <c r="E91" s="67"/>
      <c r="F91" s="67"/>
      <c r="G91" s="67"/>
      <c r="H91" s="67"/>
      <c r="I91" s="67"/>
      <c r="J91" s="67"/>
      <c r="K91" s="67"/>
      <c r="L91" s="67"/>
      <c r="M91" s="67"/>
      <c r="N91" s="67"/>
      <c r="O91" s="67"/>
      <c r="P91" s="67"/>
      <c r="Q91" s="67"/>
      <c r="R91" s="67"/>
      <c r="S91" s="67"/>
      <c r="T91" s="67"/>
      <c r="U91" s="67"/>
      <c r="V91" s="67"/>
      <c r="W91" s="67"/>
      <c r="X91" s="67"/>
    </row>
    <row r="92" spans="1:24">
      <c r="A92" s="287"/>
      <c r="B92" s="158"/>
      <c r="C92" s="288"/>
      <c r="D92" s="67"/>
      <c r="E92" s="67"/>
      <c r="F92" s="67"/>
      <c r="G92" s="67"/>
      <c r="H92" s="67"/>
      <c r="I92" s="67"/>
      <c r="J92" s="67"/>
      <c r="K92" s="67"/>
      <c r="L92" s="67"/>
      <c r="M92" s="67"/>
      <c r="N92" s="67"/>
      <c r="O92" s="67"/>
      <c r="P92" s="67"/>
      <c r="Q92" s="67"/>
      <c r="R92" s="67"/>
      <c r="S92" s="67"/>
      <c r="T92" s="67"/>
      <c r="U92" s="67"/>
      <c r="V92" s="67"/>
      <c r="W92" s="67"/>
      <c r="X92" s="67"/>
    </row>
    <row r="93" spans="1:24">
      <c r="A93" s="287"/>
      <c r="B93" s="158"/>
      <c r="C93" s="288"/>
      <c r="D93" s="67"/>
      <c r="E93" s="67"/>
      <c r="F93" s="67"/>
      <c r="G93" s="67"/>
      <c r="H93" s="67"/>
      <c r="I93" s="67"/>
      <c r="J93" s="67"/>
      <c r="K93" s="67"/>
      <c r="L93" s="67"/>
      <c r="M93" s="67"/>
      <c r="N93" s="67"/>
      <c r="O93" s="67"/>
      <c r="P93" s="67"/>
      <c r="Q93" s="67"/>
      <c r="R93" s="67"/>
      <c r="S93" s="67"/>
      <c r="T93" s="67"/>
      <c r="U93" s="67"/>
      <c r="V93" s="67"/>
      <c r="W93" s="67"/>
      <c r="X93" s="67"/>
    </row>
    <row r="94" spans="1:24">
      <c r="A94" s="287"/>
      <c r="B94" s="158"/>
      <c r="C94" s="288"/>
      <c r="D94" s="67"/>
      <c r="E94" s="67"/>
      <c r="F94" s="67"/>
      <c r="G94" s="67"/>
      <c r="H94" s="67"/>
      <c r="I94" s="67"/>
      <c r="J94" s="67"/>
      <c r="K94" s="67"/>
      <c r="L94" s="67"/>
      <c r="M94" s="67"/>
      <c r="N94" s="67"/>
      <c r="O94" s="67"/>
      <c r="P94" s="67"/>
      <c r="Q94" s="67"/>
      <c r="R94" s="67"/>
      <c r="S94" s="67"/>
      <c r="T94" s="67"/>
      <c r="U94" s="67"/>
      <c r="V94" s="67"/>
      <c r="W94" s="67"/>
      <c r="X94" s="67"/>
    </row>
    <row r="95" spans="1:24">
      <c r="A95" s="287"/>
      <c r="B95" s="158"/>
      <c r="C95" s="288"/>
      <c r="D95" s="67"/>
      <c r="E95" s="67"/>
      <c r="F95" s="67"/>
      <c r="G95" s="67"/>
      <c r="H95" s="67"/>
      <c r="I95" s="67"/>
      <c r="J95" s="67"/>
      <c r="K95" s="67"/>
      <c r="L95" s="67"/>
      <c r="M95" s="67"/>
      <c r="N95" s="67"/>
      <c r="O95" s="67"/>
      <c r="P95" s="67"/>
      <c r="Q95" s="67"/>
      <c r="R95" s="67"/>
      <c r="S95" s="67"/>
      <c r="T95" s="67"/>
      <c r="U95" s="67"/>
      <c r="V95" s="67"/>
      <c r="W95" s="67"/>
      <c r="X95" s="67"/>
    </row>
    <row r="96" spans="1:24">
      <c r="A96" s="287"/>
      <c r="B96" s="158"/>
      <c r="C96" s="288"/>
      <c r="D96" s="67"/>
      <c r="E96" s="67"/>
      <c r="F96" s="67"/>
      <c r="G96" s="67"/>
      <c r="H96" s="67"/>
      <c r="I96" s="67"/>
      <c r="J96" s="67"/>
      <c r="K96" s="67"/>
      <c r="L96" s="67"/>
      <c r="M96" s="67"/>
      <c r="N96" s="67"/>
      <c r="O96" s="67"/>
      <c r="P96" s="67"/>
      <c r="Q96" s="67"/>
      <c r="R96" s="67"/>
      <c r="S96" s="67"/>
      <c r="T96" s="67"/>
      <c r="U96" s="67"/>
      <c r="V96" s="67"/>
      <c r="W96" s="67"/>
      <c r="X96" s="67"/>
    </row>
    <row r="97" spans="1:24">
      <c r="A97" s="287"/>
      <c r="B97" s="158"/>
      <c r="C97" s="288"/>
      <c r="D97" s="67"/>
      <c r="E97" s="67"/>
      <c r="F97" s="67"/>
      <c r="G97" s="67"/>
      <c r="H97" s="67"/>
      <c r="I97" s="67"/>
      <c r="J97" s="67"/>
      <c r="K97" s="67"/>
      <c r="L97" s="67"/>
      <c r="M97" s="67"/>
      <c r="N97" s="67"/>
      <c r="O97" s="67"/>
      <c r="P97" s="67"/>
      <c r="Q97" s="67"/>
      <c r="R97" s="67"/>
      <c r="S97" s="67"/>
      <c r="T97" s="67"/>
      <c r="U97" s="67"/>
      <c r="V97" s="67"/>
      <c r="W97" s="67"/>
      <c r="X97" s="67"/>
    </row>
    <row r="98" spans="1:24">
      <c r="A98" s="287"/>
      <c r="B98" s="158"/>
      <c r="C98" s="288"/>
      <c r="D98" s="67"/>
      <c r="E98" s="67"/>
      <c r="F98" s="67"/>
      <c r="G98" s="67"/>
      <c r="H98" s="67"/>
      <c r="I98" s="67"/>
      <c r="J98" s="67"/>
      <c r="K98" s="67"/>
      <c r="L98" s="67"/>
      <c r="M98" s="67"/>
      <c r="N98" s="67"/>
      <c r="O98" s="67"/>
      <c r="P98" s="67"/>
      <c r="Q98" s="67"/>
      <c r="R98" s="67"/>
      <c r="S98" s="67"/>
      <c r="T98" s="67"/>
      <c r="U98" s="67"/>
      <c r="V98" s="67"/>
      <c r="W98" s="67"/>
      <c r="X98" s="67"/>
    </row>
    <row r="99" spans="1:24">
      <c r="A99" s="287"/>
      <c r="B99" s="158"/>
      <c r="C99" s="288"/>
      <c r="D99" s="67"/>
      <c r="E99" s="67"/>
      <c r="F99" s="67"/>
      <c r="G99" s="67"/>
      <c r="H99" s="67"/>
      <c r="I99" s="67"/>
      <c r="J99" s="67"/>
      <c r="K99" s="67"/>
      <c r="L99" s="67"/>
      <c r="M99" s="67"/>
      <c r="N99" s="67"/>
      <c r="O99" s="67"/>
      <c r="P99" s="67"/>
      <c r="Q99" s="67"/>
      <c r="R99" s="67"/>
      <c r="S99" s="67"/>
      <c r="T99" s="67"/>
      <c r="U99" s="67"/>
      <c r="V99" s="67"/>
      <c r="W99" s="67"/>
      <c r="X99" s="67"/>
    </row>
    <row r="100" spans="1:24">
      <c r="A100" s="287"/>
      <c r="B100" s="158"/>
      <c r="C100" s="288"/>
      <c r="D100" s="67"/>
      <c r="E100" s="67"/>
      <c r="F100" s="67"/>
      <c r="G100" s="67"/>
      <c r="H100" s="67"/>
      <c r="I100" s="67"/>
      <c r="J100" s="67"/>
      <c r="K100" s="67"/>
      <c r="L100" s="67"/>
      <c r="M100" s="67"/>
      <c r="N100" s="67"/>
      <c r="O100" s="67"/>
      <c r="P100" s="67"/>
      <c r="Q100" s="67"/>
      <c r="R100" s="67"/>
      <c r="S100" s="67"/>
      <c r="T100" s="67"/>
      <c r="U100" s="67"/>
      <c r="V100" s="67"/>
      <c r="W100" s="67"/>
      <c r="X100" s="67"/>
    </row>
    <row r="101" spans="1:24">
      <c r="A101" s="287"/>
      <c r="B101" s="158"/>
      <c r="C101" s="288"/>
      <c r="D101" s="67"/>
      <c r="E101" s="67"/>
      <c r="F101" s="67"/>
      <c r="G101" s="67"/>
      <c r="H101" s="67"/>
      <c r="I101" s="67"/>
      <c r="J101" s="67"/>
      <c r="K101" s="67"/>
      <c r="L101" s="67"/>
      <c r="M101" s="67"/>
      <c r="N101" s="67"/>
      <c r="O101" s="67"/>
      <c r="P101" s="67"/>
      <c r="Q101" s="67"/>
      <c r="R101" s="67"/>
      <c r="S101" s="67"/>
      <c r="T101" s="67"/>
      <c r="U101" s="67"/>
      <c r="V101" s="67"/>
      <c r="W101" s="67"/>
      <c r="X101" s="67"/>
    </row>
    <row r="102" spans="1:24">
      <c r="A102" s="287"/>
      <c r="B102" s="158"/>
      <c r="C102" s="288"/>
      <c r="D102" s="67"/>
      <c r="E102" s="67"/>
      <c r="F102" s="67"/>
      <c r="G102" s="67"/>
      <c r="H102" s="67"/>
      <c r="I102" s="67"/>
      <c r="J102" s="67"/>
      <c r="K102" s="67"/>
      <c r="L102" s="67"/>
      <c r="M102" s="67"/>
      <c r="N102" s="67"/>
      <c r="O102" s="67"/>
      <c r="P102" s="67"/>
      <c r="Q102" s="67"/>
      <c r="R102" s="67"/>
      <c r="S102" s="67"/>
      <c r="T102" s="67"/>
      <c r="U102" s="67"/>
      <c r="V102" s="67"/>
      <c r="W102" s="67"/>
      <c r="X102" s="67"/>
    </row>
    <row r="103" spans="1:24">
      <c r="A103" s="287"/>
      <c r="B103" s="158"/>
      <c r="C103" s="288"/>
      <c r="D103" s="67"/>
      <c r="E103" s="67"/>
      <c r="F103" s="67"/>
      <c r="G103" s="67"/>
      <c r="H103" s="67"/>
      <c r="I103" s="67"/>
      <c r="J103" s="67"/>
      <c r="K103" s="67"/>
      <c r="L103" s="67"/>
      <c r="M103" s="67"/>
      <c r="N103" s="67"/>
      <c r="O103" s="67"/>
      <c r="P103" s="67"/>
      <c r="Q103" s="67"/>
      <c r="R103" s="67"/>
      <c r="S103" s="67"/>
      <c r="T103" s="67"/>
      <c r="U103" s="67"/>
      <c r="V103" s="67"/>
      <c r="W103" s="67"/>
      <c r="X103" s="67"/>
    </row>
    <row r="104" spans="1:24">
      <c r="A104" s="287"/>
      <c r="B104" s="158"/>
      <c r="C104" s="288"/>
      <c r="D104" s="67"/>
      <c r="E104" s="67"/>
      <c r="F104" s="67"/>
      <c r="G104" s="67"/>
      <c r="H104" s="67"/>
      <c r="I104" s="67"/>
      <c r="J104" s="67"/>
      <c r="K104" s="67"/>
      <c r="L104" s="67"/>
      <c r="M104" s="67"/>
      <c r="N104" s="67"/>
      <c r="O104" s="67"/>
      <c r="P104" s="67"/>
      <c r="Q104" s="67"/>
      <c r="R104" s="67"/>
      <c r="S104" s="67"/>
      <c r="T104" s="67"/>
      <c r="U104" s="67"/>
      <c r="V104" s="67"/>
      <c r="W104" s="67"/>
      <c r="X104" s="67"/>
    </row>
    <row r="105" spans="1:24">
      <c r="A105" s="287"/>
      <c r="B105" s="158"/>
      <c r="C105" s="288"/>
      <c r="D105" s="67"/>
      <c r="E105" s="67"/>
      <c r="F105" s="67"/>
      <c r="G105" s="67"/>
      <c r="H105" s="67"/>
      <c r="I105" s="67"/>
      <c r="J105" s="67"/>
      <c r="K105" s="67"/>
      <c r="L105" s="67"/>
      <c r="M105" s="67"/>
      <c r="N105" s="67"/>
      <c r="O105" s="67"/>
      <c r="P105" s="67"/>
      <c r="Q105" s="67"/>
      <c r="R105" s="67"/>
      <c r="S105" s="67"/>
      <c r="T105" s="67"/>
      <c r="U105" s="67"/>
      <c r="V105" s="67"/>
      <c r="W105" s="67"/>
      <c r="X105" s="67"/>
    </row>
    <row r="106" spans="1:24">
      <c r="A106" s="287"/>
      <c r="B106" s="158"/>
      <c r="C106" s="288"/>
      <c r="D106" s="67"/>
      <c r="E106" s="67"/>
      <c r="F106" s="67"/>
      <c r="G106" s="67"/>
      <c r="H106" s="67"/>
      <c r="I106" s="67"/>
      <c r="J106" s="67"/>
      <c r="K106" s="67"/>
      <c r="L106" s="67"/>
      <c r="M106" s="67"/>
      <c r="N106" s="67"/>
      <c r="O106" s="67"/>
      <c r="P106" s="67"/>
      <c r="Q106" s="67"/>
      <c r="R106" s="67"/>
      <c r="S106" s="67"/>
      <c r="T106" s="67"/>
      <c r="U106" s="67"/>
      <c r="V106" s="67"/>
      <c r="W106" s="67"/>
      <c r="X106" s="67"/>
    </row>
    <row r="107" spans="1:24">
      <c r="A107" s="287"/>
      <c r="B107" s="158"/>
      <c r="C107" s="288"/>
      <c r="D107" s="67"/>
      <c r="E107" s="67"/>
      <c r="F107" s="67"/>
      <c r="G107" s="67"/>
      <c r="H107" s="67"/>
      <c r="I107" s="67"/>
      <c r="J107" s="67"/>
      <c r="K107" s="67"/>
      <c r="L107" s="67"/>
      <c r="M107" s="67"/>
      <c r="N107" s="67"/>
      <c r="O107" s="67"/>
      <c r="P107" s="67"/>
      <c r="Q107" s="67"/>
      <c r="R107" s="67"/>
      <c r="S107" s="67"/>
      <c r="T107" s="67"/>
      <c r="U107" s="67"/>
      <c r="V107" s="67"/>
      <c r="W107" s="67"/>
      <c r="X107" s="67"/>
    </row>
    <row r="108" spans="1:24">
      <c r="A108" s="287"/>
      <c r="B108" s="158"/>
      <c r="C108" s="288"/>
      <c r="D108" s="67"/>
      <c r="E108" s="67"/>
      <c r="F108" s="67"/>
      <c r="G108" s="67"/>
      <c r="H108" s="67"/>
      <c r="I108" s="67"/>
      <c r="J108" s="67"/>
      <c r="K108" s="67"/>
      <c r="L108" s="67"/>
      <c r="M108" s="67"/>
      <c r="N108" s="67"/>
      <c r="O108" s="67"/>
      <c r="P108" s="67"/>
      <c r="Q108" s="67"/>
      <c r="R108" s="67"/>
      <c r="S108" s="67"/>
      <c r="T108" s="67"/>
      <c r="U108" s="67"/>
      <c r="V108" s="67"/>
      <c r="W108" s="67"/>
      <c r="X108" s="67"/>
    </row>
    <row r="109" spans="1:24">
      <c r="A109" s="287"/>
      <c r="B109" s="158"/>
      <c r="C109" s="288"/>
      <c r="D109" s="67"/>
      <c r="E109" s="67"/>
      <c r="F109" s="67"/>
      <c r="G109" s="67"/>
      <c r="H109" s="67"/>
      <c r="I109" s="67"/>
      <c r="J109" s="67"/>
      <c r="K109" s="67"/>
      <c r="L109" s="67"/>
      <c r="M109" s="67"/>
      <c r="N109" s="67"/>
      <c r="O109" s="67"/>
      <c r="P109" s="67"/>
      <c r="Q109" s="67"/>
      <c r="R109" s="67"/>
      <c r="S109" s="67"/>
      <c r="T109" s="67"/>
      <c r="U109" s="67"/>
      <c r="V109" s="67"/>
      <c r="W109" s="67"/>
      <c r="X109" s="67"/>
    </row>
    <row r="110" spans="1:24">
      <c r="A110" s="287"/>
      <c r="B110" s="158"/>
      <c r="C110" s="288"/>
      <c r="D110" s="67"/>
      <c r="E110" s="67"/>
      <c r="F110" s="67"/>
      <c r="G110" s="67"/>
      <c r="H110" s="67"/>
      <c r="I110" s="67"/>
      <c r="J110" s="67"/>
      <c r="K110" s="67"/>
      <c r="L110" s="67"/>
      <c r="M110" s="67"/>
      <c r="N110" s="67"/>
      <c r="O110" s="67"/>
      <c r="P110" s="67"/>
      <c r="Q110" s="67"/>
      <c r="R110" s="67"/>
      <c r="S110" s="67"/>
      <c r="T110" s="67"/>
      <c r="U110" s="67"/>
      <c r="V110" s="67"/>
      <c r="W110" s="67"/>
      <c r="X110" s="67"/>
    </row>
    <row r="111" spans="1:24">
      <c r="A111" s="287"/>
      <c r="B111" s="158"/>
      <c r="C111" s="288"/>
      <c r="D111" s="67"/>
      <c r="E111" s="67"/>
      <c r="F111" s="67"/>
      <c r="G111" s="67"/>
      <c r="H111" s="67"/>
      <c r="I111" s="67"/>
      <c r="J111" s="67"/>
      <c r="K111" s="67"/>
      <c r="L111" s="67"/>
      <c r="M111" s="67"/>
      <c r="N111" s="67"/>
      <c r="O111" s="67"/>
      <c r="P111" s="67"/>
      <c r="Q111" s="67"/>
      <c r="R111" s="67"/>
      <c r="S111" s="67"/>
      <c r="T111" s="67"/>
      <c r="U111" s="67"/>
      <c r="V111" s="67"/>
      <c r="W111" s="67"/>
      <c r="X111" s="67"/>
    </row>
    <row r="112" spans="1:24">
      <c r="A112" s="287"/>
      <c r="B112" s="158"/>
      <c r="C112" s="288"/>
      <c r="D112" s="67"/>
      <c r="E112" s="67"/>
      <c r="F112" s="67"/>
      <c r="G112" s="67"/>
      <c r="H112" s="67"/>
      <c r="I112" s="67"/>
      <c r="J112" s="67"/>
      <c r="K112" s="67"/>
      <c r="L112" s="67"/>
      <c r="M112" s="67"/>
      <c r="N112" s="67"/>
      <c r="O112" s="67"/>
      <c r="P112" s="67"/>
      <c r="Q112" s="67"/>
      <c r="R112" s="67"/>
      <c r="S112" s="67"/>
      <c r="T112" s="67"/>
      <c r="U112" s="67"/>
      <c r="V112" s="67"/>
      <c r="W112" s="67"/>
      <c r="X112" s="67"/>
    </row>
    <row r="113" spans="1:24">
      <c r="A113" s="287"/>
      <c r="B113" s="158"/>
      <c r="C113" s="288"/>
      <c r="D113" s="67"/>
      <c r="E113" s="67"/>
      <c r="F113" s="67"/>
      <c r="G113" s="67"/>
      <c r="H113" s="67"/>
      <c r="I113" s="67"/>
      <c r="J113" s="67"/>
      <c r="K113" s="67"/>
      <c r="L113" s="67"/>
      <c r="M113" s="67"/>
      <c r="N113" s="67"/>
      <c r="O113" s="67"/>
      <c r="P113" s="67"/>
      <c r="Q113" s="67"/>
      <c r="R113" s="67"/>
      <c r="S113" s="67"/>
      <c r="T113" s="67"/>
      <c r="U113" s="67"/>
      <c r="V113" s="67"/>
      <c r="W113" s="67"/>
      <c r="X113" s="67"/>
    </row>
    <row r="114" spans="1:24">
      <c r="A114" s="287"/>
      <c r="B114" s="158"/>
      <c r="C114" s="288"/>
      <c r="D114" s="67"/>
      <c r="E114" s="67"/>
      <c r="F114" s="67"/>
      <c r="G114" s="67"/>
      <c r="H114" s="67"/>
      <c r="I114" s="67"/>
      <c r="J114" s="67"/>
      <c r="K114" s="67"/>
      <c r="L114" s="67"/>
      <c r="M114" s="67"/>
      <c r="N114" s="67"/>
      <c r="O114" s="67"/>
      <c r="P114" s="67"/>
      <c r="Q114" s="67"/>
      <c r="R114" s="67"/>
      <c r="S114" s="67"/>
      <c r="T114" s="67"/>
      <c r="U114" s="67"/>
      <c r="V114" s="67"/>
      <c r="W114" s="67"/>
      <c r="X114" s="67"/>
    </row>
    <row r="115" spans="1:24">
      <c r="A115" s="287"/>
      <c r="B115" s="158"/>
      <c r="C115" s="288"/>
      <c r="D115" s="67"/>
      <c r="E115" s="67"/>
      <c r="F115" s="67"/>
      <c r="G115" s="67"/>
      <c r="H115" s="67"/>
      <c r="I115" s="67"/>
      <c r="J115" s="67"/>
      <c r="K115" s="67"/>
      <c r="L115" s="67"/>
      <c r="M115" s="67"/>
      <c r="N115" s="67"/>
      <c r="O115" s="67"/>
      <c r="P115" s="67"/>
      <c r="Q115" s="67"/>
      <c r="R115" s="67"/>
      <c r="S115" s="67"/>
      <c r="T115" s="67"/>
      <c r="U115" s="67"/>
      <c r="V115" s="67"/>
      <c r="W115" s="67"/>
      <c r="X115" s="67"/>
    </row>
    <row r="116" spans="1:24">
      <c r="A116" s="287"/>
      <c r="B116" s="158"/>
      <c r="C116" s="288"/>
      <c r="D116" s="67"/>
      <c r="E116" s="67"/>
      <c r="F116" s="67"/>
      <c r="G116" s="67"/>
      <c r="H116" s="67"/>
      <c r="I116" s="67"/>
      <c r="J116" s="67"/>
      <c r="K116" s="67"/>
      <c r="L116" s="67"/>
      <c r="M116" s="67"/>
      <c r="N116" s="67"/>
      <c r="O116" s="67"/>
      <c r="P116" s="67"/>
      <c r="Q116" s="67"/>
      <c r="R116" s="67"/>
      <c r="S116" s="67"/>
      <c r="T116" s="67"/>
      <c r="U116" s="67"/>
      <c r="V116" s="67"/>
      <c r="W116" s="67"/>
      <c r="X116" s="67"/>
    </row>
    <row r="117" spans="1:24">
      <c r="A117" s="287"/>
      <c r="B117" s="158"/>
      <c r="C117" s="288"/>
      <c r="D117" s="67"/>
      <c r="E117" s="67"/>
      <c r="F117" s="67"/>
      <c r="G117" s="67"/>
      <c r="H117" s="67"/>
      <c r="I117" s="67"/>
      <c r="J117" s="67"/>
      <c r="K117" s="67"/>
      <c r="L117" s="67"/>
      <c r="M117" s="67"/>
      <c r="N117" s="67"/>
      <c r="O117" s="67"/>
      <c r="P117" s="67"/>
      <c r="Q117" s="67"/>
      <c r="R117" s="67"/>
      <c r="S117" s="67"/>
      <c r="T117" s="67"/>
      <c r="U117" s="67"/>
      <c r="V117" s="67"/>
      <c r="W117" s="67"/>
      <c r="X117" s="67"/>
    </row>
    <row r="118" spans="1:24">
      <c r="A118" s="287"/>
      <c r="B118" s="158"/>
      <c r="C118" s="288"/>
      <c r="D118" s="67"/>
      <c r="E118" s="67"/>
      <c r="F118" s="67"/>
      <c r="G118" s="67"/>
      <c r="H118" s="67"/>
      <c r="I118" s="67"/>
      <c r="J118" s="67"/>
      <c r="K118" s="67"/>
      <c r="L118" s="67"/>
      <c r="M118" s="67"/>
      <c r="N118" s="67"/>
      <c r="O118" s="67"/>
      <c r="P118" s="67"/>
      <c r="Q118" s="67"/>
      <c r="R118" s="67"/>
      <c r="S118" s="67"/>
      <c r="T118" s="67"/>
      <c r="U118" s="67"/>
      <c r="V118" s="67"/>
      <c r="W118" s="67"/>
      <c r="X118" s="67"/>
    </row>
    <row r="119" spans="1:24">
      <c r="A119" s="287"/>
      <c r="B119" s="158"/>
      <c r="C119" s="288"/>
      <c r="D119" s="67"/>
      <c r="E119" s="67"/>
      <c r="F119" s="67"/>
      <c r="G119" s="67"/>
      <c r="H119" s="67"/>
      <c r="I119" s="67"/>
      <c r="J119" s="67"/>
      <c r="K119" s="67"/>
      <c r="L119" s="67"/>
      <c r="M119" s="67"/>
      <c r="N119" s="67"/>
      <c r="O119" s="67"/>
      <c r="P119" s="67"/>
      <c r="Q119" s="67"/>
      <c r="R119" s="67"/>
      <c r="S119" s="67"/>
      <c r="T119" s="67"/>
      <c r="U119" s="67"/>
      <c r="V119" s="67"/>
      <c r="W119" s="67"/>
      <c r="X119" s="67"/>
    </row>
    <row r="120" spans="1:24">
      <c r="A120" s="287"/>
      <c r="B120" s="158"/>
      <c r="C120" s="288"/>
      <c r="D120" s="67"/>
      <c r="E120" s="67"/>
      <c r="F120" s="67"/>
      <c r="G120" s="67"/>
      <c r="H120" s="67"/>
      <c r="I120" s="67"/>
      <c r="J120" s="67"/>
      <c r="K120" s="67"/>
      <c r="L120" s="67"/>
      <c r="M120" s="67"/>
      <c r="N120" s="67"/>
      <c r="O120" s="67"/>
      <c r="P120" s="67"/>
      <c r="Q120" s="67"/>
      <c r="R120" s="67"/>
      <c r="S120" s="67"/>
      <c r="T120" s="67"/>
      <c r="U120" s="67"/>
      <c r="V120" s="67"/>
      <c r="W120" s="67"/>
      <c r="X120" s="67"/>
    </row>
    <row r="121" spans="1:24">
      <c r="A121" s="287"/>
      <c r="B121" s="158"/>
      <c r="C121" s="288"/>
      <c r="D121" s="67"/>
      <c r="E121" s="67"/>
      <c r="F121" s="67"/>
      <c r="G121" s="67"/>
      <c r="H121" s="67"/>
      <c r="I121" s="67"/>
      <c r="J121" s="67"/>
      <c r="K121" s="67"/>
      <c r="L121" s="67"/>
      <c r="M121" s="67"/>
      <c r="N121" s="67"/>
      <c r="O121" s="67"/>
      <c r="P121" s="67"/>
      <c r="Q121" s="67"/>
      <c r="R121" s="67"/>
      <c r="S121" s="67"/>
      <c r="T121" s="67"/>
      <c r="U121" s="67"/>
      <c r="V121" s="67"/>
      <c r="W121" s="67"/>
      <c r="X121" s="67"/>
    </row>
    <row r="122" spans="1:24">
      <c r="A122" s="287"/>
      <c r="B122" s="158"/>
      <c r="C122" s="288"/>
      <c r="D122" s="67"/>
      <c r="E122" s="67"/>
      <c r="F122" s="67"/>
      <c r="G122" s="67"/>
      <c r="H122" s="67"/>
      <c r="I122" s="67"/>
      <c r="J122" s="67"/>
      <c r="K122" s="67"/>
      <c r="L122" s="67"/>
      <c r="M122" s="67"/>
      <c r="N122" s="67"/>
      <c r="O122" s="67"/>
      <c r="P122" s="67"/>
      <c r="Q122" s="67"/>
      <c r="R122" s="67"/>
      <c r="S122" s="67"/>
      <c r="T122" s="67"/>
      <c r="U122" s="67"/>
      <c r="V122" s="67"/>
      <c r="W122" s="67"/>
      <c r="X122" s="67"/>
    </row>
    <row r="123" spans="1:24">
      <c r="A123" s="287"/>
      <c r="B123" s="158"/>
      <c r="C123" s="288"/>
      <c r="D123" s="67"/>
      <c r="E123" s="67"/>
      <c r="F123" s="67"/>
      <c r="G123" s="67"/>
      <c r="H123" s="67"/>
      <c r="I123" s="67"/>
      <c r="J123" s="67"/>
      <c r="K123" s="67"/>
      <c r="L123" s="67"/>
      <c r="M123" s="67"/>
      <c r="N123" s="67"/>
      <c r="O123" s="67"/>
      <c r="P123" s="67"/>
      <c r="Q123" s="67"/>
      <c r="R123" s="67"/>
      <c r="S123" s="67"/>
      <c r="T123" s="67"/>
      <c r="U123" s="67"/>
      <c r="V123" s="67"/>
      <c r="W123" s="67"/>
      <c r="X123" s="67"/>
    </row>
    <row r="124" spans="1:24">
      <c r="A124" s="287"/>
      <c r="B124" s="158"/>
      <c r="C124" s="288"/>
      <c r="D124" s="67"/>
      <c r="E124" s="67"/>
      <c r="F124" s="67"/>
      <c r="G124" s="67"/>
      <c r="H124" s="67"/>
      <c r="I124" s="67"/>
      <c r="J124" s="67"/>
      <c r="K124" s="67"/>
      <c r="L124" s="67"/>
      <c r="M124" s="67"/>
      <c r="N124" s="67"/>
      <c r="O124" s="67"/>
      <c r="P124" s="67"/>
      <c r="Q124" s="67"/>
      <c r="R124" s="67"/>
      <c r="S124" s="67"/>
      <c r="T124" s="67"/>
      <c r="U124" s="67"/>
      <c r="V124" s="67"/>
      <c r="W124" s="67"/>
      <c r="X124" s="67"/>
    </row>
    <row r="125" spans="1:24">
      <c r="A125" s="287"/>
      <c r="B125" s="158"/>
      <c r="C125" s="288"/>
      <c r="D125" s="67"/>
      <c r="E125" s="67"/>
      <c r="F125" s="67"/>
      <c r="G125" s="67"/>
      <c r="H125" s="67"/>
      <c r="I125" s="67"/>
      <c r="J125" s="67"/>
      <c r="K125" s="67"/>
      <c r="L125" s="67"/>
      <c r="M125" s="67"/>
      <c r="N125" s="67"/>
      <c r="O125" s="67"/>
      <c r="P125" s="67"/>
      <c r="Q125" s="67"/>
      <c r="R125" s="67"/>
      <c r="S125" s="67"/>
      <c r="T125" s="67"/>
      <c r="U125" s="67"/>
      <c r="V125" s="67"/>
      <c r="W125" s="67"/>
      <c r="X125" s="67"/>
    </row>
    <row r="126" spans="1:24">
      <c r="A126" s="287"/>
      <c r="B126" s="158"/>
      <c r="C126" s="288"/>
      <c r="D126" s="67"/>
      <c r="E126" s="67"/>
      <c r="F126" s="67"/>
      <c r="G126" s="67"/>
      <c r="H126" s="67"/>
      <c r="I126" s="67"/>
      <c r="J126" s="67"/>
      <c r="K126" s="67"/>
      <c r="L126" s="67"/>
      <c r="M126" s="67"/>
      <c r="N126" s="67"/>
      <c r="O126" s="67"/>
      <c r="P126" s="67"/>
      <c r="Q126" s="67"/>
      <c r="R126" s="67"/>
      <c r="S126" s="67"/>
      <c r="T126" s="67"/>
      <c r="U126" s="67"/>
      <c r="V126" s="67"/>
      <c r="W126" s="67"/>
      <c r="X126" s="67"/>
    </row>
    <row r="127" spans="1:24" ht="15.75" thickBot="1">
      <c r="A127" s="289"/>
      <c r="B127" s="163"/>
      <c r="C127" s="290"/>
      <c r="D127" s="67"/>
      <c r="E127" s="67"/>
      <c r="F127" s="67"/>
      <c r="G127" s="67"/>
      <c r="H127" s="67"/>
      <c r="I127" s="67"/>
      <c r="J127" s="67"/>
      <c r="K127" s="67"/>
      <c r="L127" s="67"/>
      <c r="M127" s="67"/>
      <c r="N127" s="67"/>
      <c r="O127" s="67"/>
      <c r="P127" s="67"/>
      <c r="Q127" s="67"/>
      <c r="R127" s="67"/>
      <c r="S127" s="67"/>
      <c r="T127" s="67"/>
      <c r="U127" s="67"/>
      <c r="V127" s="67"/>
      <c r="W127" s="67"/>
      <c r="X127" s="67"/>
    </row>
    <row r="128" spans="1:24">
      <c r="A128" s="2"/>
      <c r="B128" s="2"/>
      <c r="C128" s="2" t="s">
        <v>513</v>
      </c>
      <c r="D128" s="67"/>
      <c r="E128" s="67"/>
      <c r="F128" s="67"/>
      <c r="G128" s="67"/>
      <c r="H128" s="67"/>
      <c r="I128" s="67"/>
      <c r="J128" s="67"/>
      <c r="K128" s="67"/>
      <c r="L128" s="67"/>
      <c r="M128" s="67"/>
      <c r="N128" s="67"/>
      <c r="O128" s="67"/>
      <c r="P128" s="67"/>
      <c r="Q128" s="67"/>
      <c r="R128" s="67"/>
      <c r="S128" s="67"/>
      <c r="T128" s="67"/>
      <c r="U128" s="67"/>
      <c r="V128" s="67"/>
      <c r="W128" s="67"/>
      <c r="X128" s="67"/>
    </row>
    <row r="129" spans="1:24">
      <c r="A129" s="2"/>
      <c r="B129" s="2"/>
      <c r="C129" s="2"/>
      <c r="D129" s="67"/>
      <c r="E129" s="67"/>
      <c r="F129" s="67"/>
      <c r="G129" s="67"/>
      <c r="H129" s="67"/>
      <c r="I129" s="67"/>
      <c r="J129" s="67"/>
      <c r="K129" s="67"/>
      <c r="L129" s="67"/>
      <c r="M129" s="67"/>
      <c r="N129" s="67"/>
      <c r="O129" s="67"/>
      <c r="P129" s="67"/>
      <c r="Q129" s="67"/>
      <c r="R129" s="67"/>
      <c r="S129" s="67"/>
      <c r="T129" s="67"/>
      <c r="U129" s="67"/>
      <c r="V129" s="67"/>
      <c r="W129" s="67"/>
      <c r="X129" s="67"/>
    </row>
    <row r="130" spans="1:24">
      <c r="A130" s="164" t="s">
        <v>2266</v>
      </c>
      <c r="B130" s="164"/>
      <c r="C130" s="164"/>
      <c r="D130" s="67"/>
      <c r="E130" s="67"/>
      <c r="F130" s="67"/>
      <c r="G130" s="67"/>
      <c r="H130" s="67"/>
      <c r="I130" s="67"/>
      <c r="J130" s="67"/>
      <c r="K130" s="67"/>
      <c r="L130" s="67"/>
      <c r="M130" s="67"/>
      <c r="N130" s="67"/>
      <c r="O130" s="67"/>
      <c r="P130" s="67"/>
      <c r="Q130" s="67"/>
      <c r="R130" s="67"/>
      <c r="S130" s="67"/>
      <c r="T130" s="67"/>
      <c r="U130" s="67"/>
      <c r="V130" s="67"/>
      <c r="W130" s="67"/>
      <c r="X130" s="67"/>
    </row>
    <row r="131" spans="1:24">
      <c r="A131" s="67"/>
      <c r="B131" s="67"/>
      <c r="C131" s="67"/>
      <c r="D131" s="67"/>
      <c r="E131" s="67"/>
      <c r="F131" s="67"/>
      <c r="G131" s="67"/>
      <c r="H131" s="67"/>
      <c r="I131" s="67"/>
      <c r="J131" s="67"/>
      <c r="K131" s="67"/>
      <c r="L131" s="67"/>
      <c r="M131" s="67"/>
      <c r="N131" s="67"/>
      <c r="O131" s="67"/>
      <c r="P131" s="67"/>
      <c r="Q131" s="67"/>
      <c r="R131" s="67"/>
      <c r="S131" s="67"/>
      <c r="T131" s="67"/>
      <c r="U131" s="67"/>
    </row>
    <row r="132" spans="1:24">
      <c r="A132" s="67"/>
      <c r="B132" s="67"/>
      <c r="C132" s="67"/>
      <c r="D132" s="67"/>
      <c r="E132" s="67"/>
      <c r="F132" s="67"/>
      <c r="G132" s="67"/>
      <c r="H132" s="67"/>
      <c r="I132" s="67"/>
      <c r="J132" s="67"/>
      <c r="K132" s="67"/>
      <c r="L132" s="67"/>
      <c r="M132" s="67"/>
      <c r="N132" s="67"/>
      <c r="O132" s="67"/>
      <c r="P132" s="67"/>
      <c r="Q132" s="67"/>
      <c r="R132" s="67"/>
      <c r="S132" s="67"/>
      <c r="T132" s="67"/>
      <c r="U132" s="67"/>
    </row>
    <row r="133" spans="1:24">
      <c r="A133" s="67"/>
      <c r="B133" s="67"/>
      <c r="C133" s="67"/>
      <c r="D133" s="67"/>
      <c r="E133" s="67"/>
      <c r="F133" s="67"/>
      <c r="G133" s="67"/>
      <c r="H133" s="67"/>
      <c r="I133" s="67"/>
      <c r="J133" s="67"/>
      <c r="K133" s="67"/>
      <c r="L133" s="67"/>
      <c r="M133" s="67"/>
      <c r="N133" s="67"/>
      <c r="O133" s="67"/>
      <c r="P133" s="67"/>
      <c r="Q133" s="67"/>
      <c r="R133" s="67"/>
      <c r="S133" s="67"/>
      <c r="T133" s="67"/>
      <c r="U133" s="67"/>
    </row>
    <row r="134" spans="1:24">
      <c r="A134" s="67"/>
      <c r="B134" s="67"/>
      <c r="C134" s="67"/>
      <c r="D134" s="67"/>
      <c r="E134" s="67"/>
      <c r="F134" s="67"/>
      <c r="G134" s="67"/>
      <c r="H134" s="67"/>
      <c r="I134" s="67"/>
      <c r="J134" s="67"/>
      <c r="K134" s="67"/>
      <c r="L134" s="67"/>
      <c r="M134" s="67"/>
      <c r="N134" s="67"/>
      <c r="O134" s="67"/>
      <c r="P134" s="67"/>
      <c r="Q134" s="67"/>
      <c r="R134" s="67"/>
      <c r="S134" s="67"/>
      <c r="T134" s="67"/>
      <c r="U134" s="67"/>
    </row>
    <row r="135" spans="1:24">
      <c r="A135" s="67"/>
      <c r="B135" s="67"/>
      <c r="C135" s="67"/>
      <c r="D135" s="67"/>
      <c r="E135" s="67"/>
      <c r="F135" s="67"/>
      <c r="G135" s="67"/>
      <c r="H135" s="67"/>
      <c r="I135" s="67"/>
      <c r="J135" s="67"/>
      <c r="K135" s="67"/>
      <c r="L135" s="67"/>
      <c r="M135" s="67"/>
      <c r="N135" s="67"/>
      <c r="O135" s="67"/>
      <c r="P135" s="67"/>
      <c r="Q135" s="67"/>
      <c r="R135" s="67"/>
      <c r="S135" s="67"/>
      <c r="T135" s="67"/>
      <c r="U135" s="67"/>
    </row>
    <row r="136" spans="1:24">
      <c r="A136" s="67"/>
      <c r="B136" s="67"/>
      <c r="C136" s="67"/>
      <c r="D136" s="67"/>
      <c r="E136" s="67"/>
      <c r="F136" s="67"/>
      <c r="G136" s="67"/>
      <c r="H136" s="67"/>
      <c r="I136" s="67"/>
      <c r="J136" s="67"/>
      <c r="K136" s="67"/>
      <c r="L136" s="67"/>
      <c r="M136" s="67"/>
      <c r="N136" s="67"/>
      <c r="O136" s="67"/>
      <c r="P136" s="67"/>
      <c r="Q136" s="67"/>
      <c r="R136" s="67"/>
      <c r="S136" s="67"/>
      <c r="T136" s="67"/>
      <c r="U136" s="67"/>
    </row>
    <row r="137" spans="1:24">
      <c r="A137" s="67"/>
      <c r="B137" s="67"/>
      <c r="C137" s="67"/>
      <c r="D137" s="67"/>
      <c r="E137" s="67"/>
      <c r="F137" s="67"/>
      <c r="G137" s="67"/>
      <c r="H137" s="67"/>
      <c r="I137" s="67"/>
      <c r="J137" s="67"/>
      <c r="K137" s="67"/>
      <c r="L137" s="67"/>
      <c r="M137" s="67"/>
      <c r="N137" s="67"/>
      <c r="O137" s="67"/>
      <c r="P137" s="67"/>
      <c r="Q137" s="67"/>
      <c r="R137" s="67"/>
      <c r="S137" s="67"/>
      <c r="T137" s="67"/>
      <c r="U137" s="67"/>
    </row>
    <row r="138" spans="1:24">
      <c r="A138" s="67"/>
      <c r="B138" s="67"/>
      <c r="C138" s="67"/>
      <c r="D138" s="67"/>
      <c r="E138" s="67"/>
      <c r="F138" s="67"/>
      <c r="G138" s="67"/>
      <c r="H138" s="67"/>
      <c r="I138" s="67"/>
      <c r="J138" s="67"/>
      <c r="K138" s="67"/>
      <c r="L138" s="67"/>
      <c r="M138" s="67"/>
      <c r="N138" s="67"/>
      <c r="O138" s="67"/>
      <c r="P138" s="67"/>
      <c r="Q138" s="67"/>
      <c r="R138" s="67"/>
      <c r="S138" s="67"/>
      <c r="T138" s="67"/>
      <c r="U138" s="67"/>
    </row>
    <row r="139" spans="1:24">
      <c r="A139" s="67"/>
      <c r="B139" s="67"/>
      <c r="C139" s="67"/>
      <c r="D139" s="67"/>
      <c r="E139" s="67"/>
      <c r="F139" s="67"/>
      <c r="G139" s="67"/>
      <c r="H139" s="67"/>
      <c r="I139" s="67"/>
      <c r="J139" s="67"/>
      <c r="K139" s="67"/>
      <c r="L139" s="67"/>
      <c r="M139" s="67"/>
      <c r="N139" s="67"/>
      <c r="O139" s="67"/>
      <c r="P139" s="67"/>
      <c r="Q139" s="67"/>
      <c r="R139" s="67"/>
      <c r="S139" s="67"/>
      <c r="T139" s="67"/>
      <c r="U139" s="67"/>
    </row>
    <row r="140" spans="1:24">
      <c r="A140" s="67"/>
      <c r="B140" s="67"/>
      <c r="C140" s="67"/>
      <c r="D140" s="67"/>
      <c r="E140" s="67"/>
      <c r="F140" s="67"/>
      <c r="G140" s="67"/>
      <c r="H140" s="67"/>
      <c r="I140" s="67"/>
      <c r="J140" s="67"/>
      <c r="K140" s="67"/>
      <c r="L140" s="67"/>
      <c r="M140" s="67"/>
      <c r="N140" s="67"/>
      <c r="O140" s="67"/>
      <c r="P140" s="67"/>
      <c r="Q140" s="67"/>
      <c r="R140" s="67"/>
      <c r="S140" s="67"/>
      <c r="T140" s="67"/>
      <c r="U140" s="67"/>
    </row>
    <row r="141" spans="1:24">
      <c r="A141" s="67"/>
      <c r="B141" s="67"/>
      <c r="C141" s="67"/>
      <c r="D141" s="67"/>
      <c r="E141" s="67"/>
      <c r="F141" s="67"/>
      <c r="G141" s="67"/>
      <c r="H141" s="67"/>
      <c r="I141" s="67"/>
      <c r="J141" s="67"/>
      <c r="K141" s="67"/>
      <c r="L141" s="67"/>
      <c r="M141" s="67"/>
      <c r="N141" s="67"/>
      <c r="O141" s="67"/>
      <c r="P141" s="67"/>
      <c r="Q141" s="67"/>
      <c r="R141" s="67"/>
      <c r="S141" s="67"/>
      <c r="T141" s="67"/>
      <c r="U141" s="67"/>
    </row>
    <row r="142" spans="1:24">
      <c r="A142" s="67"/>
      <c r="B142" s="67"/>
      <c r="C142" s="67"/>
      <c r="D142" s="67"/>
      <c r="E142" s="67"/>
      <c r="F142" s="67"/>
      <c r="G142" s="67"/>
      <c r="H142" s="67"/>
      <c r="I142" s="67"/>
      <c r="J142" s="67"/>
      <c r="K142" s="67"/>
      <c r="L142" s="67"/>
      <c r="M142" s="67"/>
      <c r="N142" s="67"/>
      <c r="O142" s="67"/>
      <c r="P142" s="67"/>
      <c r="Q142" s="67"/>
      <c r="R142" s="67"/>
      <c r="S142" s="67"/>
      <c r="T142" s="67"/>
      <c r="U142" s="67"/>
    </row>
    <row r="143" spans="1:24">
      <c r="A143" s="67"/>
      <c r="B143" s="67"/>
      <c r="C143" s="67"/>
      <c r="D143" s="67"/>
      <c r="E143" s="67"/>
      <c r="F143" s="67"/>
      <c r="G143" s="67"/>
      <c r="H143" s="67"/>
      <c r="I143" s="67"/>
      <c r="J143" s="67"/>
      <c r="K143" s="67"/>
      <c r="L143" s="67"/>
      <c r="M143" s="67"/>
      <c r="N143" s="67"/>
      <c r="O143" s="67"/>
      <c r="P143" s="67"/>
      <c r="Q143" s="67"/>
      <c r="R143" s="67"/>
      <c r="S143" s="67"/>
      <c r="T143" s="67"/>
      <c r="U143" s="67"/>
    </row>
    <row r="144" spans="1:24">
      <c r="A144" s="67"/>
      <c r="B144" s="67"/>
      <c r="C144" s="67"/>
      <c r="D144" s="67"/>
      <c r="E144" s="67"/>
      <c r="F144" s="67"/>
      <c r="G144" s="67"/>
      <c r="H144" s="67"/>
      <c r="I144" s="67"/>
      <c r="J144" s="67"/>
      <c r="K144" s="67"/>
      <c r="L144" s="67"/>
      <c r="M144" s="67"/>
      <c r="N144" s="67"/>
      <c r="O144" s="67"/>
      <c r="P144" s="67"/>
      <c r="Q144" s="67"/>
      <c r="R144" s="67"/>
      <c r="S144" s="67"/>
      <c r="T144" s="67"/>
      <c r="U144" s="67"/>
    </row>
    <row r="145" spans="1:21">
      <c r="A145" s="67"/>
      <c r="B145" s="67"/>
      <c r="C145" s="67"/>
      <c r="D145" s="67"/>
      <c r="E145" s="67"/>
      <c r="F145" s="67"/>
      <c r="G145" s="67"/>
      <c r="H145" s="67"/>
      <c r="I145" s="67"/>
      <c r="J145" s="67"/>
      <c r="K145" s="67"/>
      <c r="L145" s="67"/>
      <c r="M145" s="67"/>
      <c r="N145" s="67"/>
      <c r="O145" s="67"/>
      <c r="P145" s="67"/>
      <c r="Q145" s="67"/>
      <c r="R145" s="67"/>
      <c r="S145" s="67"/>
      <c r="T145" s="67"/>
      <c r="U145" s="67"/>
    </row>
    <row r="146" spans="1:21">
      <c r="A146" s="67"/>
      <c r="B146" s="67"/>
      <c r="C146" s="67"/>
      <c r="D146" s="67"/>
      <c r="E146" s="67"/>
      <c r="F146" s="67"/>
      <c r="G146" s="67"/>
      <c r="H146" s="67"/>
      <c r="I146" s="67"/>
      <c r="J146" s="67"/>
      <c r="K146" s="67"/>
      <c r="L146" s="67"/>
      <c r="M146" s="67"/>
      <c r="N146" s="67"/>
      <c r="O146" s="67"/>
      <c r="P146" s="67"/>
      <c r="Q146" s="67"/>
      <c r="R146" s="67"/>
      <c r="S146" s="67"/>
      <c r="T146" s="67"/>
      <c r="U146" s="67"/>
    </row>
    <row r="147" spans="1:21">
      <c r="A147" s="67"/>
      <c r="B147" s="67"/>
      <c r="C147" s="67"/>
      <c r="D147" s="67"/>
      <c r="E147" s="67"/>
      <c r="F147" s="67"/>
      <c r="G147" s="67"/>
      <c r="H147" s="67"/>
      <c r="I147" s="67"/>
      <c r="J147" s="67"/>
      <c r="K147" s="67"/>
      <c r="L147" s="67"/>
      <c r="M147" s="67"/>
      <c r="N147" s="67"/>
      <c r="O147" s="67"/>
      <c r="P147" s="67"/>
      <c r="Q147" s="67"/>
      <c r="R147" s="67"/>
      <c r="S147" s="67"/>
      <c r="T147" s="67"/>
      <c r="U147" s="67"/>
    </row>
  </sheetData>
  <mergeCells count="1">
    <mergeCell ref="A5:C5"/>
  </mergeCells>
  <phoneticPr fontId="62" type="noConversion"/>
  <printOptions horizontalCentered="1" verticalCentered="1"/>
  <pageMargins left="0.5" right="0.5" top="0.5" bottom="0.5" header="0" footer="0"/>
  <pageSetup scale="72" fitToHeight="2" orientation="portrait" r:id="rId1"/>
  <headerFooter alignWithMargins="0"/>
  <rowBreaks count="1" manualBreakCount="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325" r:id="rId4" name="Button 13">
              <controlPr locked="0" defaultSize="0" autoFill="0" autoLine="0" autoPict="0">
                <anchor moveWithCells="1" sizeWithCells="1">
                  <from>
                    <xdr:col>0</xdr:col>
                    <xdr:colOff>0</xdr:colOff>
                    <xdr:row>131</xdr:row>
                    <xdr:rowOff>180975</xdr:rowOff>
                  </from>
                  <to>
                    <xdr:col>0</xdr:col>
                    <xdr:colOff>0</xdr:colOff>
                    <xdr:row>134</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
  <sheetViews>
    <sheetView zoomScaleNormal="100" workbookViewId="0">
      <selection activeCell="J25" sqref="J25"/>
    </sheetView>
  </sheetViews>
  <sheetFormatPr defaultColWidth="9.77734375" defaultRowHeight="15"/>
  <cols>
    <col min="1" max="1" width="4.77734375" customWidth="1"/>
    <col min="2" max="2" width="27.44140625" customWidth="1"/>
    <col min="3" max="3" width="15.77734375" customWidth="1"/>
    <col min="4" max="5" width="12.77734375" customWidth="1"/>
    <col min="6" max="7" width="14.77734375" customWidth="1"/>
    <col min="8" max="8" width="16.77734375" bestFit="1" customWidth="1"/>
  </cols>
  <sheetData>
    <row r="1" spans="1:9" ht="15.75" thickBot="1">
      <c r="A1" s="152" t="str">
        <f>'Data Sheet'!A46</f>
        <v>Annual Report of Pattersonville Telephone Company                                          For the period ending December 31, 2014</v>
      </c>
      <c r="B1" s="67"/>
      <c r="C1" s="67"/>
      <c r="D1" s="67"/>
      <c r="E1" s="67"/>
      <c r="F1" s="67"/>
      <c r="G1" s="67"/>
      <c r="H1" s="67"/>
      <c r="I1" s="67"/>
    </row>
    <row r="2" spans="1:9" ht="23.25">
      <c r="A2" s="68" t="s">
        <v>1482</v>
      </c>
      <c r="B2" s="69"/>
      <c r="C2" s="69"/>
      <c r="D2" s="69"/>
      <c r="E2" s="69"/>
      <c r="F2" s="69"/>
      <c r="G2" s="69"/>
      <c r="H2" s="1072"/>
      <c r="I2" s="67"/>
    </row>
    <row r="3" spans="1:9" ht="15.75">
      <c r="A3" s="291" t="s">
        <v>87</v>
      </c>
      <c r="B3" s="107"/>
      <c r="C3" s="107"/>
      <c r="D3" s="107"/>
      <c r="E3" s="107"/>
      <c r="F3" s="107"/>
      <c r="G3" s="107"/>
      <c r="H3" s="154"/>
      <c r="I3" s="67"/>
    </row>
    <row r="4" spans="1:9">
      <c r="A4" s="74"/>
      <c r="B4" s="67"/>
      <c r="C4" s="67"/>
      <c r="D4" s="67"/>
      <c r="E4" s="67"/>
      <c r="F4" s="67"/>
      <c r="G4" s="67"/>
      <c r="H4" s="75"/>
      <c r="I4" s="67"/>
    </row>
    <row r="5" spans="1:9">
      <c r="A5" s="74" t="s">
        <v>88</v>
      </c>
      <c r="B5" s="67"/>
      <c r="C5" s="67"/>
      <c r="D5" s="67"/>
      <c r="E5" s="67"/>
      <c r="F5" s="67"/>
      <c r="G5" s="67"/>
      <c r="H5" s="75"/>
      <c r="I5" s="67"/>
    </row>
    <row r="6" spans="1:9">
      <c r="A6" s="74" t="s">
        <v>89</v>
      </c>
      <c r="B6" s="67"/>
      <c r="C6" s="67"/>
      <c r="D6" s="67"/>
      <c r="E6" s="67"/>
      <c r="F6" s="67"/>
      <c r="G6" s="67"/>
      <c r="H6" s="75"/>
      <c r="I6" s="67"/>
    </row>
    <row r="7" spans="1:9">
      <c r="A7" s="74"/>
      <c r="B7" s="67"/>
      <c r="C7" s="67"/>
      <c r="D7" s="67"/>
      <c r="E7" s="67"/>
      <c r="F7" s="67"/>
      <c r="G7" s="67"/>
      <c r="H7" s="75"/>
      <c r="I7" s="67"/>
    </row>
    <row r="8" spans="1:9">
      <c r="A8" s="74" t="s">
        <v>90</v>
      </c>
      <c r="B8" s="67"/>
      <c r="C8" s="67"/>
      <c r="D8" s="67"/>
      <c r="E8" s="67"/>
      <c r="F8" s="67"/>
      <c r="G8" s="67"/>
      <c r="H8" s="75"/>
      <c r="I8" s="67"/>
    </row>
    <row r="9" spans="1:9">
      <c r="A9" s="74"/>
      <c r="B9" s="67"/>
      <c r="C9" s="67"/>
      <c r="D9" s="67"/>
      <c r="E9" s="67"/>
      <c r="F9" s="67"/>
      <c r="G9" s="67"/>
      <c r="H9" s="75"/>
      <c r="I9" s="67"/>
    </row>
    <row r="10" spans="1:9">
      <c r="A10" s="74" t="s">
        <v>1977</v>
      </c>
      <c r="B10" s="67"/>
      <c r="C10" s="67"/>
      <c r="D10" s="67"/>
      <c r="E10" s="67"/>
      <c r="F10" s="67"/>
      <c r="G10" s="67"/>
      <c r="H10" s="75"/>
      <c r="I10" s="67"/>
    </row>
    <row r="11" spans="1:9">
      <c r="A11" s="74"/>
      <c r="B11" s="67"/>
      <c r="C11" s="67"/>
      <c r="D11" s="67"/>
      <c r="E11" s="67"/>
      <c r="F11" s="67"/>
      <c r="G11" s="67"/>
      <c r="H11" s="75"/>
      <c r="I11" s="67"/>
    </row>
    <row r="12" spans="1:9">
      <c r="A12" s="74" t="s">
        <v>1978</v>
      </c>
      <c r="B12" s="67"/>
      <c r="C12" s="67"/>
      <c r="D12" s="67"/>
      <c r="E12" s="67"/>
      <c r="F12" s="67"/>
      <c r="G12" s="67"/>
      <c r="H12" s="75"/>
      <c r="I12" s="67"/>
    </row>
    <row r="13" spans="1:9">
      <c r="A13" s="74" t="s">
        <v>1979</v>
      </c>
      <c r="B13" s="67"/>
      <c r="C13" s="67"/>
      <c r="D13" s="67"/>
      <c r="E13" s="67"/>
      <c r="F13" s="67"/>
      <c r="G13" s="67"/>
      <c r="H13" s="75"/>
      <c r="I13" s="67"/>
    </row>
    <row r="14" spans="1:9">
      <c r="A14" s="217" t="s">
        <v>1980</v>
      </c>
      <c r="B14" s="218"/>
      <c r="C14" s="218"/>
      <c r="D14" s="218"/>
      <c r="E14" s="218"/>
      <c r="F14" s="218"/>
      <c r="G14" s="218"/>
      <c r="H14" s="219"/>
      <c r="I14" s="67"/>
    </row>
    <row r="15" spans="1:9">
      <c r="A15" s="99"/>
      <c r="B15" s="1395"/>
      <c r="C15" s="226"/>
      <c r="D15" s="178"/>
      <c r="E15" s="186" t="s">
        <v>2238</v>
      </c>
      <c r="F15" s="186" t="s">
        <v>1981</v>
      </c>
      <c r="G15" s="186" t="s">
        <v>1982</v>
      </c>
      <c r="H15" s="75"/>
      <c r="I15" s="67"/>
    </row>
    <row r="16" spans="1:9">
      <c r="A16" s="93" t="s">
        <v>1983</v>
      </c>
      <c r="B16" s="1396" t="s">
        <v>2811</v>
      </c>
      <c r="C16" s="93" t="s">
        <v>2239</v>
      </c>
      <c r="D16" s="186" t="s">
        <v>1984</v>
      </c>
      <c r="E16" s="186" t="s">
        <v>1985</v>
      </c>
      <c r="F16" s="186" t="s">
        <v>1986</v>
      </c>
      <c r="G16" s="186" t="s">
        <v>1987</v>
      </c>
      <c r="H16" s="140" t="s">
        <v>2238</v>
      </c>
      <c r="I16" s="67"/>
    </row>
    <row r="17" spans="1:9">
      <c r="A17" s="84" t="s">
        <v>2240</v>
      </c>
      <c r="B17" s="83" t="s">
        <v>2722</v>
      </c>
      <c r="C17" s="84" t="s">
        <v>2723</v>
      </c>
      <c r="D17" s="292" t="s">
        <v>2724</v>
      </c>
      <c r="E17" s="292" t="s">
        <v>2254</v>
      </c>
      <c r="F17" s="292" t="s">
        <v>2255</v>
      </c>
      <c r="G17" s="292" t="s">
        <v>2256</v>
      </c>
      <c r="H17" s="293" t="s">
        <v>2257</v>
      </c>
      <c r="I17" s="67"/>
    </row>
    <row r="18" spans="1:9" ht="15.95" customHeight="1">
      <c r="A18" s="99"/>
      <c r="B18" s="1397" t="s">
        <v>1988</v>
      </c>
      <c r="C18" s="99"/>
      <c r="D18" s="178"/>
      <c r="E18" s="178"/>
      <c r="F18" s="178"/>
      <c r="G18" s="178"/>
      <c r="H18" s="75"/>
      <c r="I18" s="67"/>
    </row>
    <row r="19" spans="1:9" ht="15.95" customHeight="1">
      <c r="A19" s="93" t="s">
        <v>2727</v>
      </c>
      <c r="B19" s="1395" t="s">
        <v>1989</v>
      </c>
      <c r="C19" s="1398">
        <v>214092.64</v>
      </c>
      <c r="D19" s="295"/>
      <c r="E19" s="295"/>
      <c r="F19" s="295">
        <v>214092.64</v>
      </c>
      <c r="G19" s="295">
        <v>214092.64</v>
      </c>
      <c r="H19" s="296">
        <v>0</v>
      </c>
      <c r="I19" s="67"/>
    </row>
    <row r="20" spans="1:9" ht="15.95" customHeight="1">
      <c r="A20" s="93" t="s">
        <v>1726</v>
      </c>
      <c r="B20" s="1395" t="s">
        <v>1990</v>
      </c>
      <c r="C20" s="1399">
        <v>305380.02</v>
      </c>
      <c r="D20" s="199"/>
      <c r="E20" s="199"/>
      <c r="F20" s="199">
        <v>305380.02</v>
      </c>
      <c r="G20" s="199">
        <v>31716.23</v>
      </c>
      <c r="H20" s="200">
        <v>273663.78999999998</v>
      </c>
      <c r="I20" s="67"/>
    </row>
    <row r="21" spans="1:9" ht="15.95" customHeight="1">
      <c r="A21" s="93" t="s">
        <v>1971</v>
      </c>
      <c r="B21" s="1395" t="s">
        <v>1991</v>
      </c>
      <c r="C21" s="1399">
        <v>0</v>
      </c>
      <c r="D21" s="199"/>
      <c r="E21" s="199"/>
      <c r="F21" s="199">
        <v>0</v>
      </c>
      <c r="G21" s="199">
        <v>0</v>
      </c>
      <c r="H21" s="200">
        <v>0</v>
      </c>
      <c r="I21" s="67"/>
    </row>
    <row r="22" spans="1:9" ht="15.95" customHeight="1">
      <c r="A22" s="93" t="s">
        <v>2263</v>
      </c>
      <c r="B22" s="1395" t="s">
        <v>1992</v>
      </c>
      <c r="C22" s="1399">
        <v>27550.33</v>
      </c>
      <c r="D22" s="199"/>
      <c r="E22" s="199"/>
      <c r="F22" s="199">
        <v>27550.33</v>
      </c>
      <c r="G22" s="199">
        <v>24771.45</v>
      </c>
      <c r="H22" s="200">
        <v>2778.88</v>
      </c>
      <c r="I22" s="67"/>
    </row>
    <row r="23" spans="1:9" ht="15.95" customHeight="1">
      <c r="A23" s="93" t="s">
        <v>2264</v>
      </c>
      <c r="B23" s="1395" t="s">
        <v>1993</v>
      </c>
      <c r="C23" s="1399">
        <v>439040</v>
      </c>
      <c r="D23" s="199"/>
      <c r="E23" s="199"/>
      <c r="F23" s="199">
        <v>439040</v>
      </c>
      <c r="G23" s="199">
        <v>2300</v>
      </c>
      <c r="H23" s="200">
        <v>436740</v>
      </c>
      <c r="I23" s="67"/>
    </row>
    <row r="24" spans="1:9" ht="15.95" customHeight="1">
      <c r="A24" s="93" t="s">
        <v>2735</v>
      </c>
      <c r="B24" s="1395" t="s">
        <v>1994</v>
      </c>
      <c r="C24" s="1400">
        <v>88731.199999999997</v>
      </c>
      <c r="D24" s="208">
        <v>88731.199999999997</v>
      </c>
      <c r="E24" s="208"/>
      <c r="F24" s="208">
        <v>0</v>
      </c>
      <c r="G24" s="208">
        <v>0</v>
      </c>
      <c r="H24" s="209">
        <v>0</v>
      </c>
      <c r="I24" s="67"/>
    </row>
    <row r="25" spans="1:9" ht="15.95" customHeight="1">
      <c r="A25" s="93" t="s">
        <v>2738</v>
      </c>
      <c r="B25" s="1395" t="s">
        <v>1995</v>
      </c>
      <c r="C25" s="1399">
        <f t="shared" ref="C25:H25" si="0">SUM(C19:C24)</f>
        <v>1074794.19</v>
      </c>
      <c r="D25" s="297">
        <f t="shared" si="0"/>
        <v>88731.199999999997</v>
      </c>
      <c r="E25" s="297">
        <f t="shared" si="0"/>
        <v>0</v>
      </c>
      <c r="F25" s="297">
        <f t="shared" si="0"/>
        <v>986062.99</v>
      </c>
      <c r="G25" s="297">
        <f t="shared" si="0"/>
        <v>272880.32</v>
      </c>
      <c r="H25" s="263">
        <f t="shared" si="0"/>
        <v>713182.66999999993</v>
      </c>
      <c r="I25" s="67"/>
    </row>
    <row r="26" spans="1:9" ht="15.95" customHeight="1">
      <c r="A26" s="93" t="s">
        <v>154</v>
      </c>
      <c r="B26" s="1395" t="s">
        <v>1996</v>
      </c>
      <c r="C26" s="1400">
        <v>1410.55</v>
      </c>
      <c r="D26" s="208">
        <v>995.63</v>
      </c>
      <c r="E26" s="208"/>
      <c r="F26" s="208">
        <v>414.92</v>
      </c>
      <c r="G26" s="208">
        <v>414.92</v>
      </c>
      <c r="H26" s="209">
        <v>0</v>
      </c>
      <c r="I26" s="67"/>
    </row>
    <row r="27" spans="1:9" ht="15.95" customHeight="1">
      <c r="A27" s="93" t="s">
        <v>2591</v>
      </c>
      <c r="B27" s="1395" t="s">
        <v>1997</v>
      </c>
      <c r="C27" s="1400">
        <f t="shared" ref="C27:H27" si="1">C25-C26</f>
        <v>1073383.6399999999</v>
      </c>
      <c r="D27" s="298">
        <f t="shared" si="1"/>
        <v>87735.569999999992</v>
      </c>
      <c r="E27" s="298">
        <f t="shared" si="1"/>
        <v>0</v>
      </c>
      <c r="F27" s="298">
        <f t="shared" si="1"/>
        <v>985648.07</v>
      </c>
      <c r="G27" s="298">
        <f t="shared" si="1"/>
        <v>272465.40000000002</v>
      </c>
      <c r="H27" s="299">
        <f t="shared" si="1"/>
        <v>713182.66999999993</v>
      </c>
      <c r="I27" s="67"/>
    </row>
    <row r="28" spans="1:9" ht="15.95" customHeight="1">
      <c r="A28" s="93" t="s">
        <v>1998</v>
      </c>
      <c r="B28" s="1395"/>
      <c r="C28" s="1399"/>
      <c r="D28" s="297"/>
      <c r="E28" s="297"/>
      <c r="F28" s="297"/>
      <c r="G28" s="297"/>
      <c r="H28" s="263"/>
      <c r="I28" s="67"/>
    </row>
    <row r="29" spans="1:9" ht="15.95" customHeight="1">
      <c r="A29" s="93" t="s">
        <v>1998</v>
      </c>
      <c r="B29" s="1397" t="s">
        <v>1999</v>
      </c>
      <c r="C29" s="1399"/>
      <c r="D29" s="297"/>
      <c r="E29" s="297"/>
      <c r="F29" s="297"/>
      <c r="G29" s="297"/>
      <c r="H29" s="263"/>
      <c r="I29" s="67"/>
    </row>
    <row r="30" spans="1:9" ht="15.95" customHeight="1">
      <c r="A30" s="93" t="s">
        <v>2265</v>
      </c>
      <c r="B30" s="1395" t="s">
        <v>2000</v>
      </c>
      <c r="C30" s="1399">
        <v>462557</v>
      </c>
      <c r="D30" s="199">
        <v>13661</v>
      </c>
      <c r="E30" s="199"/>
      <c r="F30" s="199">
        <v>448896</v>
      </c>
      <c r="G30" s="199">
        <v>192711.05</v>
      </c>
      <c r="H30" s="200">
        <v>256184.95</v>
      </c>
      <c r="I30" s="67"/>
    </row>
    <row r="31" spans="1:9" ht="15.95" customHeight="1">
      <c r="A31" s="93" t="s">
        <v>2266</v>
      </c>
      <c r="B31" s="1395" t="s">
        <v>2001</v>
      </c>
      <c r="C31" s="1399">
        <v>56508</v>
      </c>
      <c r="D31" s="199">
        <v>3094</v>
      </c>
      <c r="E31" s="199"/>
      <c r="F31" s="199">
        <v>53414</v>
      </c>
      <c r="G31" s="199">
        <v>28608.54</v>
      </c>
      <c r="H31" s="200">
        <v>24805.46</v>
      </c>
      <c r="I31" s="67"/>
    </row>
    <row r="32" spans="1:9" ht="15.95" customHeight="1">
      <c r="A32" s="93" t="s">
        <v>2267</v>
      </c>
      <c r="B32" s="1395" t="s">
        <v>2002</v>
      </c>
      <c r="C32" s="1399">
        <v>578</v>
      </c>
      <c r="D32" s="199">
        <v>0</v>
      </c>
      <c r="E32" s="199"/>
      <c r="F32" s="199">
        <v>578</v>
      </c>
      <c r="G32" s="199">
        <v>474.88</v>
      </c>
      <c r="H32" s="200">
        <v>103.12</v>
      </c>
      <c r="I32" s="67"/>
    </row>
    <row r="33" spans="1:9" ht="15.95" customHeight="1">
      <c r="A33" s="93" t="s">
        <v>2268</v>
      </c>
      <c r="B33" s="1395" t="s">
        <v>2003</v>
      </c>
      <c r="C33" s="1399">
        <v>101804</v>
      </c>
      <c r="D33" s="199">
        <v>4808</v>
      </c>
      <c r="E33" s="199"/>
      <c r="F33" s="199">
        <v>96996</v>
      </c>
      <c r="G33" s="199">
        <v>60544.9</v>
      </c>
      <c r="H33" s="200">
        <v>36451.1</v>
      </c>
      <c r="I33" s="67"/>
    </row>
    <row r="34" spans="1:9" ht="15.95" customHeight="1">
      <c r="A34" s="93" t="s">
        <v>2269</v>
      </c>
      <c r="B34" s="1395" t="s">
        <v>2004</v>
      </c>
      <c r="C34" s="1399">
        <v>23769</v>
      </c>
      <c r="D34" s="199">
        <v>0</v>
      </c>
      <c r="E34" s="199"/>
      <c r="F34" s="199">
        <v>23769</v>
      </c>
      <c r="G34" s="199">
        <v>0</v>
      </c>
      <c r="H34" s="200">
        <v>23769</v>
      </c>
      <c r="I34" s="67"/>
    </row>
    <row r="35" spans="1:9" ht="15.95" customHeight="1">
      <c r="A35" s="93" t="s">
        <v>2270</v>
      </c>
      <c r="B35" s="1395" t="s">
        <v>2005</v>
      </c>
      <c r="C35" s="1400">
        <v>269249</v>
      </c>
      <c r="D35" s="208">
        <v>3044</v>
      </c>
      <c r="E35" s="208"/>
      <c r="F35" s="208">
        <v>266205</v>
      </c>
      <c r="G35" s="208">
        <v>101796.79</v>
      </c>
      <c r="H35" s="209">
        <v>164408</v>
      </c>
      <c r="I35" s="67"/>
    </row>
    <row r="36" spans="1:9" ht="15.95" customHeight="1">
      <c r="A36" s="93" t="s">
        <v>2271</v>
      </c>
      <c r="B36" s="1395" t="s">
        <v>1995</v>
      </c>
      <c r="C36" s="1399">
        <f t="shared" ref="C36:H36" si="2">SUM(C30:C35)</f>
        <v>914465</v>
      </c>
      <c r="D36" s="297">
        <f t="shared" si="2"/>
        <v>24607</v>
      </c>
      <c r="E36" s="297">
        <f t="shared" si="2"/>
        <v>0</v>
      </c>
      <c r="F36" s="297">
        <f t="shared" si="2"/>
        <v>889858</v>
      </c>
      <c r="G36" s="297">
        <f t="shared" si="2"/>
        <v>384136.16</v>
      </c>
      <c r="H36" s="263">
        <f t="shared" si="2"/>
        <v>505721.63</v>
      </c>
      <c r="I36" s="67"/>
    </row>
    <row r="37" spans="1:9" ht="15.95" customHeight="1">
      <c r="A37" s="93" t="s">
        <v>2272</v>
      </c>
      <c r="B37" s="1395" t="s">
        <v>2006</v>
      </c>
      <c r="C37" s="1400">
        <v>63649</v>
      </c>
      <c r="D37" s="208">
        <v>1236</v>
      </c>
      <c r="E37" s="208"/>
      <c r="F37" s="208">
        <v>62413</v>
      </c>
      <c r="G37" s="208">
        <v>38820.89</v>
      </c>
      <c r="H37" s="209">
        <v>23592.11</v>
      </c>
      <c r="I37" s="67"/>
    </row>
    <row r="38" spans="1:9" ht="15.95" customHeight="1">
      <c r="A38" s="93" t="s">
        <v>2273</v>
      </c>
      <c r="B38" s="1395" t="s">
        <v>2007</v>
      </c>
      <c r="C38" s="1400">
        <f t="shared" ref="C38:H38" si="3">C36+C37</f>
        <v>978114</v>
      </c>
      <c r="D38" s="298">
        <f t="shared" si="3"/>
        <v>25843</v>
      </c>
      <c r="E38" s="298">
        <f t="shared" si="3"/>
        <v>0</v>
      </c>
      <c r="F38" s="298">
        <f t="shared" si="3"/>
        <v>952271</v>
      </c>
      <c r="G38" s="298">
        <f t="shared" si="3"/>
        <v>422957.05</v>
      </c>
      <c r="H38" s="299">
        <f t="shared" si="3"/>
        <v>529313.74</v>
      </c>
      <c r="I38" s="67"/>
    </row>
    <row r="39" spans="1:9" ht="15.95" customHeight="1">
      <c r="A39" s="93" t="s">
        <v>1998</v>
      </c>
      <c r="B39" s="1395"/>
      <c r="C39" s="1399"/>
      <c r="D39" s="297"/>
      <c r="E39" s="297"/>
      <c r="F39" s="297"/>
      <c r="G39" s="297"/>
      <c r="H39" s="263"/>
      <c r="I39" s="67"/>
    </row>
    <row r="40" spans="1:9" ht="15.95" customHeight="1">
      <c r="A40" s="93" t="s">
        <v>2274</v>
      </c>
      <c r="B40" s="1395" t="s">
        <v>2008</v>
      </c>
      <c r="C40" s="1399">
        <f t="shared" ref="C40:H40" si="4">C27-C38</f>
        <v>95269.639999999898</v>
      </c>
      <c r="D40" s="297">
        <f t="shared" si="4"/>
        <v>61892.569999999992</v>
      </c>
      <c r="E40" s="297">
        <f t="shared" si="4"/>
        <v>0</v>
      </c>
      <c r="F40" s="297">
        <f t="shared" si="4"/>
        <v>33377.069999999949</v>
      </c>
      <c r="G40" s="297">
        <f t="shared" si="4"/>
        <v>-150491.64999999997</v>
      </c>
      <c r="H40" s="263">
        <f t="shared" si="4"/>
        <v>183868.92999999993</v>
      </c>
      <c r="I40" s="67"/>
    </row>
    <row r="41" spans="1:9" ht="15.95" customHeight="1">
      <c r="A41" s="93" t="s">
        <v>1998</v>
      </c>
      <c r="B41" s="1395"/>
      <c r="C41" s="1399"/>
      <c r="D41" s="297"/>
      <c r="E41" s="297"/>
      <c r="F41" s="297"/>
      <c r="G41" s="297"/>
      <c r="H41" s="263"/>
      <c r="I41" s="67"/>
    </row>
    <row r="42" spans="1:9" ht="15.95" customHeight="1">
      <c r="A42" s="93" t="s">
        <v>1998</v>
      </c>
      <c r="B42" s="1397" t="s">
        <v>2009</v>
      </c>
      <c r="C42" s="1399"/>
      <c r="D42" s="297"/>
      <c r="E42" s="297"/>
      <c r="F42" s="297"/>
      <c r="G42" s="297"/>
      <c r="H42" s="263"/>
      <c r="I42" s="67"/>
    </row>
    <row r="43" spans="1:9" ht="15.95" customHeight="1">
      <c r="A43" s="93" t="s">
        <v>2275</v>
      </c>
      <c r="B43" s="1395" t="s">
        <v>2010</v>
      </c>
      <c r="C43" s="1399">
        <v>16476.02</v>
      </c>
      <c r="D43" s="199">
        <v>21938.12</v>
      </c>
      <c r="E43" s="199"/>
      <c r="F43" s="199">
        <v>-5462.1</v>
      </c>
      <c r="G43" s="199">
        <v>-58684.34</v>
      </c>
      <c r="H43" s="200">
        <v>53222.239999999998</v>
      </c>
      <c r="I43" s="67"/>
    </row>
    <row r="44" spans="1:9" ht="15.95" customHeight="1">
      <c r="A44" s="93" t="s">
        <v>2276</v>
      </c>
      <c r="B44" s="1395" t="s">
        <v>2011</v>
      </c>
      <c r="C44" s="1399"/>
      <c r="D44" s="199"/>
      <c r="E44" s="199"/>
      <c r="F44" s="199"/>
      <c r="G44" s="199"/>
      <c r="H44" s="200"/>
      <c r="I44" s="67"/>
    </row>
    <row r="45" spans="1:9" ht="15.95" customHeight="1">
      <c r="A45" s="74"/>
      <c r="B45" s="177" t="s">
        <v>2012</v>
      </c>
      <c r="C45" s="1399"/>
      <c r="D45" s="199"/>
      <c r="E45" s="199"/>
      <c r="F45" s="199"/>
      <c r="G45" s="199"/>
      <c r="H45" s="200"/>
      <c r="I45" s="67"/>
    </row>
    <row r="46" spans="1:9" ht="15.95" customHeight="1">
      <c r="A46" s="93" t="s">
        <v>2277</v>
      </c>
      <c r="B46" s="1395" t="s">
        <v>2013</v>
      </c>
      <c r="C46" s="1400"/>
      <c r="D46" s="208"/>
      <c r="E46" s="208"/>
      <c r="F46" s="208"/>
      <c r="G46" s="208"/>
      <c r="H46" s="209"/>
      <c r="I46" s="67"/>
    </row>
    <row r="47" spans="1:9" ht="15.95" customHeight="1">
      <c r="A47" s="93" t="s">
        <v>2278</v>
      </c>
      <c r="B47" s="1395" t="s">
        <v>2014</v>
      </c>
      <c r="C47" s="1399">
        <f t="shared" ref="C47:H47" si="5">SUM(C43:C46)</f>
        <v>16476.02</v>
      </c>
      <c r="D47" s="297">
        <f t="shared" si="5"/>
        <v>21938.12</v>
      </c>
      <c r="E47" s="297">
        <f t="shared" si="5"/>
        <v>0</v>
      </c>
      <c r="F47" s="297">
        <f t="shared" si="5"/>
        <v>-5462.1</v>
      </c>
      <c r="G47" s="297">
        <f t="shared" si="5"/>
        <v>-58684.34</v>
      </c>
      <c r="H47" s="263">
        <f t="shared" si="5"/>
        <v>53222.239999999998</v>
      </c>
      <c r="I47" s="67"/>
    </row>
    <row r="48" spans="1:9" ht="15.95" customHeight="1">
      <c r="A48" s="93" t="s">
        <v>2279</v>
      </c>
      <c r="B48" s="1395" t="s">
        <v>2015</v>
      </c>
      <c r="C48" s="1400">
        <v>59266</v>
      </c>
      <c r="D48" s="208">
        <v>1394</v>
      </c>
      <c r="E48" s="208"/>
      <c r="F48" s="208">
        <v>57872</v>
      </c>
      <c r="G48" s="208">
        <v>30735.82</v>
      </c>
      <c r="H48" s="209">
        <v>27136.18</v>
      </c>
      <c r="I48" s="67"/>
    </row>
    <row r="49" spans="1:9" ht="15.95" customHeight="1">
      <c r="A49" s="93" t="s">
        <v>2280</v>
      </c>
      <c r="B49" s="1395" t="s">
        <v>2016</v>
      </c>
      <c r="C49" s="1400">
        <f t="shared" ref="C49:H49" si="6">C47+C48</f>
        <v>75742.02</v>
      </c>
      <c r="D49" s="298">
        <f t="shared" si="6"/>
        <v>23332.12</v>
      </c>
      <c r="E49" s="298">
        <f t="shared" si="6"/>
        <v>0</v>
      </c>
      <c r="F49" s="298">
        <f t="shared" si="6"/>
        <v>52409.9</v>
      </c>
      <c r="G49" s="298">
        <f t="shared" si="6"/>
        <v>-27948.519999999997</v>
      </c>
      <c r="H49" s="299">
        <f t="shared" si="6"/>
        <v>80358.42</v>
      </c>
      <c r="I49" s="67"/>
    </row>
    <row r="50" spans="1:9" ht="15.95" customHeight="1">
      <c r="A50" s="99"/>
      <c r="B50" s="1395"/>
      <c r="C50" s="1399"/>
      <c r="D50" s="297"/>
      <c r="E50" s="297"/>
      <c r="F50" s="297"/>
      <c r="G50" s="297"/>
      <c r="H50" s="263"/>
      <c r="I50" s="67"/>
    </row>
    <row r="51" spans="1:9" ht="15.95" customHeight="1">
      <c r="A51" s="99"/>
      <c r="B51" s="1395" t="s">
        <v>2017</v>
      </c>
      <c r="C51" s="1401"/>
      <c r="D51" s="199"/>
      <c r="E51" s="199"/>
      <c r="F51" s="199"/>
      <c r="G51" s="199"/>
      <c r="H51" s="200"/>
      <c r="I51" s="67"/>
    </row>
    <row r="52" spans="1:9" ht="15.95" customHeight="1">
      <c r="A52" s="93" t="s">
        <v>167</v>
      </c>
      <c r="B52" s="1395" t="s">
        <v>2018</v>
      </c>
      <c r="C52" s="1401"/>
      <c r="D52" s="199"/>
      <c r="E52" s="199"/>
      <c r="F52" s="199"/>
      <c r="G52" s="199"/>
      <c r="H52" s="200"/>
      <c r="I52" s="67"/>
    </row>
    <row r="53" spans="1:9" ht="15.95" customHeight="1">
      <c r="A53" s="99"/>
      <c r="B53" s="1395"/>
      <c r="C53" s="1399"/>
      <c r="D53" s="297"/>
      <c r="E53" s="297"/>
      <c r="F53" s="297"/>
      <c r="G53" s="297"/>
      <c r="H53" s="263"/>
      <c r="I53" s="67"/>
    </row>
    <row r="54" spans="1:9" ht="15.95" customHeight="1">
      <c r="A54" s="93" t="s">
        <v>170</v>
      </c>
      <c r="B54" s="1395" t="s">
        <v>2019</v>
      </c>
      <c r="C54" s="1399">
        <f>C40-C49+C52</f>
        <v>19527.619999999893</v>
      </c>
      <c r="D54" s="297">
        <f>D40-D49+D52</f>
        <v>38560.449999999997</v>
      </c>
      <c r="E54" s="297">
        <f t="shared" ref="E54:H54" si="7">E40-E49+E52</f>
        <v>0</v>
      </c>
      <c r="F54" s="297">
        <f t="shared" si="7"/>
        <v>-19032.830000000053</v>
      </c>
      <c r="G54" s="297">
        <f t="shared" si="7"/>
        <v>-122543.12999999998</v>
      </c>
      <c r="H54" s="297">
        <f t="shared" si="7"/>
        <v>103510.50999999994</v>
      </c>
      <c r="I54" s="67"/>
    </row>
    <row r="55" spans="1:9" ht="15.95" customHeight="1">
      <c r="A55" s="99"/>
      <c r="B55" s="1395"/>
      <c r="C55" s="1399"/>
      <c r="D55" s="297"/>
      <c r="E55" s="297"/>
      <c r="F55" s="297"/>
      <c r="G55" s="297"/>
      <c r="H55" s="263"/>
      <c r="I55" s="67"/>
    </row>
    <row r="56" spans="1:9" ht="15.95" customHeight="1">
      <c r="A56" s="93" t="s">
        <v>172</v>
      </c>
      <c r="B56" s="1395" t="s">
        <v>2020</v>
      </c>
      <c r="C56" s="228"/>
      <c r="D56" s="187"/>
      <c r="E56" s="187"/>
      <c r="F56" s="187"/>
      <c r="G56" s="187"/>
      <c r="H56" s="219"/>
      <c r="I56" s="67"/>
    </row>
    <row r="57" spans="1:9" ht="15.95" customHeight="1">
      <c r="A57" s="99"/>
      <c r="B57" s="1395"/>
      <c r="C57" s="99"/>
      <c r="D57" s="178"/>
      <c r="E57" s="178"/>
      <c r="F57" s="178"/>
      <c r="G57" s="178"/>
      <c r="H57" s="75"/>
      <c r="I57" s="67"/>
    </row>
    <row r="58" spans="1:9" ht="15.95" customHeight="1">
      <c r="A58" s="99"/>
      <c r="B58" s="1395" t="s">
        <v>2021</v>
      </c>
      <c r="C58" s="99"/>
      <c r="D58" s="178"/>
      <c r="E58" s="178"/>
      <c r="F58" s="178"/>
      <c r="G58" s="178"/>
      <c r="H58" s="75"/>
      <c r="I58" s="67"/>
    </row>
    <row r="59" spans="1:9" ht="15.95" customHeight="1" thickBot="1">
      <c r="A59" s="300" t="s">
        <v>175</v>
      </c>
      <c r="B59" s="103" t="s">
        <v>2022</v>
      </c>
      <c r="C59" s="1402">
        <f t="shared" ref="C59:H59" si="8">C54+C56</f>
        <v>19527.619999999893</v>
      </c>
      <c r="D59" s="302">
        <f t="shared" si="8"/>
        <v>38560.449999999997</v>
      </c>
      <c r="E59" s="302">
        <f t="shared" si="8"/>
        <v>0</v>
      </c>
      <c r="F59" s="302">
        <f t="shared" si="8"/>
        <v>-19032.830000000053</v>
      </c>
      <c r="G59" s="302">
        <f t="shared" si="8"/>
        <v>-122543.12999999998</v>
      </c>
      <c r="H59" s="303">
        <f t="shared" si="8"/>
        <v>103510.50999999994</v>
      </c>
      <c r="I59" s="67" t="s">
        <v>1482</v>
      </c>
    </row>
    <row r="60" spans="1:9">
      <c r="A60" s="67" t="s">
        <v>2189</v>
      </c>
      <c r="B60" s="107"/>
      <c r="C60" s="107"/>
      <c r="D60" s="107"/>
      <c r="E60" s="107"/>
      <c r="F60" s="107"/>
      <c r="G60" s="107"/>
      <c r="H60" s="107"/>
      <c r="I60" s="67"/>
    </row>
    <row r="61" spans="1:9">
      <c r="A61" s="134" t="s">
        <v>2267</v>
      </c>
      <c r="B61" s="134"/>
      <c r="C61" s="134"/>
      <c r="D61" s="134"/>
      <c r="E61" s="134"/>
      <c r="F61" s="134"/>
      <c r="G61" s="134"/>
      <c r="H61" s="134"/>
      <c r="I61" s="67"/>
    </row>
    <row r="62" spans="1:9">
      <c r="A62" s="67"/>
      <c r="B62" s="67" t="s">
        <v>2023</v>
      </c>
      <c r="C62" s="67"/>
      <c r="D62" s="67"/>
      <c r="E62" s="67"/>
      <c r="F62" s="67"/>
      <c r="G62" s="67"/>
      <c r="H62" s="67"/>
      <c r="I62" s="67"/>
    </row>
    <row r="63" spans="1:9">
      <c r="A63" s="67"/>
      <c r="B63" s="67"/>
      <c r="C63" s="67"/>
      <c r="D63" s="67"/>
      <c r="E63" s="67"/>
      <c r="F63" s="67"/>
      <c r="G63" s="67"/>
      <c r="H63" s="67"/>
      <c r="I63" s="67"/>
    </row>
    <row r="64" spans="1:9" ht="15.75" thickBot="1">
      <c r="A64" s="152" t="str">
        <f>'Data Sheet'!A46</f>
        <v>Annual Report of Pattersonville Telephone Company                                          For the period ending December 31, 2014</v>
      </c>
      <c r="B64" s="67"/>
      <c r="C64" s="67"/>
      <c r="D64" s="67"/>
      <c r="E64" s="67"/>
      <c r="F64" s="67"/>
      <c r="G64" s="67"/>
      <c r="H64" s="67"/>
      <c r="I64" s="67"/>
    </row>
    <row r="65" spans="1:9">
      <c r="A65" s="68"/>
      <c r="B65" s="69"/>
      <c r="C65" s="69"/>
      <c r="D65" s="69"/>
      <c r="E65" s="69"/>
      <c r="F65" s="69"/>
      <c r="G65" s="69"/>
      <c r="H65" s="70" t="s">
        <v>1482</v>
      </c>
      <c r="I65" s="67"/>
    </row>
    <row r="66" spans="1:9" ht="15.75">
      <c r="A66" s="291" t="s">
        <v>87</v>
      </c>
      <c r="B66" s="107"/>
      <c r="C66" s="107"/>
      <c r="D66" s="107"/>
      <c r="E66" s="107"/>
      <c r="F66" s="107"/>
      <c r="G66" s="107"/>
      <c r="H66" s="154"/>
      <c r="I66" s="67"/>
    </row>
    <row r="67" spans="1:9">
      <c r="A67" s="74"/>
      <c r="B67" s="67"/>
      <c r="C67" s="67"/>
      <c r="D67" s="67"/>
      <c r="E67" s="67"/>
      <c r="F67" s="67"/>
      <c r="G67" s="67"/>
      <c r="H67" s="75"/>
      <c r="I67" s="67"/>
    </row>
    <row r="68" spans="1:9">
      <c r="A68" s="226"/>
      <c r="B68" s="183"/>
      <c r="C68" s="183"/>
      <c r="D68" s="183"/>
      <c r="E68" s="184" t="s">
        <v>2238</v>
      </c>
      <c r="F68" s="184" t="s">
        <v>1981</v>
      </c>
      <c r="G68" s="184" t="s">
        <v>1982</v>
      </c>
      <c r="H68" s="304"/>
      <c r="I68" s="67"/>
    </row>
    <row r="69" spans="1:9">
      <c r="A69" s="93" t="s">
        <v>1983</v>
      </c>
      <c r="B69" s="186" t="s">
        <v>2811</v>
      </c>
      <c r="C69" s="186" t="s">
        <v>2239</v>
      </c>
      <c r="D69" s="186" t="s">
        <v>1984</v>
      </c>
      <c r="E69" s="186" t="s">
        <v>1985</v>
      </c>
      <c r="F69" s="186" t="s">
        <v>1986</v>
      </c>
      <c r="G69" s="186" t="s">
        <v>1987</v>
      </c>
      <c r="H69" s="140" t="s">
        <v>2238</v>
      </c>
      <c r="I69" s="67"/>
    </row>
    <row r="70" spans="1:9">
      <c r="A70" s="84" t="s">
        <v>2240</v>
      </c>
      <c r="B70" s="292" t="s">
        <v>2722</v>
      </c>
      <c r="C70" s="292" t="s">
        <v>2723</v>
      </c>
      <c r="D70" s="292" t="s">
        <v>2724</v>
      </c>
      <c r="E70" s="292" t="s">
        <v>2254</v>
      </c>
      <c r="F70" s="292" t="s">
        <v>2255</v>
      </c>
      <c r="G70" s="292" t="s">
        <v>2256</v>
      </c>
      <c r="H70" s="293" t="s">
        <v>2257</v>
      </c>
      <c r="I70" s="67"/>
    </row>
    <row r="71" spans="1:9" ht="15" customHeight="1">
      <c r="A71" s="93" t="s">
        <v>2727</v>
      </c>
      <c r="B71" s="178" t="s">
        <v>2024</v>
      </c>
      <c r="C71" s="295">
        <v>4023492.1</v>
      </c>
      <c r="D71" s="295">
        <v>31992.03</v>
      </c>
      <c r="E71" s="295"/>
      <c r="F71" s="295">
        <v>3991500</v>
      </c>
      <c r="G71" s="295">
        <v>2137847.4</v>
      </c>
      <c r="H71" s="296">
        <v>1853652.6</v>
      </c>
      <c r="I71" s="67"/>
    </row>
    <row r="72" spans="1:9" ht="15" customHeight="1">
      <c r="A72" s="99"/>
      <c r="B72" s="178"/>
      <c r="C72" s="295"/>
      <c r="D72" s="295"/>
      <c r="E72" s="295"/>
      <c r="F72" s="295"/>
      <c r="G72" s="295"/>
      <c r="H72" s="296"/>
      <c r="I72" s="67"/>
    </row>
    <row r="73" spans="1:9" ht="15" customHeight="1">
      <c r="A73" s="99"/>
      <c r="B73" s="178" t="s">
        <v>2025</v>
      </c>
      <c r="C73" s="199"/>
      <c r="D73" s="199"/>
      <c r="E73" s="199"/>
      <c r="F73" s="199"/>
      <c r="G73" s="199"/>
      <c r="H73" s="200"/>
      <c r="I73" s="67"/>
    </row>
    <row r="74" spans="1:9" ht="15" customHeight="1">
      <c r="A74" s="93" t="s">
        <v>1726</v>
      </c>
      <c r="B74" s="178" t="s">
        <v>2026</v>
      </c>
      <c r="C74" s="199">
        <v>11226</v>
      </c>
      <c r="D74" s="199"/>
      <c r="E74" s="199"/>
      <c r="F74" s="199">
        <v>11226</v>
      </c>
      <c r="G74" s="199">
        <v>6012.65</v>
      </c>
      <c r="H74" s="200">
        <v>5213.3500000000004</v>
      </c>
      <c r="I74" s="67"/>
    </row>
    <row r="75" spans="1:9" ht="15" customHeight="1">
      <c r="A75" s="99"/>
      <c r="B75" s="178"/>
      <c r="C75" s="199"/>
      <c r="D75" s="199"/>
      <c r="E75" s="199"/>
      <c r="F75" s="199"/>
      <c r="G75" s="199"/>
      <c r="H75" s="200"/>
      <c r="I75" s="67"/>
    </row>
    <row r="76" spans="1:9" ht="15" customHeight="1">
      <c r="A76" s="99"/>
      <c r="B76" s="178" t="s">
        <v>2027</v>
      </c>
      <c r="C76" s="199"/>
      <c r="D76" s="199"/>
      <c r="E76" s="199"/>
      <c r="F76" s="199"/>
      <c r="G76" s="199"/>
      <c r="H76" s="200"/>
      <c r="I76" s="67"/>
    </row>
    <row r="77" spans="1:9" ht="15" customHeight="1">
      <c r="A77" s="93" t="s">
        <v>1971</v>
      </c>
      <c r="B77" s="178" t="s">
        <v>115</v>
      </c>
      <c r="C77" s="199"/>
      <c r="D77" s="199"/>
      <c r="E77" s="199"/>
      <c r="F77" s="199"/>
      <c r="G77" s="199"/>
      <c r="H77" s="200"/>
      <c r="I77" s="67"/>
    </row>
    <row r="78" spans="1:9" ht="15" customHeight="1">
      <c r="A78" s="99"/>
      <c r="B78" s="178" t="s">
        <v>1482</v>
      </c>
      <c r="C78" s="199"/>
      <c r="D78" s="199"/>
      <c r="E78" s="199"/>
      <c r="F78" s="199"/>
      <c r="G78" s="199"/>
      <c r="H78" s="200"/>
      <c r="I78" s="67"/>
    </row>
    <row r="79" spans="1:9" ht="15" customHeight="1">
      <c r="A79" s="93" t="s">
        <v>2263</v>
      </c>
      <c r="B79" s="178" t="s">
        <v>116</v>
      </c>
      <c r="C79" s="199">
        <v>61696</v>
      </c>
      <c r="D79" s="199"/>
      <c r="E79" s="199"/>
      <c r="F79" s="199">
        <v>61696</v>
      </c>
      <c r="G79" s="199">
        <v>43088.49</v>
      </c>
      <c r="H79" s="200">
        <v>18607.509999999998</v>
      </c>
      <c r="I79" s="67"/>
    </row>
    <row r="80" spans="1:9" ht="15" customHeight="1">
      <c r="A80" s="99"/>
      <c r="B80" s="178" t="s">
        <v>1482</v>
      </c>
      <c r="C80" s="199"/>
      <c r="D80" s="199"/>
      <c r="E80" s="199"/>
      <c r="F80" s="199"/>
      <c r="G80" s="199"/>
      <c r="H80" s="200"/>
      <c r="I80" s="67"/>
    </row>
    <row r="81" spans="1:9" ht="15" customHeight="1">
      <c r="A81" s="93" t="s">
        <v>2264</v>
      </c>
      <c r="B81" s="178" t="s">
        <v>117</v>
      </c>
      <c r="C81" s="199">
        <v>68001</v>
      </c>
      <c r="D81" s="199">
        <v>1672</v>
      </c>
      <c r="E81" s="199"/>
      <c r="F81" s="199">
        <v>66329</v>
      </c>
      <c r="G81" s="199">
        <v>35525.81</v>
      </c>
      <c r="H81" s="200">
        <v>30803.19</v>
      </c>
      <c r="I81" s="67"/>
    </row>
    <row r="82" spans="1:9" ht="15" customHeight="1">
      <c r="A82" s="99"/>
      <c r="B82" s="178" t="s">
        <v>1482</v>
      </c>
      <c r="C82" s="199"/>
      <c r="D82" s="199"/>
      <c r="E82" s="199"/>
      <c r="F82" s="199"/>
      <c r="G82" s="199"/>
      <c r="H82" s="200"/>
      <c r="I82" s="67"/>
    </row>
    <row r="83" spans="1:9" ht="15" customHeight="1">
      <c r="A83" s="93" t="s">
        <v>2735</v>
      </c>
      <c r="B83" s="178" t="s">
        <v>118</v>
      </c>
      <c r="C83" s="199">
        <v>82667.64</v>
      </c>
      <c r="D83" s="199"/>
      <c r="E83" s="199"/>
      <c r="F83" s="199">
        <v>82667.64</v>
      </c>
      <c r="G83" s="199">
        <v>35348.68</v>
      </c>
      <c r="H83" s="200">
        <v>35348.32</v>
      </c>
      <c r="I83" s="67"/>
    </row>
    <row r="84" spans="1:9" ht="15" customHeight="1">
      <c r="A84" s="99"/>
      <c r="B84" s="178" t="s">
        <v>1482</v>
      </c>
      <c r="C84" s="199"/>
      <c r="D84" s="199"/>
      <c r="E84" s="199"/>
      <c r="F84" s="199"/>
      <c r="G84" s="199"/>
      <c r="H84" s="200"/>
      <c r="I84" s="67"/>
    </row>
    <row r="85" spans="1:9" ht="15" customHeight="1">
      <c r="A85" s="93" t="s">
        <v>2738</v>
      </c>
      <c r="B85" s="178" t="s">
        <v>119</v>
      </c>
      <c r="C85" s="199"/>
      <c r="D85" s="199"/>
      <c r="E85" s="199"/>
      <c r="F85" s="199"/>
      <c r="G85" s="199"/>
      <c r="H85" s="200"/>
      <c r="I85" s="67"/>
    </row>
    <row r="86" spans="1:9" ht="15" customHeight="1">
      <c r="A86" s="99"/>
      <c r="B86" s="178" t="s">
        <v>1482</v>
      </c>
      <c r="C86" s="199"/>
      <c r="D86" s="199"/>
      <c r="E86" s="199"/>
      <c r="F86" s="199"/>
      <c r="G86" s="199"/>
      <c r="H86" s="200"/>
      <c r="I86" s="67"/>
    </row>
    <row r="87" spans="1:9" ht="15" customHeight="1">
      <c r="A87" s="99"/>
      <c r="B87" s="178" t="s">
        <v>120</v>
      </c>
      <c r="C87" s="199"/>
      <c r="D87" s="199"/>
      <c r="E87" s="199"/>
      <c r="F87" s="199"/>
      <c r="G87" s="199"/>
      <c r="H87" s="200"/>
      <c r="I87" s="67"/>
    </row>
    <row r="88" spans="1:9" ht="15" customHeight="1">
      <c r="A88" s="93" t="s">
        <v>154</v>
      </c>
      <c r="B88" s="178" t="s">
        <v>121</v>
      </c>
      <c r="C88" s="199"/>
      <c r="D88" s="199"/>
      <c r="E88" s="199"/>
      <c r="F88" s="199"/>
      <c r="G88" s="199"/>
      <c r="H88" s="200"/>
      <c r="I88" s="67"/>
    </row>
    <row r="89" spans="1:9" ht="15" customHeight="1">
      <c r="A89" s="99"/>
      <c r="B89" s="178"/>
      <c r="C89" s="199"/>
      <c r="D89" s="199"/>
      <c r="E89" s="199"/>
      <c r="F89" s="199"/>
      <c r="G89" s="199"/>
      <c r="H89" s="200"/>
      <c r="I89" s="67"/>
    </row>
    <row r="90" spans="1:9" ht="15" customHeight="1">
      <c r="A90" s="93" t="s">
        <v>2591</v>
      </c>
      <c r="B90" s="178" t="s">
        <v>122</v>
      </c>
      <c r="C90" s="199"/>
      <c r="D90" s="199"/>
      <c r="E90" s="199"/>
      <c r="F90" s="199"/>
      <c r="G90" s="199"/>
      <c r="H90" s="200"/>
      <c r="I90" s="67"/>
    </row>
    <row r="91" spans="1:9" ht="15" customHeight="1">
      <c r="A91" s="99"/>
      <c r="B91" s="178" t="s">
        <v>1482</v>
      </c>
      <c r="C91" s="199"/>
      <c r="D91" s="199"/>
      <c r="E91" s="199"/>
      <c r="F91" s="199"/>
      <c r="G91" s="199"/>
      <c r="H91" s="200"/>
      <c r="I91" s="67"/>
    </row>
    <row r="92" spans="1:9" ht="15" customHeight="1">
      <c r="A92" s="93" t="s">
        <v>2265</v>
      </c>
      <c r="B92" s="178" t="s">
        <v>123</v>
      </c>
      <c r="C92" s="199">
        <v>3786313.9</v>
      </c>
      <c r="D92" s="199">
        <v>22503.8</v>
      </c>
      <c r="E92" s="199"/>
      <c r="F92" s="199">
        <v>3763810</v>
      </c>
      <c r="G92" s="199">
        <v>2009121.78</v>
      </c>
      <c r="H92" s="200">
        <v>1754688.22</v>
      </c>
      <c r="I92" s="67"/>
    </row>
    <row r="93" spans="1:9" ht="15" customHeight="1">
      <c r="A93" s="99"/>
      <c r="B93" s="178" t="s">
        <v>1482</v>
      </c>
      <c r="C93" s="199"/>
      <c r="D93" s="199"/>
      <c r="E93" s="199"/>
      <c r="F93" s="199"/>
      <c r="G93" s="199"/>
      <c r="H93" s="200"/>
      <c r="I93" s="67"/>
    </row>
    <row r="94" spans="1:9" ht="15" customHeight="1">
      <c r="A94" s="93" t="s">
        <v>2266</v>
      </c>
      <c r="B94" s="178" t="s">
        <v>124</v>
      </c>
      <c r="C94" s="199"/>
      <c r="D94" s="199"/>
      <c r="E94" s="199"/>
      <c r="F94" s="199"/>
      <c r="G94" s="199"/>
      <c r="H94" s="200"/>
      <c r="I94" s="67"/>
    </row>
    <row r="95" spans="1:9" ht="15" customHeight="1">
      <c r="A95" s="99"/>
      <c r="B95" s="178" t="s">
        <v>1482</v>
      </c>
      <c r="C95" s="199"/>
      <c r="D95" s="199"/>
      <c r="E95" s="199"/>
      <c r="F95" s="199"/>
      <c r="G95" s="199"/>
      <c r="H95" s="200"/>
      <c r="I95" s="67"/>
    </row>
    <row r="96" spans="1:9" ht="15" customHeight="1">
      <c r="A96" s="99"/>
      <c r="B96" s="178" t="s">
        <v>125</v>
      </c>
      <c r="C96" s="199"/>
      <c r="D96" s="199"/>
      <c r="E96" s="199"/>
      <c r="F96" s="199"/>
      <c r="G96" s="199"/>
      <c r="H96" s="200"/>
      <c r="I96" s="67"/>
    </row>
    <row r="97" spans="1:9" ht="15" customHeight="1">
      <c r="A97" s="93" t="s">
        <v>2267</v>
      </c>
      <c r="B97" s="178" t="s">
        <v>126</v>
      </c>
      <c r="C97" s="199"/>
      <c r="D97" s="199"/>
      <c r="E97" s="199"/>
      <c r="F97" s="199"/>
      <c r="G97" s="199"/>
      <c r="H97" s="200"/>
      <c r="I97" s="67"/>
    </row>
    <row r="98" spans="1:9" ht="15" customHeight="1">
      <c r="A98" s="99"/>
      <c r="B98" s="178" t="s">
        <v>1482</v>
      </c>
      <c r="C98" s="199"/>
      <c r="D98" s="199"/>
      <c r="E98" s="199"/>
      <c r="F98" s="199"/>
      <c r="G98" s="199"/>
      <c r="H98" s="200"/>
      <c r="I98" s="67"/>
    </row>
    <row r="99" spans="1:9" ht="15" customHeight="1">
      <c r="A99" s="99"/>
      <c r="B99" s="178" t="s">
        <v>125</v>
      </c>
      <c r="C99" s="199"/>
      <c r="D99" s="199"/>
      <c r="E99" s="199"/>
      <c r="F99" s="199"/>
      <c r="G99" s="199"/>
      <c r="H99" s="200"/>
      <c r="I99" s="67"/>
    </row>
    <row r="100" spans="1:9" ht="15" customHeight="1">
      <c r="A100" s="99"/>
      <c r="B100" s="178" t="s">
        <v>127</v>
      </c>
      <c r="C100" s="199"/>
      <c r="D100" s="199"/>
      <c r="E100" s="199"/>
      <c r="F100" s="199"/>
      <c r="G100" s="199"/>
      <c r="H100" s="200"/>
      <c r="I100" s="67"/>
    </row>
    <row r="101" spans="1:9" ht="15" customHeight="1">
      <c r="A101" s="93" t="s">
        <v>2268</v>
      </c>
      <c r="B101" s="178" t="s">
        <v>128</v>
      </c>
      <c r="C101" s="199"/>
      <c r="D101" s="199"/>
      <c r="E101" s="199"/>
      <c r="F101" s="199"/>
      <c r="G101" s="199"/>
      <c r="H101" s="200"/>
      <c r="I101" s="67"/>
    </row>
    <row r="102" spans="1:9" ht="15" customHeight="1">
      <c r="A102" s="99"/>
      <c r="B102" s="178" t="s">
        <v>1482</v>
      </c>
      <c r="C102" s="199"/>
      <c r="D102" s="199"/>
      <c r="E102" s="199"/>
      <c r="F102" s="199"/>
      <c r="G102" s="199"/>
      <c r="H102" s="200"/>
      <c r="I102" s="67"/>
    </row>
    <row r="103" spans="1:9" ht="15" customHeight="1">
      <c r="A103" s="99"/>
      <c r="B103" s="178" t="s">
        <v>129</v>
      </c>
      <c r="C103" s="305"/>
      <c r="D103" s="305"/>
      <c r="E103" s="305"/>
      <c r="F103" s="305"/>
      <c r="G103" s="305"/>
      <c r="H103" s="306"/>
      <c r="I103" s="67"/>
    </row>
    <row r="104" spans="1:9" ht="15" customHeight="1" thickBot="1">
      <c r="A104" s="93" t="s">
        <v>2269</v>
      </c>
      <c r="B104" s="178" t="s">
        <v>130</v>
      </c>
      <c r="C104" s="294">
        <f t="shared" ref="C104:H104" si="9">SUM(C71:C90)-SUM(C92:C102)</f>
        <v>460768.84000000032</v>
      </c>
      <c r="D104" s="294">
        <f t="shared" si="9"/>
        <v>11160.23</v>
      </c>
      <c r="E104" s="294">
        <f t="shared" si="9"/>
        <v>0</v>
      </c>
      <c r="F104" s="294">
        <f t="shared" si="9"/>
        <v>449608.63999999966</v>
      </c>
      <c r="G104" s="294">
        <f t="shared" si="9"/>
        <v>248701.25000000023</v>
      </c>
      <c r="H104" s="307">
        <f t="shared" si="9"/>
        <v>188936.75000000023</v>
      </c>
      <c r="I104" s="67"/>
    </row>
    <row r="105" spans="1:9">
      <c r="A105" s="68"/>
      <c r="B105" s="69"/>
      <c r="C105" s="69"/>
      <c r="D105" s="69"/>
      <c r="E105" s="69"/>
      <c r="F105" s="69"/>
      <c r="G105" s="69"/>
      <c r="H105" s="70"/>
      <c r="I105" s="67"/>
    </row>
    <row r="106" spans="1:9">
      <c r="A106" s="74"/>
      <c r="B106" s="67"/>
      <c r="C106" s="67"/>
      <c r="D106" s="67"/>
      <c r="E106" s="67"/>
      <c r="F106" s="67"/>
      <c r="G106" s="67"/>
      <c r="H106" s="75"/>
      <c r="I106" s="67"/>
    </row>
    <row r="107" spans="1:9">
      <c r="A107" s="74"/>
      <c r="B107" s="67"/>
      <c r="C107" s="67"/>
      <c r="D107" s="67"/>
      <c r="E107" s="67"/>
      <c r="F107" s="67"/>
      <c r="G107" s="67"/>
      <c r="H107" s="75"/>
      <c r="I107" s="67"/>
    </row>
    <row r="108" spans="1:9">
      <c r="A108" s="74" t="s">
        <v>1482</v>
      </c>
      <c r="B108" s="67" t="s">
        <v>1482</v>
      </c>
      <c r="C108" s="67"/>
      <c r="D108" s="67"/>
      <c r="E108" s="67"/>
      <c r="F108" s="67"/>
      <c r="G108" s="67"/>
      <c r="H108" s="75"/>
      <c r="I108" s="67"/>
    </row>
    <row r="109" spans="1:9">
      <c r="A109" s="1073" t="s">
        <v>716</v>
      </c>
      <c r="B109" s="1074"/>
      <c r="C109" s="1074"/>
      <c r="D109" s="1074"/>
      <c r="E109" s="1074"/>
      <c r="F109" s="1074"/>
      <c r="G109" s="1074"/>
      <c r="H109" s="1075"/>
      <c r="I109" s="67"/>
    </row>
    <row r="110" spans="1:9">
      <c r="A110" s="74"/>
      <c r="B110" s="67"/>
      <c r="C110" s="67"/>
      <c r="D110" s="67"/>
      <c r="E110" s="67"/>
      <c r="F110" s="67"/>
      <c r="G110" s="67"/>
      <c r="H110" s="75"/>
      <c r="I110" s="67"/>
    </row>
    <row r="111" spans="1:9">
      <c r="A111" s="74" t="s">
        <v>1215</v>
      </c>
      <c r="B111" s="67"/>
      <c r="C111" s="67"/>
      <c r="D111" s="67"/>
      <c r="E111" s="67"/>
      <c r="F111" s="67"/>
      <c r="G111" s="67"/>
      <c r="H111" s="75"/>
      <c r="I111" s="67"/>
    </row>
    <row r="112" spans="1:9">
      <c r="A112" s="74"/>
      <c r="B112" s="67"/>
      <c r="C112" s="67"/>
      <c r="D112" s="67"/>
      <c r="E112" s="67"/>
      <c r="F112" s="67"/>
      <c r="G112" s="67"/>
      <c r="H112" s="75"/>
      <c r="I112" s="67"/>
    </row>
    <row r="113" spans="1:9">
      <c r="A113" s="74" t="s">
        <v>1216</v>
      </c>
      <c r="B113" s="67"/>
      <c r="C113" s="67"/>
      <c r="D113" s="67"/>
      <c r="E113" s="67"/>
      <c r="F113" s="67"/>
      <c r="G113" s="67"/>
      <c r="H113" s="75"/>
      <c r="I113" s="67"/>
    </row>
    <row r="114" spans="1:9">
      <c r="A114" s="74"/>
      <c r="B114" s="67"/>
      <c r="C114" s="67"/>
      <c r="D114" s="67"/>
      <c r="E114" s="67"/>
      <c r="F114" s="96" t="s">
        <v>1217</v>
      </c>
      <c r="G114" s="96" t="s">
        <v>1218</v>
      </c>
      <c r="H114" s="75"/>
      <c r="I114" s="67"/>
    </row>
    <row r="115" spans="1:9">
      <c r="A115" s="74"/>
      <c r="B115" s="67"/>
      <c r="C115" s="67"/>
      <c r="D115" s="308" t="s">
        <v>1219</v>
      </c>
      <c r="E115" s="308" t="s">
        <v>1220</v>
      </c>
      <c r="F115" s="308" t="s">
        <v>1221</v>
      </c>
      <c r="G115" s="308" t="s">
        <v>1221</v>
      </c>
      <c r="H115" s="75"/>
      <c r="I115" s="67"/>
    </row>
    <row r="116" spans="1:9">
      <c r="A116" s="74" t="s">
        <v>1222</v>
      </c>
      <c r="B116" s="67"/>
      <c r="C116" s="67"/>
      <c r="D116" s="309">
        <v>40</v>
      </c>
      <c r="E116" s="310">
        <v>0.4</v>
      </c>
      <c r="F116" s="67">
        <v>15</v>
      </c>
      <c r="G116" s="67">
        <v>6</v>
      </c>
      <c r="H116" s="75"/>
      <c r="I116" s="67"/>
    </row>
    <row r="117" spans="1:9">
      <c r="A117" s="74" t="s">
        <v>1223</v>
      </c>
      <c r="B117" s="67"/>
      <c r="C117" s="67"/>
      <c r="D117" s="311">
        <v>60</v>
      </c>
      <c r="E117" s="312">
        <v>0.6</v>
      </c>
      <c r="F117" s="67">
        <v>45</v>
      </c>
      <c r="G117" s="311">
        <v>27</v>
      </c>
      <c r="H117" s="75"/>
      <c r="I117" s="67"/>
    </row>
    <row r="118" spans="1:9">
      <c r="A118" s="74"/>
      <c r="B118" s="67"/>
      <c r="C118" s="67"/>
      <c r="D118" s="313">
        <v>100</v>
      </c>
      <c r="E118" s="314">
        <v>1</v>
      </c>
      <c r="F118" s="67"/>
      <c r="G118" s="315">
        <v>33</v>
      </c>
      <c r="H118" s="75"/>
      <c r="I118" s="67"/>
    </row>
    <row r="119" spans="1:9">
      <c r="A119" s="74"/>
      <c r="B119" s="67"/>
      <c r="C119" s="67"/>
      <c r="D119" s="67"/>
      <c r="E119" s="67"/>
      <c r="F119" s="67"/>
      <c r="G119" s="67"/>
      <c r="H119" s="75"/>
      <c r="I119" s="67"/>
    </row>
    <row r="120" spans="1:9">
      <c r="A120" s="74" t="s">
        <v>1224</v>
      </c>
      <c r="B120" s="67"/>
      <c r="C120" s="67"/>
      <c r="D120" s="67"/>
      <c r="E120" s="67"/>
      <c r="F120" s="67"/>
      <c r="G120" s="67"/>
      <c r="H120" s="75"/>
      <c r="I120" s="67"/>
    </row>
    <row r="121" spans="1:9">
      <c r="A121" s="74"/>
      <c r="B121" s="67"/>
      <c r="C121" s="67"/>
      <c r="D121" s="67"/>
      <c r="E121" s="67"/>
      <c r="F121" s="67"/>
      <c r="G121" s="67"/>
      <c r="H121" s="75"/>
      <c r="I121" s="67"/>
    </row>
    <row r="122" spans="1:9">
      <c r="A122" s="74" t="s">
        <v>1225</v>
      </c>
      <c r="B122" s="67"/>
      <c r="C122" s="67"/>
      <c r="D122" s="67"/>
      <c r="E122" s="67"/>
      <c r="F122" s="67"/>
      <c r="G122" s="67"/>
      <c r="H122" s="75"/>
      <c r="I122" s="67"/>
    </row>
    <row r="123" spans="1:9">
      <c r="A123" s="74"/>
      <c r="B123" s="67"/>
      <c r="C123" s="67"/>
      <c r="D123" s="67"/>
      <c r="E123" s="67"/>
      <c r="F123" s="67"/>
      <c r="G123" s="67"/>
      <c r="H123" s="75"/>
      <c r="I123" s="67"/>
    </row>
    <row r="124" spans="1:9" ht="15.75" thickBot="1">
      <c r="A124" s="162"/>
      <c r="B124" s="103"/>
      <c r="C124" s="103"/>
      <c r="D124" s="103"/>
      <c r="E124" s="103"/>
      <c r="F124" s="103"/>
      <c r="G124" s="103"/>
      <c r="H124" s="144"/>
      <c r="I124" s="67"/>
    </row>
    <row r="125" spans="1:9">
      <c r="A125" s="67"/>
      <c r="B125" s="67"/>
      <c r="C125" s="262"/>
      <c r="D125" s="67"/>
      <c r="E125" s="262"/>
      <c r="F125" s="262"/>
      <c r="G125" s="262"/>
      <c r="H125" s="165" t="s">
        <v>2189</v>
      </c>
      <c r="I125" s="67"/>
    </row>
    <row r="126" spans="1:9">
      <c r="A126" s="316" t="s">
        <v>2268</v>
      </c>
      <c r="B126" s="134"/>
      <c r="C126" s="316"/>
      <c r="D126" s="316"/>
      <c r="E126" s="316"/>
      <c r="F126" s="316"/>
      <c r="G126" s="316"/>
      <c r="H126" s="316"/>
      <c r="I126" s="67"/>
    </row>
  </sheetData>
  <phoneticPr fontId="62" type="noConversion"/>
  <pageMargins left="0.7" right="0.7" top="0.75" bottom="0.75" header="0.3" footer="0.3"/>
  <pageSetup scale="58" fitToHeight="2" orientation="portrait" r:id="rId1"/>
  <rowBreaks count="1" manualBreakCount="1">
    <brk id="6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5"/>
  <sheetViews>
    <sheetView zoomScale="90" zoomScaleNormal="90" workbookViewId="0">
      <selection activeCell="E11" sqref="E11"/>
    </sheetView>
  </sheetViews>
  <sheetFormatPr defaultColWidth="9.77734375" defaultRowHeight="15"/>
  <cols>
    <col min="1" max="1" width="2.77734375" customWidth="1"/>
    <col min="2" max="2" width="11.77734375" customWidth="1"/>
    <col min="3" max="3" width="13.88671875" customWidth="1"/>
    <col min="4" max="4" width="50.77734375" customWidth="1"/>
    <col min="5" max="5" width="40.77734375" customWidth="1"/>
    <col min="6" max="6" width="5.77734375" customWidth="1"/>
    <col min="7" max="7" width="2.77734375" customWidth="1"/>
    <col min="8" max="8" width="35.77734375" customWidth="1"/>
    <col min="9" max="9" width="1.77734375" customWidth="1"/>
    <col min="10" max="10" width="15.77734375" customWidth="1"/>
    <col min="11" max="12" width="2.77734375" customWidth="1"/>
    <col min="13" max="13" width="14.77734375" customWidth="1"/>
    <col min="14" max="14" width="2.77734375" customWidth="1"/>
    <col min="15" max="15" width="1.77734375" customWidth="1"/>
    <col min="16" max="16" width="15.77734375" customWidth="1"/>
    <col min="17" max="18" width="2.77734375" customWidth="1"/>
    <col min="19" max="19" width="15.77734375" customWidth="1"/>
    <col min="20" max="20" width="2.77734375" customWidth="1"/>
  </cols>
  <sheetData>
    <row r="1" spans="1:21" ht="16.899999999999999" customHeight="1" thickBot="1">
      <c r="A1" s="152"/>
      <c r="B1" s="2"/>
      <c r="C1" s="2"/>
      <c r="D1" s="2"/>
      <c r="E1" s="2"/>
      <c r="F1" s="152" t="str">
        <f>'Data Sheet'!A46</f>
        <v>Annual Report of Pattersonville Telephone Company                                          For the period ending December 31, 2014</v>
      </c>
      <c r="G1" s="152"/>
      <c r="H1" s="2"/>
      <c r="I1" s="2"/>
      <c r="J1" s="2"/>
      <c r="K1" s="2"/>
      <c r="L1" s="2"/>
      <c r="M1" s="2"/>
      <c r="N1" s="2"/>
      <c r="O1" s="2"/>
      <c r="P1" s="2"/>
      <c r="Q1" s="2"/>
      <c r="R1" s="2"/>
      <c r="S1" s="2"/>
      <c r="T1" s="2"/>
      <c r="U1" s="2"/>
    </row>
    <row r="2" spans="1:21" ht="28.5" customHeight="1">
      <c r="A2" s="279"/>
      <c r="B2" s="166"/>
      <c r="C2" s="166"/>
      <c r="D2" s="166"/>
      <c r="E2" s="280"/>
      <c r="F2" s="279"/>
      <c r="G2" s="166"/>
      <c r="H2" s="166"/>
      <c r="I2" s="166"/>
      <c r="J2" s="166"/>
      <c r="K2" s="166"/>
      <c r="L2" s="166"/>
      <c r="M2" s="166"/>
      <c r="N2" s="166"/>
      <c r="O2" s="166"/>
      <c r="P2" s="166"/>
      <c r="Q2" s="166"/>
      <c r="R2" s="166"/>
      <c r="S2" s="1076"/>
      <c r="T2" s="280"/>
      <c r="U2" s="2"/>
    </row>
    <row r="3" spans="1:21" ht="16.899999999999999" customHeight="1">
      <c r="A3" s="157"/>
      <c r="B3" s="169" t="s">
        <v>1226</v>
      </c>
      <c r="C3" s="164"/>
      <c r="D3" s="164"/>
      <c r="E3" s="281"/>
      <c r="F3" s="153" t="s">
        <v>1227</v>
      </c>
      <c r="G3" s="164"/>
      <c r="H3" s="164"/>
      <c r="I3" s="164"/>
      <c r="J3" s="1"/>
      <c r="K3" s="164"/>
      <c r="L3" s="164"/>
      <c r="M3" s="164"/>
      <c r="N3" s="164"/>
      <c r="O3" s="164"/>
      <c r="P3" s="164"/>
      <c r="Q3" s="164"/>
      <c r="R3" s="164"/>
      <c r="S3" s="164"/>
      <c r="T3" s="281"/>
      <c r="U3" s="2"/>
    </row>
    <row r="4" spans="1:21" ht="16.899999999999999" customHeight="1" thickBot="1">
      <c r="A4" s="317"/>
      <c r="B4" s="318"/>
      <c r="C4" s="318"/>
      <c r="D4" s="318"/>
      <c r="E4" s="319"/>
      <c r="F4" s="157"/>
      <c r="G4" s="2"/>
      <c r="H4" s="2"/>
      <c r="I4" s="2"/>
      <c r="J4" s="2"/>
      <c r="K4" s="2"/>
      <c r="L4" s="2"/>
      <c r="M4" s="2"/>
      <c r="N4" s="2"/>
      <c r="O4" s="2"/>
      <c r="P4" s="2"/>
      <c r="Q4" s="2"/>
      <c r="R4" s="2"/>
      <c r="S4" s="2"/>
      <c r="T4" s="283"/>
      <c r="U4" s="2"/>
    </row>
    <row r="5" spans="1:21" ht="16.899999999999999" customHeight="1">
      <c r="A5" s="157"/>
      <c r="B5" s="2"/>
      <c r="C5" s="2"/>
      <c r="D5" s="2"/>
      <c r="E5" s="283"/>
      <c r="F5" s="320"/>
      <c r="G5" s="321"/>
      <c r="H5" s="322"/>
      <c r="I5" s="321"/>
      <c r="J5" s="322"/>
      <c r="K5" s="323"/>
      <c r="L5" s="322"/>
      <c r="M5" s="322"/>
      <c r="N5" s="322"/>
      <c r="O5" s="321"/>
      <c r="P5" s="322"/>
      <c r="Q5" s="323"/>
      <c r="R5" s="322"/>
      <c r="S5" s="322"/>
      <c r="T5" s="324"/>
      <c r="U5" s="2"/>
    </row>
    <row r="6" spans="1:21" ht="16.899999999999999" customHeight="1">
      <c r="A6" s="157"/>
      <c r="B6" s="2"/>
      <c r="C6" s="2"/>
      <c r="D6" s="2"/>
      <c r="E6" s="283"/>
      <c r="F6" s="159" t="s">
        <v>2228</v>
      </c>
      <c r="G6" s="325"/>
      <c r="H6" s="2"/>
      <c r="I6" s="325"/>
      <c r="J6" s="326" t="s">
        <v>1228</v>
      </c>
      <c r="K6" s="327"/>
      <c r="L6" s="2"/>
      <c r="M6" s="2"/>
      <c r="N6" s="2"/>
      <c r="O6" s="325"/>
      <c r="P6" s="2"/>
      <c r="Q6" s="327"/>
      <c r="R6" s="2"/>
      <c r="S6" s="2"/>
      <c r="T6" s="283"/>
      <c r="U6" s="2"/>
    </row>
    <row r="7" spans="1:21" ht="16.899999999999999" customHeight="1">
      <c r="A7" s="157"/>
      <c r="B7" s="33" t="s">
        <v>1229</v>
      </c>
      <c r="C7" s="2"/>
      <c r="D7" s="2"/>
      <c r="E7" s="283"/>
      <c r="F7" s="159" t="s">
        <v>2240</v>
      </c>
      <c r="G7" s="325"/>
      <c r="H7" s="326" t="s">
        <v>2811</v>
      </c>
      <c r="I7" s="325" t="s">
        <v>1482</v>
      </c>
      <c r="J7" s="326" t="s">
        <v>1230</v>
      </c>
      <c r="K7" s="327"/>
      <c r="L7" s="2"/>
      <c r="M7" s="2"/>
      <c r="N7" s="2"/>
      <c r="O7" s="325"/>
      <c r="P7" s="326" t="s">
        <v>1231</v>
      </c>
      <c r="Q7" s="327"/>
      <c r="R7" s="2"/>
      <c r="S7" s="2"/>
      <c r="T7" s="283"/>
      <c r="U7" s="2"/>
    </row>
    <row r="8" spans="1:21" ht="16.899999999999999" customHeight="1">
      <c r="A8" s="157"/>
      <c r="B8" s="2"/>
      <c r="C8" s="2"/>
      <c r="D8" s="2"/>
      <c r="E8" s="283"/>
      <c r="F8" s="284"/>
      <c r="G8" s="328"/>
      <c r="H8" s="2" t="s">
        <v>1482</v>
      </c>
      <c r="I8" s="325" t="s">
        <v>1482</v>
      </c>
      <c r="J8" s="326" t="s">
        <v>2722</v>
      </c>
      <c r="K8" s="327"/>
      <c r="L8" s="2"/>
      <c r="M8" s="2"/>
      <c r="N8" s="2"/>
      <c r="O8" s="325"/>
      <c r="P8" s="326" t="s">
        <v>2723</v>
      </c>
      <c r="Q8" s="327"/>
      <c r="R8" s="2"/>
      <c r="S8" s="285"/>
      <c r="T8" s="286"/>
      <c r="U8" s="2"/>
    </row>
    <row r="9" spans="1:21" ht="16.899999999999999" customHeight="1">
      <c r="A9" s="157"/>
      <c r="B9" s="2" t="s">
        <v>1232</v>
      </c>
      <c r="C9" s="2" t="s">
        <v>1233</v>
      </c>
      <c r="D9" s="2"/>
      <c r="E9" s="283"/>
      <c r="F9" s="157"/>
      <c r="G9" s="325"/>
      <c r="H9" s="322"/>
      <c r="I9" s="321" t="s">
        <v>1482</v>
      </c>
      <c r="J9" s="322" t="s">
        <v>1482</v>
      </c>
      <c r="K9" s="323"/>
      <c r="L9" s="322"/>
      <c r="M9" s="322" t="s">
        <v>1482</v>
      </c>
      <c r="N9" s="322"/>
      <c r="O9" s="321"/>
      <c r="P9" s="322"/>
      <c r="Q9" s="323"/>
      <c r="R9" s="322"/>
      <c r="S9" s="2"/>
      <c r="T9" s="283"/>
      <c r="U9" s="2"/>
    </row>
    <row r="10" spans="1:21" ht="16.899999999999999" customHeight="1">
      <c r="A10" s="157"/>
      <c r="B10" s="2"/>
      <c r="C10" s="2" t="s">
        <v>1234</v>
      </c>
      <c r="D10" s="2"/>
      <c r="E10" s="283"/>
      <c r="F10" s="159" t="s">
        <v>2727</v>
      </c>
      <c r="G10" s="325"/>
      <c r="H10" s="2" t="s">
        <v>1235</v>
      </c>
      <c r="I10" s="329" t="s">
        <v>1236</v>
      </c>
      <c r="J10" s="1498">
        <f>+Sch.9!F59</f>
        <v>-19032.830000000053</v>
      </c>
      <c r="K10" s="327"/>
      <c r="L10" s="2"/>
      <c r="M10" s="2"/>
      <c r="N10" s="2"/>
      <c r="O10" s="329" t="s">
        <v>1236</v>
      </c>
      <c r="P10" s="475">
        <f>Sch.9!G59</f>
        <v>-122543.12999999998</v>
      </c>
      <c r="Q10" s="327"/>
      <c r="R10" s="2"/>
      <c r="S10" s="2"/>
      <c r="T10" s="283"/>
      <c r="U10" s="2"/>
    </row>
    <row r="11" spans="1:21" ht="16.899999999999999" customHeight="1">
      <c r="A11" s="157"/>
      <c r="B11" s="2"/>
      <c r="C11" s="2" t="s">
        <v>1237</v>
      </c>
      <c r="D11" s="2"/>
      <c r="E11" s="283"/>
      <c r="F11" s="157"/>
      <c r="G11" s="325"/>
      <c r="H11" s="2"/>
      <c r="I11" s="325"/>
      <c r="J11" s="1052" t="s">
        <v>1482</v>
      </c>
      <c r="K11" s="327"/>
      <c r="L11" s="2"/>
      <c r="M11" s="2"/>
      <c r="N11" s="2"/>
      <c r="O11" s="325"/>
      <c r="P11" s="2" t="s">
        <v>1482</v>
      </c>
      <c r="Q11" s="327"/>
      <c r="R11" s="2"/>
      <c r="S11" s="2"/>
      <c r="T11" s="283"/>
      <c r="U11" s="2"/>
    </row>
    <row r="12" spans="1:21" ht="16.899999999999999" customHeight="1">
      <c r="A12" s="157"/>
      <c r="B12" s="2"/>
      <c r="C12" s="2"/>
      <c r="D12" s="2"/>
      <c r="E12" s="283"/>
      <c r="F12" s="159" t="s">
        <v>1726</v>
      </c>
      <c r="G12" s="325"/>
      <c r="H12" s="2" t="s">
        <v>1238</v>
      </c>
      <c r="I12" s="329" t="s">
        <v>1236</v>
      </c>
      <c r="J12" s="1051">
        <f>Sch.9!F104</f>
        <v>449608.63999999966</v>
      </c>
      <c r="K12" s="327"/>
      <c r="L12" s="2"/>
      <c r="M12" s="2"/>
      <c r="N12" s="2"/>
      <c r="O12" s="329" t="s">
        <v>1236</v>
      </c>
      <c r="P12" s="1498">
        <f>Sch.9!G104</f>
        <v>248701.25000000023</v>
      </c>
      <c r="Q12" s="327"/>
      <c r="R12" s="2"/>
      <c r="S12" s="2"/>
      <c r="T12" s="283"/>
      <c r="U12" s="2"/>
    </row>
    <row r="13" spans="1:21" ht="16.899999999999999" customHeight="1">
      <c r="A13" s="157"/>
      <c r="B13" s="2" t="s">
        <v>1239</v>
      </c>
      <c r="C13" s="2" t="s">
        <v>1233</v>
      </c>
      <c r="D13" s="2"/>
      <c r="E13" s="283"/>
      <c r="F13" s="157"/>
      <c r="G13" s="325"/>
      <c r="H13" s="2"/>
      <c r="I13" s="325"/>
      <c r="J13" s="1052" t="s">
        <v>1482</v>
      </c>
      <c r="K13" s="327"/>
      <c r="L13" s="2"/>
      <c r="M13" s="2"/>
      <c r="N13" s="2"/>
      <c r="O13" s="325"/>
      <c r="P13" s="2" t="s">
        <v>1482</v>
      </c>
      <c r="Q13" s="327"/>
      <c r="R13" s="2"/>
      <c r="S13" s="2"/>
      <c r="T13" s="283"/>
      <c r="U13" s="2"/>
    </row>
    <row r="14" spans="1:21" ht="16.899999999999999" customHeight="1">
      <c r="A14" s="157"/>
      <c r="B14" s="2"/>
      <c r="C14" s="2" t="s">
        <v>1240</v>
      </c>
      <c r="D14" s="2"/>
      <c r="E14" s="283"/>
      <c r="F14" s="159" t="s">
        <v>1971</v>
      </c>
      <c r="G14" s="325"/>
      <c r="H14" s="2" t="s">
        <v>2284</v>
      </c>
      <c r="I14" s="325"/>
      <c r="J14" s="1492">
        <f>IF(ISERR(J10/J12)," ",J10/J12)</f>
        <v>-4.2331993442119055E-2</v>
      </c>
      <c r="K14" s="327"/>
      <c r="L14" s="2"/>
      <c r="M14" s="2"/>
      <c r="N14" s="2"/>
      <c r="O14" s="325"/>
      <c r="P14" s="330">
        <f>IF(ISERR(P10/P12)," ",P10/P12)</f>
        <v>-0.49273226411206161</v>
      </c>
      <c r="Q14" s="327"/>
      <c r="R14" s="2"/>
      <c r="S14" s="2"/>
      <c r="T14" s="283"/>
      <c r="U14" s="2"/>
    </row>
    <row r="15" spans="1:21" ht="16.899999999999999" customHeight="1">
      <c r="A15" s="157"/>
      <c r="B15" s="2"/>
      <c r="C15" s="2" t="s">
        <v>2285</v>
      </c>
      <c r="D15" s="2"/>
      <c r="E15" s="283"/>
      <c r="F15" s="157"/>
      <c r="G15" s="325"/>
      <c r="H15" s="2"/>
      <c r="I15" s="325"/>
      <c r="J15" s="1052" t="s">
        <v>1482</v>
      </c>
      <c r="K15" s="327" t="s">
        <v>1482</v>
      </c>
      <c r="L15" s="2"/>
      <c r="M15" s="2"/>
      <c r="N15" s="2"/>
      <c r="O15" s="325"/>
      <c r="P15" s="2" t="s">
        <v>1482</v>
      </c>
      <c r="Q15" s="327"/>
      <c r="R15" s="2"/>
      <c r="S15" s="2"/>
      <c r="T15" s="283"/>
      <c r="U15" s="2"/>
    </row>
    <row r="16" spans="1:21" ht="16.899999999999999" customHeight="1">
      <c r="A16" s="157"/>
      <c r="B16" s="2"/>
      <c r="C16" s="2"/>
      <c r="D16" s="2"/>
      <c r="E16" s="283"/>
      <c r="F16" s="159" t="s">
        <v>2263</v>
      </c>
      <c r="G16" s="325"/>
      <c r="H16" s="2" t="s">
        <v>2286</v>
      </c>
      <c r="I16" s="325"/>
      <c r="J16" s="1492">
        <f>P31</f>
        <v>-4.2336149966626338E-2</v>
      </c>
      <c r="K16" s="327"/>
      <c r="L16" s="2"/>
      <c r="M16" s="2"/>
      <c r="N16" s="2"/>
      <c r="O16" s="325"/>
      <c r="P16" s="1492">
        <f>P43</f>
        <v>-0.49276961554874565</v>
      </c>
      <c r="Q16" s="327"/>
      <c r="R16" s="2"/>
      <c r="S16" s="2"/>
      <c r="T16" s="283"/>
      <c r="U16" s="2"/>
    </row>
    <row r="17" spans="1:21" ht="16.899999999999999" customHeight="1">
      <c r="A17" s="157"/>
      <c r="B17" s="2" t="s">
        <v>2287</v>
      </c>
      <c r="C17" s="2" t="s">
        <v>2284</v>
      </c>
      <c r="D17" s="2"/>
      <c r="E17" s="283"/>
      <c r="F17" s="157"/>
      <c r="G17" s="325"/>
      <c r="H17" s="2"/>
      <c r="I17" s="325"/>
      <c r="J17" s="1494" t="s">
        <v>1482</v>
      </c>
      <c r="K17" s="327" t="s">
        <v>1482</v>
      </c>
      <c r="L17" s="2"/>
      <c r="M17" s="2"/>
      <c r="N17" s="2"/>
      <c r="O17" s="325"/>
      <c r="P17" s="1496" t="s">
        <v>1482</v>
      </c>
      <c r="Q17" s="327"/>
      <c r="R17" s="2"/>
      <c r="S17" s="2"/>
      <c r="T17" s="283"/>
      <c r="U17" s="2"/>
    </row>
    <row r="18" spans="1:21" ht="16.899999999999999" customHeight="1">
      <c r="A18" s="157"/>
      <c r="B18" s="2"/>
      <c r="C18" s="2" t="s">
        <v>2288</v>
      </c>
      <c r="D18" s="2"/>
      <c r="E18" s="283"/>
      <c r="F18" s="159" t="s">
        <v>2264</v>
      </c>
      <c r="G18" s="325"/>
      <c r="H18" s="2" t="s">
        <v>2289</v>
      </c>
      <c r="I18" s="331" t="s">
        <v>1236</v>
      </c>
      <c r="J18" s="1495">
        <f>((+J12*M31)*0.01)/0.635</f>
        <v>7079.9143326213016</v>
      </c>
      <c r="K18" s="332"/>
      <c r="L18" s="2"/>
      <c r="M18" s="2"/>
      <c r="N18" s="2"/>
      <c r="O18" s="331" t="s">
        <v>1236</v>
      </c>
      <c r="P18" s="1495">
        <f>((+P12*M43)*0.01)/0.635</f>
        <v>3916.258247207697</v>
      </c>
      <c r="Q18" s="332"/>
      <c r="R18" s="2"/>
      <c r="S18" s="2"/>
      <c r="T18" s="283"/>
      <c r="U18" s="2"/>
    </row>
    <row r="19" spans="1:21" ht="16.899999999999999" customHeight="1">
      <c r="A19" s="157"/>
      <c r="B19" s="2"/>
      <c r="C19" s="2"/>
      <c r="D19" s="2"/>
      <c r="E19" s="283"/>
      <c r="F19" s="157"/>
      <c r="G19" s="325"/>
      <c r="H19" s="2"/>
      <c r="I19" s="2"/>
      <c r="J19" s="2"/>
      <c r="K19" s="2"/>
      <c r="L19" s="2"/>
      <c r="M19" s="2"/>
      <c r="N19" s="2"/>
      <c r="O19" s="2"/>
      <c r="P19" s="2"/>
      <c r="Q19" s="2"/>
      <c r="R19" s="2"/>
      <c r="S19" s="2"/>
      <c r="T19" s="283"/>
      <c r="U19" s="2"/>
    </row>
    <row r="20" spans="1:21" ht="16.899999999999999" customHeight="1">
      <c r="A20" s="157"/>
      <c r="B20" s="2" t="s">
        <v>2290</v>
      </c>
      <c r="C20" s="2" t="s">
        <v>2286</v>
      </c>
      <c r="D20" s="2"/>
      <c r="E20" s="283"/>
      <c r="F20" s="157"/>
      <c r="G20" s="328"/>
      <c r="H20" s="285" t="s">
        <v>2291</v>
      </c>
      <c r="I20" s="285"/>
      <c r="J20" s="285"/>
      <c r="K20" s="285"/>
      <c r="L20" s="285"/>
      <c r="M20" s="285"/>
      <c r="N20" s="285"/>
      <c r="O20" s="285"/>
      <c r="P20" s="285"/>
      <c r="Q20" s="285"/>
      <c r="R20" s="285"/>
      <c r="S20" s="285"/>
      <c r="T20" s="286"/>
      <c r="U20" s="2"/>
    </row>
    <row r="21" spans="1:21" ht="16.899999999999999" customHeight="1">
      <c r="A21" s="157"/>
      <c r="B21" s="2"/>
      <c r="C21" s="2" t="s">
        <v>2292</v>
      </c>
      <c r="D21" s="2"/>
      <c r="E21" s="283"/>
      <c r="F21" s="157"/>
      <c r="G21" s="325"/>
      <c r="H21" s="2"/>
      <c r="I21" s="2"/>
      <c r="J21" s="2"/>
      <c r="K21" s="2"/>
      <c r="L21" s="2"/>
      <c r="M21" s="2"/>
      <c r="N21" s="2"/>
      <c r="O21" s="2"/>
      <c r="P21" s="2"/>
      <c r="Q21" s="2"/>
      <c r="R21" s="2"/>
      <c r="S21" s="2"/>
      <c r="T21" s="283"/>
      <c r="U21" s="2"/>
    </row>
    <row r="22" spans="1:21" ht="16.899999999999999" customHeight="1">
      <c r="A22" s="157"/>
      <c r="B22" s="2"/>
      <c r="C22" s="2" t="s">
        <v>2293</v>
      </c>
      <c r="D22" s="2"/>
      <c r="E22" s="283"/>
      <c r="F22" s="157"/>
      <c r="G22" s="325"/>
      <c r="H22" s="169" t="s">
        <v>2294</v>
      </c>
      <c r="I22" s="169"/>
      <c r="J22" s="169"/>
      <c r="K22" s="169"/>
      <c r="L22" s="169"/>
      <c r="M22" s="169"/>
      <c r="N22" s="169"/>
      <c r="O22" s="169"/>
      <c r="P22" s="169"/>
      <c r="Q22" s="169"/>
      <c r="R22" s="169"/>
      <c r="S22" s="169"/>
      <c r="T22" s="333"/>
      <c r="U22" s="2"/>
    </row>
    <row r="23" spans="1:21" ht="16.899999999999999" customHeight="1">
      <c r="A23" s="157"/>
      <c r="B23" s="2"/>
      <c r="C23" s="2"/>
      <c r="D23" s="2"/>
      <c r="E23" s="283"/>
      <c r="F23" s="157"/>
      <c r="G23" s="328"/>
      <c r="H23" s="285"/>
      <c r="I23" s="285"/>
      <c r="J23" s="285"/>
      <c r="K23" s="285"/>
      <c r="L23" s="285"/>
      <c r="M23" s="285"/>
      <c r="N23" s="285"/>
      <c r="O23" s="285"/>
      <c r="P23" s="285"/>
      <c r="Q23" s="285"/>
      <c r="R23" s="285"/>
      <c r="S23" s="285"/>
      <c r="T23" s="286"/>
      <c r="U23" s="2"/>
    </row>
    <row r="24" spans="1:21" ht="16.899999999999999" customHeight="1">
      <c r="A24" s="157"/>
      <c r="B24" s="2"/>
      <c r="C24" s="2"/>
      <c r="D24" s="2"/>
      <c r="E24" s="283"/>
      <c r="F24" s="157"/>
      <c r="G24" s="325"/>
      <c r="H24" s="2"/>
      <c r="I24" s="325"/>
      <c r="J24" s="2"/>
      <c r="K24" s="327"/>
      <c r="L24" s="2"/>
      <c r="M24" s="2"/>
      <c r="N24" s="327"/>
      <c r="O24" s="2"/>
      <c r="P24" s="2"/>
      <c r="Q24" s="2"/>
      <c r="R24" s="325"/>
      <c r="S24" s="2"/>
      <c r="T24" s="283"/>
      <c r="U24" s="2"/>
    </row>
    <row r="25" spans="1:21" ht="16.899999999999999" customHeight="1">
      <c r="A25" s="157"/>
      <c r="B25" s="33" t="s">
        <v>2295</v>
      </c>
      <c r="C25" s="2"/>
      <c r="D25" s="2"/>
      <c r="E25" s="283"/>
      <c r="F25" s="157"/>
      <c r="G25" s="325"/>
      <c r="H25" s="326" t="s">
        <v>2811</v>
      </c>
      <c r="I25" s="325"/>
      <c r="J25" s="326" t="s">
        <v>1219</v>
      </c>
      <c r="K25" s="327"/>
      <c r="L25" s="2"/>
      <c r="M25" s="326" t="s">
        <v>2296</v>
      </c>
      <c r="N25" s="327"/>
      <c r="O25" s="2"/>
      <c r="P25" s="326" t="s">
        <v>2297</v>
      </c>
      <c r="Q25" s="2"/>
      <c r="R25" s="325"/>
      <c r="S25" s="326" t="s">
        <v>2298</v>
      </c>
      <c r="T25" s="283"/>
      <c r="U25" s="2"/>
    </row>
    <row r="26" spans="1:21" ht="16.899999999999999" customHeight="1">
      <c r="A26" s="157"/>
      <c r="B26" s="2"/>
      <c r="C26" s="2"/>
      <c r="D26" s="164"/>
      <c r="E26" s="281"/>
      <c r="F26" s="157"/>
      <c r="G26" s="328"/>
      <c r="H26" s="285"/>
      <c r="I26" s="328"/>
      <c r="J26" s="334" t="s">
        <v>2722</v>
      </c>
      <c r="K26" s="332"/>
      <c r="L26" s="285"/>
      <c r="M26" s="334" t="s">
        <v>2723</v>
      </c>
      <c r="N26" s="332"/>
      <c r="O26" s="285"/>
      <c r="P26" s="334" t="s">
        <v>2724</v>
      </c>
      <c r="Q26" s="285"/>
      <c r="R26" s="328"/>
      <c r="S26" s="334" t="s">
        <v>2254</v>
      </c>
      <c r="T26" s="286"/>
      <c r="U26" s="2"/>
    </row>
    <row r="27" spans="1:21" ht="16.899999999999999" customHeight="1">
      <c r="A27" s="157"/>
      <c r="B27" s="2" t="s">
        <v>2299</v>
      </c>
      <c r="C27" s="1023" t="s">
        <v>717</v>
      </c>
      <c r="D27" s="164"/>
      <c r="E27" s="281"/>
      <c r="F27" s="159" t="s">
        <v>2735</v>
      </c>
      <c r="G27" s="325"/>
      <c r="H27" s="2" t="s">
        <v>2300</v>
      </c>
      <c r="I27" s="329" t="s">
        <v>1236</v>
      </c>
      <c r="J27" s="441">
        <f>Sch.11!E95</f>
        <v>0</v>
      </c>
      <c r="K27" s="335"/>
      <c r="L27" s="158"/>
      <c r="M27" s="336">
        <f>IF(ISERR(J27/J$32)," ",J27/J$32)</f>
        <v>0</v>
      </c>
      <c r="N27" s="335"/>
      <c r="O27" s="158"/>
      <c r="P27" s="336">
        <v>0</v>
      </c>
      <c r="Q27" s="158"/>
      <c r="R27" s="325"/>
      <c r="S27" s="1504">
        <f>M27*P27</f>
        <v>0</v>
      </c>
      <c r="T27" s="283"/>
      <c r="U27" s="2"/>
    </row>
    <row r="28" spans="1:21" ht="16.899999999999999" customHeight="1">
      <c r="A28" s="157"/>
      <c r="B28" s="2"/>
      <c r="C28" s="1023" t="s">
        <v>2301</v>
      </c>
      <c r="D28" s="164"/>
      <c r="E28" s="281"/>
      <c r="F28" s="159" t="s">
        <v>2738</v>
      </c>
      <c r="G28" s="325"/>
      <c r="H28" s="2" t="s">
        <v>2302</v>
      </c>
      <c r="I28" s="325"/>
      <c r="J28" s="441">
        <v>0</v>
      </c>
      <c r="K28" s="335"/>
      <c r="L28" s="158"/>
      <c r="M28" s="336">
        <f>IF(ISERR(J28/J$32)," ",J28/J$32)</f>
        <v>0</v>
      </c>
      <c r="N28" s="335"/>
      <c r="O28" s="158"/>
      <c r="P28" s="336">
        <v>0</v>
      </c>
      <c r="Q28" s="158"/>
      <c r="R28" s="325"/>
      <c r="S28" s="1505">
        <f>M28*P28</f>
        <v>0</v>
      </c>
      <c r="T28" s="283"/>
      <c r="U28" s="2"/>
    </row>
    <row r="29" spans="1:21" ht="16.899999999999999" customHeight="1">
      <c r="A29" s="157"/>
      <c r="B29" s="2"/>
      <c r="C29" s="1023" t="s">
        <v>2303</v>
      </c>
      <c r="D29" s="164"/>
      <c r="E29" s="281"/>
      <c r="F29" s="159" t="s">
        <v>154</v>
      </c>
      <c r="G29" s="325"/>
      <c r="H29" s="2" t="s">
        <v>2304</v>
      </c>
      <c r="I29" s="325"/>
      <c r="J29" s="441">
        <v>100</v>
      </c>
      <c r="K29" s="335"/>
      <c r="L29" s="158"/>
      <c r="M29" s="336">
        <f>IF(ISERR(J29/J$32)," ",J29/J$32)</f>
        <v>7.5798984972760264E-5</v>
      </c>
      <c r="N29" s="335"/>
      <c r="O29" s="158"/>
      <c r="P29" s="336">
        <v>1.2500000000000001E-2</v>
      </c>
      <c r="Q29" s="158"/>
      <c r="R29" s="325"/>
      <c r="S29" s="1505">
        <f>M29*P29</f>
        <v>9.4748731215950336E-7</v>
      </c>
      <c r="T29" s="283"/>
      <c r="U29" s="2"/>
    </row>
    <row r="30" spans="1:21" ht="16.899999999999999" customHeight="1">
      <c r="A30" s="157"/>
      <c r="B30" s="2"/>
      <c r="C30" s="164"/>
      <c r="D30" s="164"/>
      <c r="E30" s="281"/>
      <c r="F30" s="159" t="s">
        <v>2591</v>
      </c>
      <c r="G30" s="325"/>
      <c r="H30" s="2" t="s">
        <v>2305</v>
      </c>
      <c r="I30" s="325"/>
      <c r="J30" s="441">
        <f>Sch.11!E107</f>
        <v>0</v>
      </c>
      <c r="K30" s="335"/>
      <c r="L30" s="158"/>
      <c r="M30" s="336">
        <f>IF(ISERR(J30/J$32)," ",J30/J$32)</f>
        <v>0</v>
      </c>
      <c r="N30" s="335"/>
      <c r="O30" s="158"/>
      <c r="P30" s="336">
        <v>0</v>
      </c>
      <c r="Q30" s="158"/>
      <c r="R30" s="325"/>
      <c r="S30" s="1505">
        <f>M30*P30</f>
        <v>0</v>
      </c>
      <c r="T30" s="283"/>
      <c r="U30" s="337"/>
    </row>
    <row r="31" spans="1:21" ht="16.899999999999999" customHeight="1">
      <c r="A31" s="157"/>
      <c r="B31" s="2" t="s">
        <v>2306</v>
      </c>
      <c r="C31" s="6" t="s">
        <v>2307</v>
      </c>
      <c r="D31" s="164"/>
      <c r="E31" s="281"/>
      <c r="F31" s="159" t="s">
        <v>2265</v>
      </c>
      <c r="G31" s="325"/>
      <c r="H31" s="2" t="s">
        <v>2308</v>
      </c>
      <c r="I31" s="325"/>
      <c r="J31" s="441">
        <f>Sch.11!E115-Sch.11!E107</f>
        <v>1319178.8800000001</v>
      </c>
      <c r="K31" s="335"/>
      <c r="L31" s="158"/>
      <c r="M31" s="336">
        <f>J31/J32</f>
        <v>0.99992420101502721</v>
      </c>
      <c r="N31" s="335"/>
      <c r="O31" s="158"/>
      <c r="P31" s="1393">
        <f>IF(ISERR(S31/M31)," ",S31/M31)</f>
        <v>-4.2336149966626338E-2</v>
      </c>
      <c r="Q31" s="158"/>
      <c r="R31" s="325"/>
      <c r="S31" s="1508">
        <f>S32-SUM(S27:S30)</f>
        <v>-4.2332940929431212E-2</v>
      </c>
      <c r="T31" s="283"/>
      <c r="U31" s="2"/>
    </row>
    <row r="32" spans="1:21" ht="16.899999999999999" customHeight="1">
      <c r="A32" s="157"/>
      <c r="B32" s="2"/>
      <c r="C32" s="164"/>
      <c r="D32" s="164"/>
      <c r="E32" s="281"/>
      <c r="F32" s="159" t="s">
        <v>2266</v>
      </c>
      <c r="G32" s="339"/>
      <c r="H32" s="340" t="s">
        <v>2239</v>
      </c>
      <c r="I32" s="341" t="s">
        <v>1236</v>
      </c>
      <c r="J32" s="1053">
        <f>SUM(J27:J31)</f>
        <v>1319278.8800000001</v>
      </c>
      <c r="K32" s="342"/>
      <c r="L32" s="343"/>
      <c r="M32" s="344">
        <f>SUM(M27:M31)</f>
        <v>1</v>
      </c>
      <c r="N32" s="342"/>
      <c r="O32" s="322"/>
      <c r="P32" s="345"/>
      <c r="Q32" s="322"/>
      <c r="R32" s="339"/>
      <c r="S32" s="346">
        <f>J14</f>
        <v>-4.2331993442119055E-2</v>
      </c>
      <c r="T32" s="347"/>
      <c r="U32" s="2"/>
    </row>
    <row r="33" spans="1:21" ht="16.899999999999999" customHeight="1">
      <c r="A33" s="157"/>
      <c r="B33" s="1077" t="s">
        <v>2309</v>
      </c>
      <c r="C33" s="1078" t="s">
        <v>2310</v>
      </c>
      <c r="D33" s="1079"/>
      <c r="E33" s="1080"/>
      <c r="F33" s="157"/>
      <c r="G33" s="325"/>
      <c r="H33" s="2"/>
      <c r="I33" s="164"/>
      <c r="J33" s="164"/>
      <c r="K33" s="164"/>
      <c r="L33" s="164"/>
      <c r="M33" s="164"/>
      <c r="N33" s="164"/>
      <c r="O33" s="164"/>
      <c r="P33" s="164"/>
      <c r="Q33" s="164"/>
      <c r="R33" s="164"/>
      <c r="S33" s="164"/>
      <c r="T33" s="283"/>
      <c r="U33" s="2"/>
    </row>
    <row r="34" spans="1:21" ht="16.899999999999999" customHeight="1">
      <c r="A34" s="157"/>
      <c r="B34" s="1077"/>
      <c r="C34" s="1078" t="s">
        <v>718</v>
      </c>
      <c r="D34" s="1079"/>
      <c r="E34" s="1080"/>
      <c r="F34" s="157"/>
      <c r="G34" s="325"/>
      <c r="H34" s="169" t="s">
        <v>2311</v>
      </c>
      <c r="I34" s="169"/>
      <c r="J34" s="169"/>
      <c r="K34" s="169"/>
      <c r="L34" s="169"/>
      <c r="M34" s="169"/>
      <c r="N34" s="169"/>
      <c r="O34" s="169"/>
      <c r="P34" s="169"/>
      <c r="Q34" s="169"/>
      <c r="R34" s="169"/>
      <c r="S34" s="169"/>
      <c r="T34" s="333"/>
      <c r="U34" s="2"/>
    </row>
    <row r="35" spans="1:21" ht="16.899999999999999" customHeight="1">
      <c r="A35" s="157"/>
      <c r="B35" s="1077"/>
      <c r="C35" s="1078" t="s">
        <v>719</v>
      </c>
      <c r="D35" s="1079"/>
      <c r="E35" s="1080"/>
      <c r="F35" s="157"/>
      <c r="G35" s="328"/>
      <c r="H35" s="285"/>
      <c r="I35" s="285"/>
      <c r="J35" s="285"/>
      <c r="K35" s="285"/>
      <c r="L35" s="285"/>
      <c r="M35" s="285"/>
      <c r="N35" s="285"/>
      <c r="O35" s="285"/>
      <c r="P35" s="285"/>
      <c r="Q35" s="285"/>
      <c r="R35" s="285"/>
      <c r="S35" s="285"/>
      <c r="T35" s="286"/>
      <c r="U35" s="2"/>
    </row>
    <row r="36" spans="1:21" ht="16.899999999999999" customHeight="1">
      <c r="A36" s="157"/>
      <c r="B36" s="1077"/>
      <c r="C36" s="1078" t="s">
        <v>2312</v>
      </c>
      <c r="D36" s="1079"/>
      <c r="E36" s="1080"/>
      <c r="F36" s="157"/>
      <c r="G36" s="325"/>
      <c r="H36" s="2"/>
      <c r="I36" s="325"/>
      <c r="J36" s="2"/>
      <c r="K36" s="327"/>
      <c r="L36" s="2"/>
      <c r="M36" s="2"/>
      <c r="N36" s="327"/>
      <c r="O36" s="2"/>
      <c r="P36" s="2"/>
      <c r="Q36" s="2"/>
      <c r="R36" s="325"/>
      <c r="S36" s="2"/>
      <c r="T36" s="283"/>
      <c r="U36" s="2"/>
    </row>
    <row r="37" spans="1:21" ht="16.899999999999999" customHeight="1">
      <c r="A37" s="157"/>
      <c r="B37" s="2"/>
      <c r="C37" s="164"/>
      <c r="D37" s="164"/>
      <c r="E37" s="281"/>
      <c r="F37" s="157"/>
      <c r="G37" s="325"/>
      <c r="H37" s="326" t="s">
        <v>2811</v>
      </c>
      <c r="I37" s="325"/>
      <c r="J37" s="326" t="s">
        <v>1219</v>
      </c>
      <c r="K37" s="327"/>
      <c r="L37" s="2"/>
      <c r="M37" s="326" t="s">
        <v>2296</v>
      </c>
      <c r="N37" s="327"/>
      <c r="O37" s="2"/>
      <c r="P37" s="326" t="s">
        <v>2297</v>
      </c>
      <c r="Q37" s="2"/>
      <c r="R37" s="325"/>
      <c r="S37" s="326" t="s">
        <v>2298</v>
      </c>
      <c r="T37" s="283"/>
      <c r="U37" s="2"/>
    </row>
    <row r="38" spans="1:21" ht="16.899999999999999" customHeight="1">
      <c r="A38" s="157"/>
      <c r="B38" s="2" t="s">
        <v>2313</v>
      </c>
      <c r="C38" s="6" t="s">
        <v>2028</v>
      </c>
      <c r="E38" s="1028"/>
      <c r="F38" s="157"/>
      <c r="G38" s="328"/>
      <c r="H38" s="285"/>
      <c r="I38" s="328"/>
      <c r="J38" s="334" t="s">
        <v>2722</v>
      </c>
      <c r="K38" s="332"/>
      <c r="L38" s="285"/>
      <c r="M38" s="334" t="s">
        <v>2723</v>
      </c>
      <c r="N38" s="332"/>
      <c r="O38" s="285"/>
      <c r="P38" s="334" t="s">
        <v>2724</v>
      </c>
      <c r="Q38" s="285"/>
      <c r="R38" s="328"/>
      <c r="S38" s="334" t="s">
        <v>2254</v>
      </c>
      <c r="T38" s="286"/>
      <c r="U38" s="2"/>
    </row>
    <row r="39" spans="1:21" ht="16.899999999999999" customHeight="1">
      <c r="A39" s="157"/>
      <c r="B39" s="2"/>
      <c r="C39" s="6" t="s">
        <v>2029</v>
      </c>
      <c r="E39" s="1028"/>
      <c r="F39" s="159" t="s">
        <v>2267</v>
      </c>
      <c r="G39" s="325"/>
      <c r="H39" s="2" t="s">
        <v>2300</v>
      </c>
      <c r="I39" s="329" t="s">
        <v>1236</v>
      </c>
      <c r="J39" s="441">
        <f>J27</f>
        <v>0</v>
      </c>
      <c r="K39" s="327"/>
      <c r="L39" s="2"/>
      <c r="M39" s="338">
        <f>IF(ISERR(J39/J$32)," ",J39/J$32)</f>
        <v>0</v>
      </c>
      <c r="N39" s="327"/>
      <c r="O39" s="2"/>
      <c r="P39" s="336">
        <v>0</v>
      </c>
      <c r="Q39" s="2"/>
      <c r="R39" s="325"/>
      <c r="S39" s="1504">
        <f>M39*P39</f>
        <v>0</v>
      </c>
      <c r="T39" s="283"/>
      <c r="U39" s="2"/>
    </row>
    <row r="40" spans="1:21" ht="16.899999999999999" customHeight="1">
      <c r="A40" s="157"/>
      <c r="B40" s="2"/>
      <c r="C40" s="6" t="s">
        <v>1800</v>
      </c>
      <c r="E40" s="1028"/>
      <c r="F40" s="159" t="s">
        <v>2268</v>
      </c>
      <c r="G40" s="325"/>
      <c r="H40" s="2" t="s">
        <v>2302</v>
      </c>
      <c r="I40" s="325"/>
      <c r="J40" s="441">
        <f>J28</f>
        <v>0</v>
      </c>
      <c r="K40" s="327"/>
      <c r="L40" s="2"/>
      <c r="M40" s="338">
        <f>IF(ISERR(J40/J$32)," ",J40/J$32)</f>
        <v>0</v>
      </c>
      <c r="N40" s="327"/>
      <c r="O40" s="2"/>
      <c r="P40" s="336">
        <v>0</v>
      </c>
      <c r="Q40" s="2"/>
      <c r="R40" s="325"/>
      <c r="S40" s="1505">
        <f>M40*P40</f>
        <v>0</v>
      </c>
      <c r="T40" s="283"/>
      <c r="U40" s="2"/>
    </row>
    <row r="41" spans="1:21" ht="16.899999999999999" customHeight="1">
      <c r="A41" s="157"/>
      <c r="B41" s="2"/>
      <c r="C41" s="6" t="s">
        <v>1801</v>
      </c>
      <c r="E41" s="1028"/>
      <c r="F41" s="159" t="s">
        <v>2269</v>
      </c>
      <c r="G41" s="325"/>
      <c r="H41" s="2" t="s">
        <v>2304</v>
      </c>
      <c r="I41" s="325"/>
      <c r="J41" s="441">
        <f>J29</f>
        <v>100</v>
      </c>
      <c r="K41" s="327"/>
      <c r="L41" s="2"/>
      <c r="M41" s="338">
        <f t="shared" ref="M41:M43" si="0">IF(ISERR(J41/J$32)," ",J41/J$32)</f>
        <v>7.5798984972760264E-5</v>
      </c>
      <c r="N41" s="327"/>
      <c r="O41" s="2"/>
      <c r="P41" s="336">
        <v>0</v>
      </c>
      <c r="Q41" s="2"/>
      <c r="R41" s="325"/>
      <c r="S41" s="1503">
        <f>M41*P41</f>
        <v>0</v>
      </c>
      <c r="T41" s="283"/>
      <c r="U41" s="2"/>
    </row>
    <row r="42" spans="1:21" ht="16.899999999999999" customHeight="1">
      <c r="A42" s="157"/>
      <c r="B42" s="2"/>
      <c r="C42" s="6" t="s">
        <v>1802</v>
      </c>
      <c r="E42" s="1028"/>
      <c r="F42" s="159" t="s">
        <v>2270</v>
      </c>
      <c r="G42" s="325"/>
      <c r="H42" s="2" t="s">
        <v>2305</v>
      </c>
      <c r="I42" s="325"/>
      <c r="J42" s="441">
        <f>J30</f>
        <v>0</v>
      </c>
      <c r="K42" s="327"/>
      <c r="L42" s="2"/>
      <c r="M42" s="338">
        <f t="shared" si="0"/>
        <v>0</v>
      </c>
      <c r="N42" s="327"/>
      <c r="O42" s="2"/>
      <c r="P42" s="336">
        <v>0</v>
      </c>
      <c r="Q42" s="2"/>
      <c r="R42" s="325"/>
      <c r="S42" s="1506">
        <f>M42*P42</f>
        <v>0</v>
      </c>
      <c r="T42" s="283"/>
      <c r="U42" s="2"/>
    </row>
    <row r="43" spans="1:21" ht="16.899999999999999" customHeight="1">
      <c r="A43" s="157"/>
      <c r="B43" s="2"/>
      <c r="C43" s="6" t="s">
        <v>1803</v>
      </c>
      <c r="E43" s="1028"/>
      <c r="F43" s="159" t="s">
        <v>2271</v>
      </c>
      <c r="G43" s="325"/>
      <c r="H43" s="2" t="s">
        <v>2308</v>
      </c>
      <c r="I43" s="325"/>
      <c r="J43" s="441">
        <f>J31</f>
        <v>1319178.8800000001</v>
      </c>
      <c r="K43" s="327"/>
      <c r="L43" s="2"/>
      <c r="M43" s="338">
        <f t="shared" si="0"/>
        <v>0.99992420101502721</v>
      </c>
      <c r="N43" s="327"/>
      <c r="O43" s="2"/>
      <c r="P43" s="1493">
        <f>IF(ISERR(S43/M43)," ",S43/M43)</f>
        <v>-0.49276961554874565</v>
      </c>
      <c r="Q43" s="2"/>
      <c r="R43" s="325"/>
      <c r="S43" s="1507">
        <f>S44-SUM(S39:S42)</f>
        <v>-0.49273226411206161</v>
      </c>
      <c r="T43" s="283"/>
      <c r="U43" s="2"/>
    </row>
    <row r="44" spans="1:21" ht="16.899999999999999" customHeight="1">
      <c r="A44" s="157"/>
      <c r="B44" s="2"/>
      <c r="C44" s="6"/>
      <c r="E44" s="1028"/>
      <c r="F44" s="159"/>
      <c r="G44" s="339"/>
      <c r="H44" s="340" t="s">
        <v>2239</v>
      </c>
      <c r="I44" s="341" t="s">
        <v>1236</v>
      </c>
      <c r="J44" s="1053">
        <f>SUM(J39:J43)</f>
        <v>1319278.8800000001</v>
      </c>
      <c r="K44" s="342"/>
      <c r="L44" s="343"/>
      <c r="M44" s="344">
        <f>SUM(M39:M43)</f>
        <v>1</v>
      </c>
      <c r="N44" s="342"/>
      <c r="O44" s="322"/>
      <c r="P44" s="345"/>
      <c r="Q44" s="322"/>
      <c r="R44" s="339"/>
      <c r="S44" s="1509">
        <f>P14</f>
        <v>-0.49273226411206161</v>
      </c>
      <c r="T44" s="347"/>
      <c r="U44" s="2"/>
    </row>
    <row r="45" spans="1:21" ht="16.899999999999999" customHeight="1">
      <c r="A45" s="157"/>
      <c r="B45" s="33" t="s">
        <v>1804</v>
      </c>
      <c r="E45" s="1028"/>
      <c r="F45" s="157"/>
      <c r="G45" s="2"/>
      <c r="H45" s="2"/>
      <c r="I45" s="2"/>
      <c r="J45" s="2"/>
      <c r="K45" s="2"/>
      <c r="L45" s="2"/>
      <c r="M45" s="2"/>
      <c r="N45" s="2"/>
      <c r="O45" s="2"/>
      <c r="P45" s="2"/>
      <c r="Q45" s="2"/>
      <c r="R45" s="2"/>
      <c r="S45" s="2"/>
      <c r="T45" s="283"/>
      <c r="U45" s="2"/>
    </row>
    <row r="46" spans="1:21" ht="16.899999999999999" customHeight="1">
      <c r="A46" s="157"/>
      <c r="B46" s="2"/>
      <c r="C46" s="6" t="s">
        <v>1805</v>
      </c>
      <c r="E46" s="1028"/>
      <c r="F46" s="157"/>
      <c r="G46" s="2"/>
      <c r="H46" s="2"/>
      <c r="I46" s="2"/>
      <c r="J46" s="2"/>
      <c r="K46" s="2"/>
      <c r="L46" s="2"/>
      <c r="M46" s="2"/>
      <c r="N46" s="2"/>
      <c r="O46" s="2"/>
      <c r="P46" s="2"/>
      <c r="Q46" s="2"/>
      <c r="R46" s="2"/>
      <c r="S46" s="2"/>
      <c r="T46" s="283"/>
      <c r="U46" s="2"/>
    </row>
    <row r="47" spans="1:21" ht="16.899999999999999" customHeight="1">
      <c r="A47" s="157"/>
      <c r="B47" s="2"/>
      <c r="C47" s="6" t="s">
        <v>1806</v>
      </c>
      <c r="E47" s="1028"/>
      <c r="F47" s="157"/>
      <c r="G47" s="2"/>
      <c r="H47" s="2"/>
      <c r="I47" s="2"/>
      <c r="J47" s="2"/>
      <c r="K47" s="2"/>
      <c r="L47" s="2"/>
      <c r="M47" s="2"/>
      <c r="N47" s="2"/>
      <c r="O47" s="2"/>
      <c r="P47" s="2"/>
      <c r="Q47" s="2"/>
      <c r="R47" s="2"/>
      <c r="S47" s="2"/>
      <c r="T47" s="283"/>
      <c r="U47" s="2"/>
    </row>
    <row r="48" spans="1:21" ht="16.899999999999999" customHeight="1">
      <c r="A48" s="157"/>
      <c r="B48" s="2"/>
      <c r="C48" s="6" t="s">
        <v>1807</v>
      </c>
      <c r="E48" s="1028"/>
      <c r="F48" s="157"/>
      <c r="G48" s="2"/>
      <c r="H48" s="2"/>
      <c r="I48" s="164"/>
      <c r="J48" s="164"/>
      <c r="K48" s="164"/>
      <c r="L48" s="164"/>
      <c r="M48" s="164"/>
      <c r="N48" s="164"/>
      <c r="O48" s="164"/>
      <c r="P48" s="164"/>
      <c r="Q48" s="164"/>
      <c r="R48" s="164"/>
      <c r="S48" s="164"/>
      <c r="T48" s="283"/>
      <c r="U48" s="2"/>
    </row>
    <row r="49" spans="1:21" ht="16.899999999999999" customHeight="1">
      <c r="A49" s="157"/>
      <c r="B49" s="2"/>
      <c r="C49" s="6"/>
      <c r="E49" s="1028"/>
      <c r="F49" s="157"/>
      <c r="G49" s="2"/>
      <c r="H49" s="2"/>
      <c r="I49" s="164"/>
      <c r="J49" s="164"/>
      <c r="K49" s="164"/>
      <c r="L49" s="164"/>
      <c r="M49" s="164"/>
      <c r="N49" s="164"/>
      <c r="O49" s="164"/>
      <c r="P49" s="164"/>
      <c r="Q49" s="164"/>
      <c r="R49" s="164"/>
      <c r="S49" s="164"/>
      <c r="T49" s="283"/>
      <c r="U49" s="2"/>
    </row>
    <row r="50" spans="1:21" ht="16.899999999999999" customHeight="1">
      <c r="A50" s="157"/>
      <c r="B50" s="2"/>
      <c r="C50" s="2"/>
      <c r="E50" s="1028"/>
      <c r="F50" s="157"/>
      <c r="G50" s="2"/>
      <c r="H50" s="2"/>
      <c r="I50" s="164"/>
      <c r="J50" s="164"/>
      <c r="K50" s="164"/>
      <c r="L50" s="164"/>
      <c r="M50" s="164"/>
      <c r="N50" s="164"/>
      <c r="O50" s="164"/>
      <c r="P50" s="164"/>
      <c r="Q50" s="164"/>
      <c r="R50" s="164"/>
      <c r="S50" s="164"/>
      <c r="T50" s="283"/>
      <c r="U50" s="2"/>
    </row>
    <row r="51" spans="1:21" ht="16.899999999999999" customHeight="1">
      <c r="A51" s="157"/>
      <c r="B51" s="2" t="s">
        <v>1808</v>
      </c>
      <c r="C51" s="6" t="s">
        <v>1809</v>
      </c>
      <c r="E51" s="1028"/>
      <c r="F51" s="157"/>
      <c r="G51" s="1023" t="s">
        <v>1810</v>
      </c>
      <c r="I51" s="2"/>
      <c r="J51" s="2"/>
      <c r="K51" s="2"/>
      <c r="L51" s="2"/>
      <c r="M51" s="2"/>
      <c r="N51" s="2"/>
      <c r="O51" s="2"/>
      <c r="P51" s="2"/>
      <c r="Q51" s="2"/>
      <c r="R51" s="2"/>
      <c r="S51" s="2"/>
      <c r="T51" s="283"/>
      <c r="U51" s="2"/>
    </row>
    <row r="52" spans="1:21" ht="16.899999999999999" customHeight="1">
      <c r="A52" s="157"/>
      <c r="B52" s="2"/>
      <c r="C52" s="2"/>
      <c r="E52" s="1028"/>
      <c r="F52" s="157"/>
      <c r="G52" s="1023" t="s">
        <v>1811</v>
      </c>
      <c r="I52" s="2"/>
      <c r="J52" s="2"/>
      <c r="K52" s="2"/>
      <c r="L52" s="2"/>
      <c r="M52" s="2"/>
      <c r="N52" s="2"/>
      <c r="O52" s="2"/>
      <c r="P52" s="2"/>
      <c r="Q52" s="2"/>
      <c r="R52" s="2"/>
      <c r="S52" s="2"/>
      <c r="T52" s="283"/>
      <c r="U52" s="2"/>
    </row>
    <row r="53" spans="1:21" ht="16.899999999999999" customHeight="1">
      <c r="A53" s="157"/>
      <c r="B53" s="2" t="s">
        <v>2299</v>
      </c>
      <c r="C53" s="1023" t="s">
        <v>1812</v>
      </c>
      <c r="E53" s="1028"/>
      <c r="F53" s="157"/>
      <c r="G53" s="1081" t="s">
        <v>720</v>
      </c>
      <c r="I53" s="2"/>
      <c r="J53" s="2"/>
      <c r="K53" s="2"/>
      <c r="L53" s="2"/>
      <c r="M53" s="2"/>
      <c r="N53" s="2"/>
      <c r="O53" s="2"/>
      <c r="P53" s="2"/>
      <c r="Q53" s="2"/>
      <c r="R53" s="2"/>
      <c r="S53" s="2"/>
      <c r="T53" s="283"/>
      <c r="U53" s="2"/>
    </row>
    <row r="54" spans="1:21" ht="16.899999999999999" customHeight="1">
      <c r="A54" s="157"/>
      <c r="B54" s="2"/>
      <c r="C54" s="1023" t="s">
        <v>1813</v>
      </c>
      <c r="E54" s="1028"/>
      <c r="F54" s="157"/>
      <c r="G54" s="1023" t="s">
        <v>1814</v>
      </c>
      <c r="I54" s="2"/>
      <c r="J54" s="2"/>
      <c r="K54" s="2"/>
      <c r="L54" s="2"/>
      <c r="M54" s="2"/>
      <c r="N54" s="2"/>
      <c r="O54" s="2"/>
      <c r="P54" s="2"/>
      <c r="Q54" s="2"/>
      <c r="R54" s="2"/>
      <c r="S54" s="2"/>
      <c r="T54" s="283"/>
      <c r="U54" s="2"/>
    </row>
    <row r="55" spans="1:21" ht="16.899999999999999" customHeight="1">
      <c r="A55" s="157"/>
      <c r="B55" s="2"/>
      <c r="C55" s="1023" t="s">
        <v>1815</v>
      </c>
      <c r="E55" s="1028"/>
      <c r="F55" s="157"/>
      <c r="G55" s="1023" t="s">
        <v>1816</v>
      </c>
      <c r="H55" s="164"/>
      <c r="I55" s="2"/>
      <c r="J55" s="2"/>
      <c r="K55" s="2"/>
      <c r="L55" s="2"/>
      <c r="M55" s="2"/>
      <c r="N55" s="2"/>
      <c r="O55" s="2"/>
      <c r="P55" s="2"/>
      <c r="Q55" s="2"/>
      <c r="R55" s="2"/>
      <c r="S55" s="2"/>
      <c r="T55" s="283"/>
      <c r="U55" s="2"/>
    </row>
    <row r="56" spans="1:21" ht="16.899999999999999" customHeight="1">
      <c r="A56" s="157"/>
      <c r="B56" s="2" t="s">
        <v>1482</v>
      </c>
      <c r="C56" s="164"/>
      <c r="E56" s="1028"/>
      <c r="F56" s="157"/>
      <c r="G56" s="2"/>
      <c r="H56" s="2"/>
      <c r="I56" s="2"/>
      <c r="J56" s="2"/>
      <c r="K56" s="2"/>
      <c r="L56" s="2"/>
      <c r="M56" s="2"/>
      <c r="N56" s="2"/>
      <c r="O56" s="2"/>
      <c r="P56" s="2"/>
      <c r="Q56" s="2"/>
      <c r="R56" s="2"/>
      <c r="S56" s="2"/>
      <c r="T56" s="283"/>
      <c r="U56" s="2"/>
    </row>
    <row r="57" spans="1:21" ht="16.899999999999999" customHeight="1">
      <c r="A57" s="157"/>
      <c r="B57" s="2" t="s">
        <v>2306</v>
      </c>
      <c r="C57" s="1023" t="s">
        <v>1817</v>
      </c>
      <c r="E57" s="1028"/>
      <c r="F57" s="157"/>
      <c r="G57" s="2" t="s">
        <v>1818</v>
      </c>
      <c r="H57" s="2"/>
      <c r="I57" s="2"/>
      <c r="J57" s="2"/>
      <c r="K57" s="2"/>
      <c r="L57" s="2"/>
      <c r="M57" s="2"/>
      <c r="N57" s="2"/>
      <c r="O57" s="2"/>
      <c r="P57" s="2"/>
      <c r="Q57" s="2"/>
      <c r="R57" s="2"/>
      <c r="S57" s="2"/>
      <c r="T57" s="283"/>
      <c r="U57" s="2"/>
    </row>
    <row r="58" spans="1:21" ht="16.899999999999999" customHeight="1">
      <c r="A58" s="157"/>
      <c r="B58" s="2"/>
      <c r="C58" s="1023" t="s">
        <v>1819</v>
      </c>
      <c r="E58" s="1028"/>
      <c r="F58" s="157"/>
      <c r="G58" s="2"/>
      <c r="H58" s="2"/>
      <c r="I58" s="2"/>
      <c r="J58" s="2"/>
      <c r="K58" s="2"/>
      <c r="L58" s="2"/>
      <c r="M58" s="2"/>
      <c r="N58" s="2"/>
      <c r="O58" s="2"/>
      <c r="P58" s="2"/>
      <c r="Q58" s="2"/>
      <c r="R58" s="2"/>
      <c r="S58" s="2"/>
      <c r="T58" s="283"/>
      <c r="U58" s="2"/>
    </row>
    <row r="59" spans="1:21" ht="16.899999999999999" customHeight="1">
      <c r="A59" s="157"/>
      <c r="B59" s="2"/>
      <c r="C59" s="1023" t="s">
        <v>1815</v>
      </c>
      <c r="E59" s="1028"/>
      <c r="F59" s="157"/>
      <c r="G59" s="2"/>
      <c r="H59" s="2"/>
      <c r="I59" s="2"/>
      <c r="J59" s="2"/>
      <c r="K59" s="2"/>
      <c r="L59" s="2"/>
      <c r="M59" s="2"/>
      <c r="N59" s="2"/>
      <c r="O59" s="2"/>
      <c r="P59" s="2"/>
      <c r="Q59" s="2"/>
      <c r="R59" s="2"/>
      <c r="S59" s="2"/>
      <c r="T59" s="283"/>
      <c r="U59" s="2"/>
    </row>
    <row r="60" spans="1:21" ht="16.899999999999999" customHeight="1">
      <c r="A60" s="157"/>
      <c r="B60" s="2"/>
      <c r="C60" s="164"/>
      <c r="E60" s="1028"/>
      <c r="F60" s="157"/>
      <c r="G60" s="2"/>
      <c r="H60" s="2"/>
      <c r="I60" s="2"/>
      <c r="J60" s="2"/>
      <c r="K60" s="2"/>
      <c r="L60" s="2"/>
      <c r="M60" s="2"/>
      <c r="N60" s="2"/>
      <c r="O60" s="2"/>
      <c r="P60" s="2"/>
      <c r="Q60" s="2"/>
      <c r="R60" s="2"/>
      <c r="S60" s="2"/>
      <c r="T60" s="283"/>
      <c r="U60" s="2"/>
    </row>
    <row r="61" spans="1:21" ht="16.899999999999999" customHeight="1">
      <c r="A61" s="157"/>
      <c r="B61" s="2"/>
      <c r="C61" s="164"/>
      <c r="E61" s="1028"/>
      <c r="F61" s="157"/>
      <c r="G61" s="2"/>
      <c r="H61" s="2"/>
      <c r="I61" s="2"/>
      <c r="J61" s="2"/>
      <c r="K61" s="2"/>
      <c r="L61" s="2"/>
      <c r="M61" s="2"/>
      <c r="N61" s="2"/>
      <c r="O61" s="2"/>
      <c r="P61" s="2"/>
      <c r="Q61" s="2"/>
      <c r="R61" s="2"/>
      <c r="S61" s="2"/>
      <c r="T61" s="283"/>
      <c r="U61" s="2"/>
    </row>
    <row r="62" spans="1:21" ht="16.899999999999999" customHeight="1">
      <c r="A62" s="157"/>
      <c r="B62" s="2"/>
      <c r="C62" s="164"/>
      <c r="E62" s="1028"/>
      <c r="F62" s="157"/>
      <c r="G62" s="2"/>
      <c r="H62" s="2"/>
      <c r="I62" s="2"/>
      <c r="J62" s="2"/>
      <c r="K62" s="2"/>
      <c r="L62" s="2"/>
      <c r="M62" s="2"/>
      <c r="N62" s="2"/>
      <c r="O62" s="2"/>
      <c r="P62" s="2"/>
      <c r="Q62" s="2"/>
      <c r="R62" s="2"/>
      <c r="S62" s="2"/>
      <c r="T62" s="283"/>
      <c r="U62" s="2"/>
    </row>
    <row r="63" spans="1:21" ht="16.899999999999999" customHeight="1">
      <c r="A63" s="157"/>
      <c r="B63" s="2"/>
      <c r="C63" s="164"/>
      <c r="E63" s="1028"/>
      <c r="F63" s="157"/>
      <c r="G63" s="2"/>
      <c r="H63" s="2"/>
      <c r="I63" s="2"/>
      <c r="J63" s="2"/>
      <c r="K63" s="2"/>
      <c r="L63" s="2"/>
      <c r="M63" s="2"/>
      <c r="N63" s="2"/>
      <c r="O63" s="2"/>
      <c r="P63" s="2"/>
      <c r="Q63" s="2"/>
      <c r="R63" s="2"/>
      <c r="S63" s="2"/>
      <c r="T63" s="283"/>
      <c r="U63" s="2"/>
    </row>
    <row r="64" spans="1:21" ht="16.899999999999999" customHeight="1">
      <c r="A64" s="157"/>
      <c r="B64" s="2"/>
      <c r="C64" s="164"/>
      <c r="E64" s="1028"/>
      <c r="F64" s="157"/>
      <c r="G64" s="2"/>
      <c r="H64" s="2"/>
      <c r="I64" s="2"/>
      <c r="J64" s="2"/>
      <c r="K64" s="2"/>
      <c r="L64" s="2"/>
      <c r="M64" s="2"/>
      <c r="N64" s="2"/>
      <c r="O64" s="2"/>
      <c r="P64" s="2"/>
      <c r="Q64" s="2"/>
      <c r="R64" s="2"/>
      <c r="S64" s="2"/>
      <c r="T64" s="283"/>
      <c r="U64" s="2"/>
    </row>
    <row r="65" spans="1:21" ht="16.899999999999999" customHeight="1" thickBot="1">
      <c r="A65" s="317"/>
      <c r="B65" s="318"/>
      <c r="C65" s="318"/>
      <c r="D65" s="1054"/>
      <c r="E65" s="1055"/>
      <c r="F65" s="317"/>
      <c r="G65" s="318"/>
      <c r="H65" s="318"/>
      <c r="I65" s="318"/>
      <c r="J65" s="318"/>
      <c r="K65" s="318"/>
      <c r="L65" s="318"/>
      <c r="M65" s="318"/>
      <c r="N65" s="318"/>
      <c r="O65" s="318"/>
      <c r="P65" s="318"/>
      <c r="Q65" s="318"/>
      <c r="R65" s="318"/>
      <c r="S65" s="318"/>
      <c r="T65" s="319"/>
      <c r="U65" s="2"/>
    </row>
    <row r="66" spans="1:21" ht="16.899999999999999" customHeight="1">
      <c r="A66" s="2" t="s">
        <v>2189</v>
      </c>
      <c r="B66" s="2"/>
      <c r="C66" s="2"/>
      <c r="D66" s="2"/>
      <c r="E66" s="2"/>
      <c r="F66" s="2"/>
      <c r="G66" s="2"/>
      <c r="H66" s="2"/>
      <c r="I66" s="2"/>
      <c r="J66" s="2"/>
      <c r="K66" s="2"/>
      <c r="L66" s="2"/>
      <c r="M66" s="2"/>
      <c r="N66" s="2"/>
      <c r="O66" s="2"/>
      <c r="P66" s="2"/>
      <c r="Q66" s="2"/>
      <c r="R66" s="2"/>
      <c r="S66" s="348" t="s">
        <v>2189</v>
      </c>
      <c r="T66" s="2"/>
      <c r="U66" s="2"/>
    </row>
    <row r="67" spans="1:21" ht="16.899999999999999" customHeight="1">
      <c r="A67" s="164" t="s">
        <v>2269</v>
      </c>
      <c r="B67" s="164"/>
      <c r="C67" s="164"/>
      <c r="D67" s="164"/>
      <c r="E67" s="164"/>
      <c r="F67" s="164" t="s">
        <v>2270</v>
      </c>
      <c r="G67" s="164"/>
      <c r="H67" s="164"/>
      <c r="I67" s="164"/>
      <c r="J67" s="164"/>
      <c r="K67" s="164"/>
      <c r="L67" s="164"/>
      <c r="M67" s="164"/>
      <c r="N67" s="164"/>
      <c r="O67" s="164"/>
      <c r="P67" s="164"/>
      <c r="Q67" s="164"/>
      <c r="R67" s="164"/>
      <c r="S67" s="164"/>
      <c r="T67" s="164"/>
      <c r="U67" s="2"/>
    </row>
    <row r="68" spans="1:21" ht="16.899999999999999" customHeight="1">
      <c r="A68" s="2"/>
      <c r="B68" s="2"/>
      <c r="C68" s="2"/>
      <c r="D68" s="2"/>
      <c r="E68" s="2"/>
      <c r="F68" s="2"/>
      <c r="G68" s="2"/>
      <c r="H68" s="2"/>
      <c r="I68" s="2"/>
      <c r="J68" s="2"/>
      <c r="K68" s="2"/>
      <c r="L68" s="2"/>
      <c r="M68" s="2"/>
      <c r="N68" s="2"/>
      <c r="O68" s="2"/>
      <c r="P68" s="2"/>
      <c r="Q68" s="2"/>
      <c r="R68" s="2"/>
      <c r="S68" s="2"/>
      <c r="T68" s="2"/>
      <c r="U68" s="2"/>
    </row>
    <row r="69" spans="1:21">
      <c r="A69" s="2"/>
      <c r="B69" s="2"/>
      <c r="C69" s="2"/>
      <c r="D69" s="2"/>
      <c r="E69" s="2"/>
    </row>
    <row r="70" spans="1:21">
      <c r="A70" s="2"/>
      <c r="B70" s="2"/>
      <c r="C70" s="2"/>
      <c r="D70" s="2"/>
      <c r="E70" s="2"/>
    </row>
    <row r="71" spans="1:21">
      <c r="A71" s="2"/>
      <c r="B71" s="2"/>
      <c r="C71" s="2"/>
      <c r="D71" s="2"/>
      <c r="E71" s="2"/>
    </row>
    <row r="72" spans="1:21">
      <c r="A72" s="2"/>
      <c r="B72" s="2"/>
      <c r="C72" s="2"/>
      <c r="D72" s="2"/>
      <c r="E72" s="2"/>
    </row>
    <row r="73" spans="1:21">
      <c r="A73" s="2"/>
      <c r="B73" s="2"/>
      <c r="C73" s="2"/>
      <c r="D73" s="2"/>
      <c r="E73" s="2"/>
    </row>
    <row r="74" spans="1:21">
      <c r="A74" s="2"/>
      <c r="B74" s="2"/>
      <c r="C74" s="2"/>
      <c r="D74" s="2"/>
      <c r="E74" s="2"/>
    </row>
    <row r="75" spans="1:21">
      <c r="A75" s="2"/>
      <c r="B75" s="2"/>
      <c r="C75" s="2"/>
      <c r="D75" s="2"/>
      <c r="E75" s="2"/>
    </row>
    <row r="76" spans="1:21">
      <c r="A76" s="2"/>
      <c r="B76" s="2"/>
      <c r="C76" s="2"/>
      <c r="D76" s="2"/>
      <c r="E76" s="2"/>
    </row>
    <row r="77" spans="1:21">
      <c r="A77" s="2"/>
      <c r="B77" s="2"/>
      <c r="C77" s="2"/>
      <c r="D77" s="2"/>
      <c r="E77" s="2"/>
    </row>
    <row r="78" spans="1:21">
      <c r="A78" s="2"/>
      <c r="B78" s="2"/>
      <c r="C78" s="2"/>
      <c r="D78" s="2"/>
      <c r="E78" s="2"/>
    </row>
    <row r="79" spans="1:21">
      <c r="A79" s="2"/>
      <c r="B79" s="2"/>
      <c r="C79" s="2"/>
      <c r="D79" s="2"/>
      <c r="E79" s="2"/>
    </row>
    <row r="80" spans="1:21">
      <c r="A80" s="2"/>
      <c r="B80" s="2"/>
      <c r="C80" s="2"/>
      <c r="D80" s="2"/>
      <c r="E80" s="2"/>
    </row>
    <row r="81" spans="1:5">
      <c r="A81" s="2"/>
      <c r="B81" s="2"/>
      <c r="C81" s="2"/>
      <c r="D81" s="2"/>
      <c r="E81" s="2"/>
    </row>
    <row r="82" spans="1:5">
      <c r="A82" s="2"/>
      <c r="B82" s="2"/>
      <c r="C82" s="2"/>
      <c r="D82" s="2"/>
      <c r="E82" s="2"/>
    </row>
    <row r="83" spans="1:5">
      <c r="A83" s="2"/>
      <c r="B83" s="2"/>
      <c r="C83" s="2"/>
      <c r="D83" s="2"/>
      <c r="E83" s="2"/>
    </row>
    <row r="84" spans="1:5">
      <c r="A84" s="2"/>
      <c r="B84" s="2"/>
      <c r="C84" s="2"/>
      <c r="D84" s="2"/>
      <c r="E84" s="2"/>
    </row>
    <row r="85" spans="1:5">
      <c r="A85" s="2"/>
      <c r="B85" s="2"/>
      <c r="C85" s="2"/>
      <c r="D85" s="2"/>
      <c r="E85" s="2"/>
    </row>
  </sheetData>
  <phoneticPr fontId="62" type="noConversion"/>
  <pageMargins left="0.7" right="0.7" top="0.75" bottom="0.75" header="0.3" footer="0.3"/>
  <pageSetup scale="54" fitToWidth="2" orientation="portrait" r:id="rId1"/>
  <colBreaks count="2" manualBreakCount="2">
    <brk id="5" max="1048575" man="1"/>
    <brk id="20"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V249"/>
  <sheetViews>
    <sheetView defaultGridColor="0" topLeftCell="A85" colorId="22" zoomScale="90" zoomScaleNormal="90" workbookViewId="0">
      <selection activeCell="H115" sqref="H115"/>
    </sheetView>
  </sheetViews>
  <sheetFormatPr defaultColWidth="9.77734375" defaultRowHeight="15"/>
  <cols>
    <col min="1" max="1" width="4.77734375" style="2" customWidth="1"/>
    <col min="2" max="2" width="8.77734375" style="6" customWidth="1"/>
    <col min="3" max="3" width="33" style="2" customWidth="1"/>
    <col min="4" max="4" width="4.77734375" style="2" customWidth="1"/>
    <col min="5" max="6" width="15.77734375" style="2" customWidth="1"/>
    <col min="7" max="7" width="12.77734375" style="2" customWidth="1"/>
    <col min="8" max="16384" width="9.77734375" style="2"/>
  </cols>
  <sheetData>
    <row r="1" spans="1:256" ht="15.75" thickBot="1">
      <c r="A1" s="152" t="str">
        <f>'Data Sheet'!A50</f>
        <v>Annual Report of Pattersonville Telephone Company                                                                 For the period ending December 31, 2014</v>
      </c>
      <c r="B1" s="349"/>
      <c r="C1" s="318"/>
      <c r="D1" s="318"/>
      <c r="E1" s="318"/>
      <c r="F1" s="318"/>
      <c r="G1" s="318"/>
    </row>
    <row r="2" spans="1:256" ht="19.899999999999999" customHeight="1">
      <c r="A2" s="350" t="s">
        <v>1820</v>
      </c>
      <c r="B2" s="351"/>
      <c r="C2" s="351"/>
      <c r="D2" s="352"/>
      <c r="E2" s="351"/>
      <c r="F2" s="351"/>
      <c r="G2" s="353"/>
    </row>
    <row r="3" spans="1:256" ht="19.899999999999999" customHeight="1">
      <c r="A3" s="71" t="s">
        <v>1821</v>
      </c>
      <c r="B3" s="354"/>
      <c r="C3" s="355"/>
      <c r="D3" s="354"/>
      <c r="E3" s="354"/>
      <c r="F3" s="354"/>
      <c r="G3" s="356"/>
    </row>
    <row r="4" spans="1:256" ht="18.95" customHeight="1">
      <c r="A4" s="172" t="s">
        <v>1822</v>
      </c>
      <c r="G4" s="283"/>
    </row>
    <row r="5" spans="1:256" ht="18.95" customHeight="1">
      <c r="A5" s="173" t="s">
        <v>1823</v>
      </c>
      <c r="B5" s="357"/>
      <c r="C5" s="285"/>
      <c r="D5" s="285"/>
      <c r="E5" s="285"/>
      <c r="F5" s="285"/>
      <c r="G5" s="286"/>
    </row>
    <row r="6" spans="1:256" ht="13.9" customHeight="1">
      <c r="A6" s="358"/>
      <c r="B6" s="359"/>
      <c r="C6" s="66"/>
      <c r="D6" s="360" t="s">
        <v>1824</v>
      </c>
      <c r="E6" s="360" t="s">
        <v>1825</v>
      </c>
      <c r="F6" s="360" t="s">
        <v>1825</v>
      </c>
      <c r="G6" s="361" t="s">
        <v>1826</v>
      </c>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row>
    <row r="7" spans="1:256" ht="13.9" customHeight="1">
      <c r="A7" s="358"/>
      <c r="B7" s="359"/>
      <c r="C7" s="66"/>
      <c r="D7" s="360" t="s">
        <v>2721</v>
      </c>
      <c r="E7" s="360" t="s">
        <v>1827</v>
      </c>
      <c r="F7" s="360" t="s">
        <v>615</v>
      </c>
      <c r="G7" s="361" t="s">
        <v>616</v>
      </c>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row>
    <row r="8" spans="1:256" ht="13.9" customHeight="1">
      <c r="A8" s="362" t="s">
        <v>2228</v>
      </c>
      <c r="B8" s="359"/>
      <c r="C8" s="363" t="s">
        <v>617</v>
      </c>
      <c r="D8" s="360" t="s">
        <v>2240</v>
      </c>
      <c r="E8" s="360" t="s">
        <v>2245</v>
      </c>
      <c r="F8" s="360" t="s">
        <v>2245</v>
      </c>
      <c r="G8" s="361" t="s">
        <v>618</v>
      </c>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row>
    <row r="9" spans="1:256" ht="13.9" customHeight="1">
      <c r="A9" s="362" t="s">
        <v>2240</v>
      </c>
      <c r="B9" s="359"/>
      <c r="C9" s="363" t="s">
        <v>2722</v>
      </c>
      <c r="D9" s="360" t="s">
        <v>2723</v>
      </c>
      <c r="E9" s="360" t="s">
        <v>2724</v>
      </c>
      <c r="F9" s="360" t="s">
        <v>2254</v>
      </c>
      <c r="G9" s="361" t="s">
        <v>2255</v>
      </c>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row>
    <row r="10" spans="1:256" ht="13.9" customHeight="1">
      <c r="A10" s="364"/>
      <c r="B10" s="323"/>
      <c r="C10" s="365" t="s">
        <v>619</v>
      </c>
      <c r="D10" s="321"/>
      <c r="E10" s="321"/>
      <c r="F10" s="321"/>
      <c r="G10" s="366"/>
    </row>
    <row r="11" spans="1:256" ht="12.95" customHeight="1">
      <c r="A11" s="247" t="s">
        <v>2727</v>
      </c>
      <c r="B11" s="367" t="s">
        <v>620</v>
      </c>
      <c r="C11" s="66" t="s">
        <v>621</v>
      </c>
      <c r="D11" s="368" t="s">
        <v>622</v>
      </c>
      <c r="E11" s="369">
        <v>6253.54</v>
      </c>
      <c r="F11" s="369">
        <v>7763.83</v>
      </c>
      <c r="G11" s="370">
        <f t="shared" ref="G11:G31" si="0">E11-F11</f>
        <v>-1510.29</v>
      </c>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ht="12.95" customHeight="1">
      <c r="A12" s="247" t="s">
        <v>1726</v>
      </c>
      <c r="B12" s="367" t="s">
        <v>623</v>
      </c>
      <c r="C12" s="66" t="s">
        <v>624</v>
      </c>
      <c r="D12" s="368" t="s">
        <v>622</v>
      </c>
      <c r="E12" s="255">
        <v>0</v>
      </c>
      <c r="F12" s="255">
        <v>0</v>
      </c>
      <c r="G12" s="371">
        <f t="shared" si="0"/>
        <v>0</v>
      </c>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6" ht="12.95" customHeight="1">
      <c r="A13" s="247" t="s">
        <v>1971</v>
      </c>
      <c r="B13" s="367" t="s">
        <v>625</v>
      </c>
      <c r="C13" s="66" t="s">
        <v>659</v>
      </c>
      <c r="D13" s="368" t="s">
        <v>622</v>
      </c>
      <c r="E13" s="255">
        <v>262</v>
      </c>
      <c r="F13" s="255">
        <v>262</v>
      </c>
      <c r="G13" s="371">
        <f t="shared" si="0"/>
        <v>0</v>
      </c>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row>
    <row r="14" spans="1:256" ht="12.95" customHeight="1">
      <c r="A14" s="247" t="s">
        <v>2263</v>
      </c>
      <c r="B14" s="367" t="s">
        <v>660</v>
      </c>
      <c r="C14" s="66" t="s">
        <v>2120</v>
      </c>
      <c r="D14" s="368" t="s">
        <v>622</v>
      </c>
      <c r="E14" s="255">
        <v>563589.06999999995</v>
      </c>
      <c r="F14" s="255">
        <v>572095.46</v>
      </c>
      <c r="G14" s="371">
        <f t="shared" si="0"/>
        <v>-8506.390000000014</v>
      </c>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row>
    <row r="15" spans="1:256" ht="12.95" customHeight="1">
      <c r="A15" s="247" t="s">
        <v>2264</v>
      </c>
      <c r="B15" s="367" t="s">
        <v>661</v>
      </c>
      <c r="C15" s="66" t="s">
        <v>662</v>
      </c>
      <c r="D15" s="360" t="s">
        <v>1338</v>
      </c>
      <c r="E15" s="1486">
        <v>73793.34</v>
      </c>
      <c r="F15" s="255">
        <v>62807.75</v>
      </c>
      <c r="G15" s="371">
        <f t="shared" si="0"/>
        <v>10985.589999999997</v>
      </c>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row>
    <row r="16" spans="1:256" ht="12.95" customHeight="1">
      <c r="A16" s="247" t="s">
        <v>2735</v>
      </c>
      <c r="B16" s="367" t="s">
        <v>663</v>
      </c>
      <c r="C16" s="66" t="s">
        <v>664</v>
      </c>
      <c r="D16" s="360" t="s">
        <v>1338</v>
      </c>
      <c r="E16" s="1486">
        <v>0</v>
      </c>
      <c r="F16" s="255">
        <v>0</v>
      </c>
      <c r="G16" s="371">
        <f t="shared" si="0"/>
        <v>0</v>
      </c>
      <c r="I16" s="66"/>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row>
    <row r="17" spans="1:256" ht="12.95" customHeight="1">
      <c r="A17" s="247" t="s">
        <v>2738</v>
      </c>
      <c r="B17" s="367" t="s">
        <v>665</v>
      </c>
      <c r="C17" s="66" t="s">
        <v>666</v>
      </c>
      <c r="D17" s="360" t="s">
        <v>1340</v>
      </c>
      <c r="E17" s="1486">
        <v>0</v>
      </c>
      <c r="F17" s="255">
        <v>64.19</v>
      </c>
      <c r="G17" s="371">
        <f t="shared" si="0"/>
        <v>-64.19</v>
      </c>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row>
    <row r="18" spans="1:256" ht="12.95" customHeight="1">
      <c r="A18" s="247" t="s">
        <v>154</v>
      </c>
      <c r="B18" s="367" t="s">
        <v>667</v>
      </c>
      <c r="C18" s="66" t="s">
        <v>668</v>
      </c>
      <c r="D18" s="360" t="s">
        <v>1340</v>
      </c>
      <c r="E18" s="1486">
        <v>0</v>
      </c>
      <c r="F18" s="255">
        <v>0</v>
      </c>
      <c r="G18" s="371">
        <f t="shared" si="0"/>
        <v>0</v>
      </c>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2.95" customHeight="1">
      <c r="A19" s="247" t="s">
        <v>2591</v>
      </c>
      <c r="B19" s="367" t="s">
        <v>669</v>
      </c>
      <c r="C19" s="66" t="s">
        <v>670</v>
      </c>
      <c r="D19" s="360" t="s">
        <v>1341</v>
      </c>
      <c r="E19" s="1486">
        <v>0</v>
      </c>
      <c r="F19" s="255">
        <v>0</v>
      </c>
      <c r="G19" s="371">
        <f t="shared" si="0"/>
        <v>0</v>
      </c>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spans="1:256" ht="12.95" customHeight="1">
      <c r="A20" s="247" t="s">
        <v>2265</v>
      </c>
      <c r="B20" s="367" t="s">
        <v>671</v>
      </c>
      <c r="C20" s="66" t="s">
        <v>672</v>
      </c>
      <c r="D20" s="360" t="s">
        <v>1345</v>
      </c>
      <c r="E20" s="1486">
        <v>0</v>
      </c>
      <c r="F20" s="255">
        <v>0</v>
      </c>
      <c r="G20" s="371">
        <f t="shared" si="0"/>
        <v>0</v>
      </c>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row>
    <row r="21" spans="1:256" ht="12.95" customHeight="1">
      <c r="A21" s="247" t="s">
        <v>2266</v>
      </c>
      <c r="B21" s="367" t="s">
        <v>673</v>
      </c>
      <c r="C21" s="66" t="s">
        <v>674</v>
      </c>
      <c r="D21" s="360" t="s">
        <v>1345</v>
      </c>
      <c r="E21" s="1486">
        <v>0</v>
      </c>
      <c r="F21" s="255">
        <v>0</v>
      </c>
      <c r="G21" s="371">
        <f t="shared" si="0"/>
        <v>0</v>
      </c>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row>
    <row r="22" spans="1:256" ht="12.95" customHeight="1">
      <c r="A22" s="247" t="s">
        <v>2267</v>
      </c>
      <c r="B22" s="367" t="s">
        <v>675</v>
      </c>
      <c r="C22" s="66" t="s">
        <v>676</v>
      </c>
      <c r="D22" s="360" t="s">
        <v>1345</v>
      </c>
      <c r="E22" s="1486">
        <v>0</v>
      </c>
      <c r="F22" s="255">
        <v>0</v>
      </c>
      <c r="G22" s="371">
        <f t="shared" si="0"/>
        <v>0</v>
      </c>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row>
    <row r="23" spans="1:256" ht="12.95" customHeight="1">
      <c r="A23" s="247" t="s">
        <v>2268</v>
      </c>
      <c r="B23" s="367" t="s">
        <v>677</v>
      </c>
      <c r="C23" s="66" t="s">
        <v>678</v>
      </c>
      <c r="D23" s="360" t="s">
        <v>622</v>
      </c>
      <c r="E23" s="1487">
        <v>0</v>
      </c>
      <c r="F23" s="255">
        <v>0</v>
      </c>
      <c r="G23" s="371">
        <f t="shared" si="0"/>
        <v>0</v>
      </c>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row>
    <row r="24" spans="1:256" ht="12.95" customHeight="1">
      <c r="A24" s="247" t="s">
        <v>2269</v>
      </c>
      <c r="B24" s="367" t="s">
        <v>679</v>
      </c>
      <c r="C24" s="66" t="s">
        <v>680</v>
      </c>
      <c r="D24" s="360" t="s">
        <v>1347</v>
      </c>
      <c r="E24" s="1486">
        <v>61695.59</v>
      </c>
      <c r="F24" s="255">
        <v>62684.7</v>
      </c>
      <c r="G24" s="371">
        <f t="shared" si="0"/>
        <v>-989.11000000000058</v>
      </c>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row>
    <row r="25" spans="1:256" ht="12.95" customHeight="1">
      <c r="A25" s="247" t="s">
        <v>2270</v>
      </c>
      <c r="B25" s="367" t="s">
        <v>681</v>
      </c>
      <c r="C25" s="66" t="s">
        <v>682</v>
      </c>
      <c r="D25" s="360" t="s">
        <v>622</v>
      </c>
      <c r="E25" s="1487">
        <v>0</v>
      </c>
      <c r="F25" s="255">
        <v>0</v>
      </c>
      <c r="G25" s="371">
        <f t="shared" si="0"/>
        <v>0</v>
      </c>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row>
    <row r="26" spans="1:256" ht="12.95" customHeight="1">
      <c r="A26" s="247" t="s">
        <v>2271</v>
      </c>
      <c r="B26" s="367" t="s">
        <v>683</v>
      </c>
      <c r="C26" s="66" t="s">
        <v>684</v>
      </c>
      <c r="D26" s="360" t="s">
        <v>1348</v>
      </c>
      <c r="E26" s="1486">
        <v>10876.38</v>
      </c>
      <c r="F26" s="255">
        <v>10890.54</v>
      </c>
      <c r="G26" s="371">
        <f t="shared" si="0"/>
        <v>-14.160000000001673</v>
      </c>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row>
    <row r="27" spans="1:256" ht="12.95" customHeight="1">
      <c r="A27" s="247" t="s">
        <v>2272</v>
      </c>
      <c r="B27" s="367" t="s">
        <v>685</v>
      </c>
      <c r="C27" s="66" t="s">
        <v>686</v>
      </c>
      <c r="D27" s="360" t="s">
        <v>622</v>
      </c>
      <c r="E27" s="1487">
        <v>35204.300000000003</v>
      </c>
      <c r="F27" s="255">
        <v>40723.49</v>
      </c>
      <c r="G27" s="371">
        <f t="shared" si="0"/>
        <v>-5519.1899999999951</v>
      </c>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row>
    <row r="28" spans="1:256" ht="12.95" customHeight="1">
      <c r="A28" s="247" t="s">
        <v>2273</v>
      </c>
      <c r="B28" s="367" t="s">
        <v>687</v>
      </c>
      <c r="C28" s="66" t="s">
        <v>688</v>
      </c>
      <c r="D28" s="360" t="s">
        <v>622</v>
      </c>
      <c r="E28" s="1487">
        <v>402.9</v>
      </c>
      <c r="F28" s="255">
        <v>5237.7</v>
      </c>
      <c r="G28" s="371">
        <f t="shared" si="0"/>
        <v>-4834.8</v>
      </c>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row>
    <row r="29" spans="1:256" ht="12.95" customHeight="1">
      <c r="A29" s="247" t="s">
        <v>2274</v>
      </c>
      <c r="B29" s="367" t="s">
        <v>689</v>
      </c>
      <c r="C29" s="66" t="s">
        <v>1013</v>
      </c>
      <c r="D29" s="360" t="s">
        <v>622</v>
      </c>
      <c r="E29" s="1488">
        <v>21518</v>
      </c>
      <c r="F29" s="1478">
        <v>16001.2</v>
      </c>
      <c r="G29" s="371">
        <f t="shared" si="0"/>
        <v>5516.7999999999993</v>
      </c>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row>
    <row r="30" spans="1:256" ht="12.95" customHeight="1">
      <c r="A30" s="247" t="s">
        <v>2275</v>
      </c>
      <c r="B30" s="367" t="s">
        <v>1014</v>
      </c>
      <c r="C30" s="66" t="s">
        <v>1015</v>
      </c>
      <c r="D30" s="360" t="s">
        <v>622</v>
      </c>
      <c r="E30" s="373"/>
      <c r="F30" s="373"/>
      <c r="G30" s="371">
        <f t="shared" si="0"/>
        <v>0</v>
      </c>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row>
    <row r="31" spans="1:256" ht="12.95" customHeight="1">
      <c r="A31" s="247" t="s">
        <v>2276</v>
      </c>
      <c r="B31" s="367" t="s">
        <v>1016</v>
      </c>
      <c r="C31" s="66" t="s">
        <v>516</v>
      </c>
      <c r="D31" s="360" t="s">
        <v>1350</v>
      </c>
      <c r="E31" s="374">
        <f>Sch.27!H25+Sch.27!H48+Sch.27!H81+Sch.27!H98</f>
        <v>0</v>
      </c>
      <c r="F31" s="374">
        <f>Sch.27!C25+Sch.27!C48+Sch.27!C81+Sch.27!C98</f>
        <v>0</v>
      </c>
      <c r="G31" s="371">
        <f t="shared" si="0"/>
        <v>0</v>
      </c>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row>
    <row r="32" spans="1:256" ht="12.95" customHeight="1">
      <c r="A32" s="247" t="s">
        <v>2277</v>
      </c>
      <c r="B32" s="367"/>
      <c r="C32" s="375" t="s">
        <v>517</v>
      </c>
      <c r="D32" s="374"/>
      <c r="E32" s="376">
        <f>SUM(E11:E31)-2*E16-2*E19-2*E22</f>
        <v>773595.12</v>
      </c>
      <c r="F32" s="376">
        <f>SUM(F11:F31)-2*F16-2*F19-2*F22</f>
        <v>778530.85999999975</v>
      </c>
      <c r="G32" s="377">
        <f>SUM(G11:G31)-2*G16-2*G19-2*G22</f>
        <v>-4935.7400000000162</v>
      </c>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row>
    <row r="33" spans="1:256" ht="12.95" customHeight="1">
      <c r="A33" s="378"/>
      <c r="B33" s="379"/>
      <c r="C33" s="380" t="s">
        <v>518</v>
      </c>
      <c r="D33" s="374"/>
      <c r="E33" s="372"/>
      <c r="F33" s="372"/>
      <c r="G33" s="371"/>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row>
    <row r="34" spans="1:256" ht="12.95" customHeight="1">
      <c r="A34" s="247" t="s">
        <v>2278</v>
      </c>
      <c r="B34" s="367" t="s">
        <v>519</v>
      </c>
      <c r="C34" s="66" t="s">
        <v>520</v>
      </c>
      <c r="D34" s="360" t="s">
        <v>217</v>
      </c>
      <c r="E34" s="1486">
        <v>246741.5</v>
      </c>
      <c r="F34" s="255">
        <v>228800</v>
      </c>
      <c r="G34" s="371">
        <f t="shared" ref="G34:G42" si="1">E34-F34</f>
        <v>17941.5</v>
      </c>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row>
    <row r="35" spans="1:256" ht="12.95" customHeight="1">
      <c r="A35" s="247" t="s">
        <v>2279</v>
      </c>
      <c r="B35" s="367" t="s">
        <v>521</v>
      </c>
      <c r="C35" s="66" t="s">
        <v>522</v>
      </c>
      <c r="D35" s="360" t="s">
        <v>1352</v>
      </c>
      <c r="E35" s="1486">
        <v>0</v>
      </c>
      <c r="F35" s="255">
        <v>0</v>
      </c>
      <c r="G35" s="371">
        <f t="shared" si="1"/>
        <v>0</v>
      </c>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row>
    <row r="36" spans="1:256" ht="12.95" customHeight="1">
      <c r="A36" s="247" t="s">
        <v>2280</v>
      </c>
      <c r="B36" s="367" t="s">
        <v>523</v>
      </c>
      <c r="C36" s="66" t="s">
        <v>524</v>
      </c>
      <c r="D36" s="360" t="s">
        <v>1352</v>
      </c>
      <c r="E36" s="1486">
        <v>0</v>
      </c>
      <c r="F36" s="255">
        <v>0</v>
      </c>
      <c r="G36" s="371">
        <f t="shared" si="1"/>
        <v>0</v>
      </c>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row>
    <row r="37" spans="1:256" ht="12.95" customHeight="1">
      <c r="A37" s="247" t="s">
        <v>167</v>
      </c>
      <c r="B37" s="367" t="s">
        <v>525</v>
      </c>
      <c r="C37" s="66" t="s">
        <v>526</v>
      </c>
      <c r="D37" s="360" t="s">
        <v>1354</v>
      </c>
      <c r="E37" s="1486">
        <v>0</v>
      </c>
      <c r="F37" s="255">
        <v>0</v>
      </c>
      <c r="G37" s="371">
        <f t="shared" si="1"/>
        <v>0</v>
      </c>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row>
    <row r="38" spans="1:256" ht="12.95" customHeight="1">
      <c r="A38" s="247" t="s">
        <v>170</v>
      </c>
      <c r="B38" s="367" t="s">
        <v>527</v>
      </c>
      <c r="C38" s="66" t="s">
        <v>528</v>
      </c>
      <c r="D38" s="360" t="s">
        <v>2725</v>
      </c>
      <c r="E38" s="1486">
        <v>0</v>
      </c>
      <c r="F38" s="255">
        <v>0</v>
      </c>
      <c r="G38" s="371">
        <f t="shared" si="1"/>
        <v>0</v>
      </c>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row>
    <row r="39" spans="1:256" ht="12.95" customHeight="1">
      <c r="A39" s="247" t="s">
        <v>172</v>
      </c>
      <c r="B39" s="367" t="s">
        <v>529</v>
      </c>
      <c r="C39" s="66" t="s">
        <v>530</v>
      </c>
      <c r="D39" s="360" t="s">
        <v>622</v>
      </c>
      <c r="E39" s="255"/>
      <c r="F39" s="255"/>
      <c r="G39" s="371">
        <f t="shared" si="1"/>
        <v>0</v>
      </c>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row>
    <row r="40" spans="1:256" ht="12.95" customHeight="1">
      <c r="A40" s="247" t="s">
        <v>175</v>
      </c>
      <c r="B40" s="367" t="s">
        <v>531</v>
      </c>
      <c r="C40" s="66" t="s">
        <v>532</v>
      </c>
      <c r="D40" s="360" t="s">
        <v>622</v>
      </c>
      <c r="E40" s="255"/>
      <c r="F40" s="255"/>
      <c r="G40" s="371">
        <f t="shared" si="1"/>
        <v>0</v>
      </c>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c r="EO40" s="66"/>
      <c r="EP40" s="66"/>
      <c r="EQ40" s="66"/>
      <c r="ER40" s="66"/>
      <c r="ES40" s="66"/>
      <c r="ET40" s="66"/>
      <c r="EU40" s="66"/>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c r="HF40" s="66"/>
      <c r="HG40" s="66"/>
      <c r="HH40" s="66"/>
      <c r="HI40" s="66"/>
      <c r="HJ40" s="66"/>
      <c r="HK40" s="66"/>
      <c r="HL40" s="66"/>
      <c r="HM40" s="66"/>
      <c r="HN40" s="66"/>
      <c r="HO40" s="66"/>
      <c r="HP40" s="66"/>
      <c r="HQ40" s="66"/>
      <c r="HR40" s="66"/>
      <c r="HS40" s="66"/>
      <c r="HT40" s="66"/>
      <c r="HU40" s="66"/>
      <c r="HV40" s="66"/>
      <c r="HW40" s="66"/>
      <c r="HX40" s="66"/>
      <c r="HY40" s="66"/>
      <c r="HZ40" s="66"/>
      <c r="IA40" s="66"/>
      <c r="IB40" s="66"/>
      <c r="IC40" s="66"/>
      <c r="ID40" s="66"/>
      <c r="IE40" s="66"/>
      <c r="IF40" s="66"/>
      <c r="IG40" s="66"/>
      <c r="IH40" s="66"/>
      <c r="II40" s="66"/>
      <c r="IJ40" s="66"/>
      <c r="IK40" s="66"/>
      <c r="IL40" s="66"/>
      <c r="IM40" s="66"/>
      <c r="IN40" s="66"/>
      <c r="IO40" s="66"/>
      <c r="IP40" s="66"/>
      <c r="IQ40" s="66"/>
      <c r="IR40" s="66"/>
      <c r="IS40" s="66"/>
      <c r="IT40" s="66"/>
      <c r="IU40" s="66"/>
      <c r="IV40" s="66"/>
    </row>
    <row r="41" spans="1:256" ht="12.95" customHeight="1">
      <c r="A41" s="247" t="s">
        <v>533</v>
      </c>
      <c r="B41" s="367" t="s">
        <v>534</v>
      </c>
      <c r="C41" s="66" t="s">
        <v>535</v>
      </c>
      <c r="D41" s="360" t="s">
        <v>622</v>
      </c>
      <c r="E41" s="255"/>
      <c r="F41" s="255"/>
      <c r="G41" s="371">
        <f t="shared" si="1"/>
        <v>0</v>
      </c>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66"/>
      <c r="HN41" s="66"/>
      <c r="HO41" s="66"/>
      <c r="HP41" s="66"/>
      <c r="HQ41" s="66"/>
      <c r="HR41" s="66"/>
      <c r="HS41" s="66"/>
      <c r="HT41" s="66"/>
      <c r="HU41" s="66"/>
      <c r="HV41" s="66"/>
      <c r="HW41" s="66"/>
      <c r="HX41" s="66"/>
      <c r="HY41" s="66"/>
      <c r="HZ41" s="66"/>
      <c r="IA41" s="66"/>
      <c r="IB41" s="66"/>
      <c r="IC41" s="66"/>
      <c r="ID41" s="66"/>
      <c r="IE41" s="66"/>
      <c r="IF41" s="66"/>
      <c r="IG41" s="66"/>
      <c r="IH41" s="66"/>
      <c r="II41" s="66"/>
      <c r="IJ41" s="66"/>
      <c r="IK41" s="66"/>
      <c r="IL41" s="66"/>
      <c r="IM41" s="66"/>
      <c r="IN41" s="66"/>
      <c r="IO41" s="66"/>
      <c r="IP41" s="66"/>
      <c r="IQ41" s="66"/>
      <c r="IR41" s="66"/>
      <c r="IS41" s="66"/>
      <c r="IT41" s="66"/>
      <c r="IU41" s="66"/>
      <c r="IV41" s="66"/>
    </row>
    <row r="42" spans="1:256" ht="12.95" customHeight="1">
      <c r="A42" s="247" t="s">
        <v>536</v>
      </c>
      <c r="B42" s="367" t="s">
        <v>537</v>
      </c>
      <c r="C42" s="66" t="s">
        <v>538</v>
      </c>
      <c r="D42" s="360" t="s">
        <v>1356</v>
      </c>
      <c r="E42" s="372">
        <f>Sch.33!H46</f>
        <v>0</v>
      </c>
      <c r="F42" s="372">
        <f>Sch.33!D46</f>
        <v>0</v>
      </c>
      <c r="G42" s="371">
        <f t="shared" si="1"/>
        <v>0</v>
      </c>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c r="EO42" s="66"/>
      <c r="EP42" s="66"/>
      <c r="EQ42" s="66"/>
      <c r="ER42" s="66"/>
      <c r="ES42" s="66"/>
      <c r="ET42" s="66"/>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66"/>
      <c r="HN42" s="66"/>
      <c r="HO42" s="66"/>
      <c r="HP42" s="66"/>
      <c r="HQ42" s="66"/>
      <c r="HR42" s="66"/>
      <c r="HS42" s="66"/>
      <c r="HT42" s="66"/>
      <c r="HU42" s="66"/>
      <c r="HV42" s="66"/>
      <c r="HW42" s="66"/>
      <c r="HX42" s="66"/>
      <c r="HY42" s="66"/>
      <c r="HZ42" s="66"/>
      <c r="IA42" s="66"/>
      <c r="IB42" s="66"/>
      <c r="IC42" s="66"/>
      <c r="ID42" s="66"/>
      <c r="IE42" s="66"/>
      <c r="IF42" s="66"/>
      <c r="IG42" s="66"/>
      <c r="IH42" s="66"/>
      <c r="II42" s="66"/>
      <c r="IJ42" s="66"/>
      <c r="IK42" s="66"/>
      <c r="IL42" s="66"/>
      <c r="IM42" s="66"/>
      <c r="IN42" s="66"/>
      <c r="IO42" s="66"/>
      <c r="IP42" s="66"/>
      <c r="IQ42" s="66"/>
      <c r="IR42" s="66"/>
      <c r="IS42" s="66"/>
      <c r="IT42" s="66"/>
      <c r="IU42" s="66"/>
      <c r="IV42" s="66"/>
    </row>
    <row r="43" spans="1:256" ht="12.95" customHeight="1">
      <c r="A43" s="247" t="s">
        <v>539</v>
      </c>
      <c r="B43" s="367" t="s">
        <v>540</v>
      </c>
      <c r="C43" s="66" t="s">
        <v>541</v>
      </c>
      <c r="D43" s="360" t="s">
        <v>622</v>
      </c>
      <c r="E43" s="995" t="s">
        <v>542</v>
      </c>
      <c r="F43" s="996" t="s">
        <v>542</v>
      </c>
      <c r="G43" s="997" t="s">
        <v>542</v>
      </c>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c r="HY43" s="66"/>
      <c r="HZ43" s="66"/>
      <c r="IA43" s="66"/>
      <c r="IB43" s="66"/>
      <c r="IC43" s="66"/>
      <c r="ID43" s="66"/>
      <c r="IE43" s="66"/>
      <c r="IF43" s="66"/>
      <c r="IG43" s="66"/>
      <c r="IH43" s="66"/>
      <c r="II43" s="66"/>
      <c r="IJ43" s="66"/>
      <c r="IK43" s="66"/>
      <c r="IL43" s="66"/>
      <c r="IM43" s="66"/>
      <c r="IN43" s="66"/>
      <c r="IO43" s="66"/>
      <c r="IP43" s="66"/>
      <c r="IQ43" s="66"/>
      <c r="IR43" s="66"/>
      <c r="IS43" s="66"/>
      <c r="IT43" s="66"/>
      <c r="IU43" s="66"/>
      <c r="IV43" s="66"/>
    </row>
    <row r="44" spans="1:256" ht="12.95" customHeight="1">
      <c r="A44" s="247" t="s">
        <v>543</v>
      </c>
      <c r="B44" s="367" t="s">
        <v>544</v>
      </c>
      <c r="C44" s="66" t="s">
        <v>545</v>
      </c>
      <c r="D44" s="360" t="s">
        <v>1350</v>
      </c>
      <c r="E44" s="372">
        <f>Sch.27!H35+Sch.27!H71+Sch.27!H88+Sch.27!H104</f>
        <v>50438</v>
      </c>
      <c r="F44" s="372">
        <f>Sch.27!C35+Sch.27!C71+Sch.27!C88+Sch.27!C104</f>
        <v>66933</v>
      </c>
      <c r="G44" s="371">
        <f>E44-F44</f>
        <v>-16495</v>
      </c>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c r="EL44" s="66"/>
      <c r="EM44" s="66"/>
      <c r="EN44" s="66"/>
      <c r="EO44" s="66"/>
      <c r="EP44" s="66"/>
      <c r="EQ44" s="66"/>
      <c r="ER44" s="66"/>
      <c r="ES44" s="66"/>
      <c r="ET44" s="66"/>
      <c r="EU44" s="66"/>
      <c r="EV44" s="66"/>
      <c r="EW44" s="66"/>
      <c r="EX44" s="66"/>
      <c r="EY44" s="66"/>
      <c r="EZ44" s="66"/>
      <c r="FA44" s="66"/>
      <c r="FB44" s="66"/>
      <c r="FC44" s="66"/>
      <c r="FD44" s="66"/>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c r="GV44" s="66"/>
      <c r="GW44" s="66"/>
      <c r="GX44" s="66"/>
      <c r="GY44" s="66"/>
      <c r="GZ44" s="66"/>
      <c r="HA44" s="66"/>
      <c r="HB44" s="66"/>
      <c r="HC44" s="66"/>
      <c r="HD44" s="66"/>
      <c r="HE44" s="66"/>
      <c r="HF44" s="66"/>
      <c r="HG44" s="66"/>
      <c r="HH44" s="66"/>
      <c r="HI44" s="66"/>
      <c r="HJ44" s="66"/>
      <c r="HK44" s="66"/>
      <c r="HL44" s="66"/>
      <c r="HM44" s="66"/>
      <c r="HN44" s="66"/>
      <c r="HO44" s="66"/>
      <c r="HP44" s="66"/>
      <c r="HQ44" s="66"/>
      <c r="HR44" s="66"/>
      <c r="HS44" s="66"/>
      <c r="HT44" s="66"/>
      <c r="HU44" s="66"/>
      <c r="HV44" s="66"/>
      <c r="HW44" s="66"/>
      <c r="HX44" s="66"/>
      <c r="HY44" s="66"/>
      <c r="HZ44" s="66"/>
      <c r="IA44" s="66"/>
      <c r="IB44" s="66"/>
      <c r="IC44" s="66"/>
      <c r="ID44" s="66"/>
      <c r="IE44" s="66"/>
      <c r="IF44" s="66"/>
      <c r="IG44" s="66"/>
      <c r="IH44" s="66"/>
      <c r="II44" s="66"/>
      <c r="IJ44" s="66"/>
      <c r="IK44" s="66"/>
      <c r="IL44" s="66"/>
      <c r="IM44" s="66"/>
      <c r="IN44" s="66"/>
      <c r="IO44" s="66"/>
      <c r="IP44" s="66"/>
      <c r="IQ44" s="66"/>
      <c r="IR44" s="66"/>
      <c r="IS44" s="66"/>
      <c r="IT44" s="66"/>
      <c r="IU44" s="66"/>
      <c r="IV44" s="66"/>
    </row>
    <row r="45" spans="1:256" ht="12.95" customHeight="1">
      <c r="A45" s="247" t="s">
        <v>546</v>
      </c>
      <c r="B45" s="367"/>
      <c r="C45" s="375" t="s">
        <v>547</v>
      </c>
      <c r="D45" s="374"/>
      <c r="E45" s="376">
        <f>SUM(E34:E44)</f>
        <v>297179.5</v>
      </c>
      <c r="F45" s="376">
        <f>SUM(F34:F44)</f>
        <v>295733</v>
      </c>
      <c r="G45" s="377">
        <f>SUM(G34:G44)</f>
        <v>1446.5</v>
      </c>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c r="EL45" s="66"/>
      <c r="EM45" s="66"/>
      <c r="EN45" s="66"/>
      <c r="EO45" s="66"/>
      <c r="EP45" s="66"/>
      <c r="EQ45" s="66"/>
      <c r="ER45" s="66"/>
      <c r="ES45" s="66"/>
      <c r="ET45" s="66"/>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66"/>
      <c r="HN45" s="66"/>
      <c r="HO45" s="66"/>
      <c r="HP45" s="66"/>
      <c r="HQ45" s="66"/>
      <c r="HR45" s="66"/>
      <c r="HS45" s="66"/>
      <c r="HT45" s="66"/>
      <c r="HU45" s="66"/>
      <c r="HV45" s="66"/>
      <c r="HW45" s="66"/>
      <c r="HX45" s="66"/>
      <c r="HY45" s="66"/>
      <c r="HZ45" s="66"/>
      <c r="IA45" s="66"/>
      <c r="IB45" s="66"/>
      <c r="IC45" s="66"/>
      <c r="ID45" s="66"/>
      <c r="IE45" s="66"/>
      <c r="IF45" s="66"/>
      <c r="IG45" s="66"/>
      <c r="IH45" s="66"/>
      <c r="II45" s="66"/>
      <c r="IJ45" s="66"/>
      <c r="IK45" s="66"/>
      <c r="IL45" s="66"/>
      <c r="IM45" s="66"/>
      <c r="IN45" s="66"/>
      <c r="IO45" s="66"/>
      <c r="IP45" s="66"/>
      <c r="IQ45" s="66"/>
      <c r="IR45" s="66"/>
      <c r="IS45" s="66"/>
      <c r="IT45" s="66"/>
      <c r="IU45" s="66"/>
      <c r="IV45" s="66"/>
    </row>
    <row r="46" spans="1:256" ht="12.95" customHeight="1">
      <c r="A46" s="378"/>
      <c r="B46" s="379"/>
      <c r="C46" s="380" t="s">
        <v>548</v>
      </c>
      <c r="D46" s="374"/>
      <c r="E46" s="372"/>
      <c r="F46" s="372"/>
      <c r="G46" s="371"/>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66"/>
      <c r="HN46" s="66"/>
      <c r="HO46" s="66"/>
      <c r="HP46" s="66"/>
      <c r="HQ46" s="66"/>
      <c r="HR46" s="66"/>
      <c r="HS46" s="66"/>
      <c r="HT46" s="66"/>
      <c r="HU46" s="66"/>
      <c r="HV46" s="66"/>
      <c r="HW46" s="66"/>
      <c r="HX46" s="66"/>
      <c r="HY46" s="66"/>
      <c r="HZ46" s="66"/>
      <c r="IA46" s="66"/>
      <c r="IB46" s="66"/>
      <c r="IC46" s="66"/>
      <c r="ID46" s="66"/>
      <c r="IE46" s="66"/>
      <c r="IF46" s="66"/>
      <c r="IG46" s="66"/>
      <c r="IH46" s="66"/>
      <c r="II46" s="66"/>
      <c r="IJ46" s="66"/>
      <c r="IK46" s="66"/>
      <c r="IL46" s="66"/>
      <c r="IM46" s="66"/>
      <c r="IN46" s="66"/>
      <c r="IO46" s="66"/>
      <c r="IP46" s="66"/>
      <c r="IQ46" s="66"/>
      <c r="IR46" s="66"/>
      <c r="IS46" s="66"/>
      <c r="IT46" s="66"/>
      <c r="IU46" s="66"/>
      <c r="IV46" s="66"/>
    </row>
    <row r="47" spans="1:256" ht="12.95" customHeight="1">
      <c r="A47" s="247" t="s">
        <v>549</v>
      </c>
      <c r="B47" s="367" t="s">
        <v>550</v>
      </c>
      <c r="C47" s="66" t="s">
        <v>551</v>
      </c>
      <c r="D47" s="360" t="s">
        <v>162</v>
      </c>
      <c r="E47" s="372">
        <f>Sch.14!J90</f>
        <v>4023492.0999999996</v>
      </c>
      <c r="F47" s="1489">
        <f>Sch.14!D90</f>
        <v>4006691.13</v>
      </c>
      <c r="G47" s="371">
        <f t="shared" ref="G47:G53" si="2">E47-F47</f>
        <v>16800.969999999739</v>
      </c>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K47" s="66"/>
      <c r="EL47" s="66"/>
      <c r="EM47" s="66"/>
      <c r="EN47" s="66"/>
      <c r="EO47" s="66"/>
      <c r="EP47" s="66"/>
      <c r="EQ47" s="66"/>
      <c r="ER47" s="66"/>
      <c r="ES47" s="66"/>
      <c r="ET47" s="66"/>
      <c r="EU47" s="66"/>
      <c r="EV47" s="66"/>
      <c r="EW47" s="66"/>
      <c r="EX47" s="66"/>
      <c r="EY47" s="66"/>
      <c r="EZ47" s="66"/>
      <c r="FA47" s="66"/>
      <c r="FB47" s="66"/>
      <c r="FC47" s="66"/>
      <c r="FD47" s="66"/>
      <c r="FE47" s="66"/>
      <c r="FF47" s="66"/>
      <c r="FG47" s="66"/>
      <c r="FH47" s="66"/>
      <c r="FI47" s="66"/>
      <c r="FJ47" s="66"/>
      <c r="FK47" s="66"/>
      <c r="FL47" s="66"/>
      <c r="FM47" s="66"/>
      <c r="FN47" s="66"/>
      <c r="FO47" s="66"/>
      <c r="FP47" s="66"/>
      <c r="FQ47" s="66"/>
      <c r="FR47" s="66"/>
      <c r="FS47" s="66"/>
      <c r="FT47" s="66"/>
      <c r="FU47" s="66"/>
      <c r="FV47" s="66"/>
      <c r="FW47" s="66"/>
      <c r="FX47" s="66"/>
      <c r="FY47" s="66"/>
      <c r="FZ47" s="66"/>
      <c r="GA47" s="66"/>
      <c r="GB47" s="66"/>
      <c r="GC47" s="66"/>
      <c r="GD47" s="66"/>
      <c r="GE47" s="66"/>
      <c r="GF47" s="66"/>
      <c r="GG47" s="66"/>
      <c r="GH47" s="66"/>
      <c r="GI47" s="66"/>
      <c r="GJ47" s="66"/>
      <c r="GK47" s="66"/>
      <c r="GL47" s="66"/>
      <c r="GM47" s="66"/>
      <c r="GN47" s="66"/>
      <c r="GO47" s="66"/>
      <c r="GP47" s="66"/>
      <c r="GQ47" s="66"/>
      <c r="GR47" s="66"/>
      <c r="GS47" s="66"/>
      <c r="GT47" s="66"/>
      <c r="GU47" s="66"/>
      <c r="GV47" s="66"/>
      <c r="GW47" s="66"/>
      <c r="GX47" s="66"/>
      <c r="GY47" s="66"/>
      <c r="GZ47" s="66"/>
      <c r="HA47" s="66"/>
      <c r="HB47" s="66"/>
      <c r="HC47" s="66"/>
      <c r="HD47" s="66"/>
      <c r="HE47" s="66"/>
      <c r="HF47" s="66"/>
      <c r="HG47" s="66"/>
      <c r="HH47" s="66"/>
      <c r="HI47" s="66"/>
      <c r="HJ47" s="66"/>
      <c r="HK47" s="66"/>
      <c r="HL47" s="66"/>
      <c r="HM47" s="66"/>
      <c r="HN47" s="66"/>
      <c r="HO47" s="66"/>
      <c r="HP47" s="66"/>
      <c r="HQ47" s="66"/>
      <c r="HR47" s="66"/>
      <c r="HS47" s="66"/>
      <c r="HT47" s="66"/>
      <c r="HU47" s="66"/>
      <c r="HV47" s="66"/>
      <c r="HW47" s="66"/>
      <c r="HX47" s="66"/>
      <c r="HY47" s="66"/>
      <c r="HZ47" s="66"/>
      <c r="IA47" s="66"/>
      <c r="IB47" s="66"/>
      <c r="IC47" s="66"/>
      <c r="ID47" s="66"/>
      <c r="IE47" s="66"/>
      <c r="IF47" s="66"/>
      <c r="IG47" s="66"/>
      <c r="IH47" s="66"/>
      <c r="II47" s="66"/>
      <c r="IJ47" s="66"/>
      <c r="IK47" s="66"/>
      <c r="IL47" s="66"/>
      <c r="IM47" s="66"/>
      <c r="IN47" s="66"/>
      <c r="IO47" s="66"/>
      <c r="IP47" s="66"/>
      <c r="IQ47" s="66"/>
      <c r="IR47" s="66"/>
      <c r="IS47" s="66"/>
      <c r="IT47" s="66"/>
      <c r="IU47" s="66"/>
      <c r="IV47" s="66"/>
    </row>
    <row r="48" spans="1:256" ht="12.95" customHeight="1">
      <c r="A48" s="247" t="s">
        <v>1338</v>
      </c>
      <c r="B48" s="367" t="s">
        <v>552</v>
      </c>
      <c r="C48" s="66" t="s">
        <v>553</v>
      </c>
      <c r="D48" s="360" t="s">
        <v>162</v>
      </c>
      <c r="E48" s="372">
        <f>Sch.14!J92</f>
        <v>0</v>
      </c>
      <c r="F48" s="1489">
        <f>Sch.14!D92</f>
        <v>0</v>
      </c>
      <c r="G48" s="371">
        <f t="shared" si="2"/>
        <v>0</v>
      </c>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66"/>
      <c r="HE48" s="66"/>
      <c r="HF48" s="66"/>
      <c r="HG48" s="66"/>
      <c r="HH48" s="66"/>
      <c r="HI48" s="66"/>
      <c r="HJ48" s="66"/>
      <c r="HK48" s="66"/>
      <c r="HL48" s="66"/>
      <c r="HM48" s="66"/>
      <c r="HN48" s="66"/>
      <c r="HO48" s="66"/>
      <c r="HP48" s="66"/>
      <c r="HQ48" s="66"/>
      <c r="HR48" s="66"/>
      <c r="HS48" s="66"/>
      <c r="HT48" s="66"/>
      <c r="HU48" s="66"/>
      <c r="HV48" s="66"/>
      <c r="HW48" s="66"/>
      <c r="HX48" s="66"/>
      <c r="HY48" s="66"/>
      <c r="HZ48" s="66"/>
      <c r="IA48" s="66"/>
      <c r="IB48" s="66"/>
      <c r="IC48" s="66"/>
      <c r="ID48" s="66"/>
      <c r="IE48" s="66"/>
      <c r="IF48" s="66"/>
      <c r="IG48" s="66"/>
      <c r="IH48" s="66"/>
      <c r="II48" s="66"/>
      <c r="IJ48" s="66"/>
      <c r="IK48" s="66"/>
      <c r="IL48" s="66"/>
      <c r="IM48" s="66"/>
      <c r="IN48" s="66"/>
      <c r="IO48" s="66"/>
      <c r="IP48" s="66"/>
      <c r="IQ48" s="66"/>
      <c r="IR48" s="66"/>
      <c r="IS48" s="66"/>
      <c r="IT48" s="66"/>
      <c r="IU48" s="66"/>
      <c r="IV48" s="66"/>
    </row>
    <row r="49" spans="1:256" ht="12.95" customHeight="1">
      <c r="A49" s="247" t="s">
        <v>1340</v>
      </c>
      <c r="B49" s="367" t="s">
        <v>554</v>
      </c>
      <c r="C49" s="66" t="s">
        <v>555</v>
      </c>
      <c r="D49" s="360" t="s">
        <v>162</v>
      </c>
      <c r="E49" s="372">
        <f>Sch.14!J93</f>
        <v>11226.329999999998</v>
      </c>
      <c r="F49" s="1489">
        <f>Sch.14!D93</f>
        <v>6679.35</v>
      </c>
      <c r="G49" s="371">
        <f t="shared" si="2"/>
        <v>4546.9799999999977</v>
      </c>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66"/>
      <c r="HN49" s="66"/>
      <c r="HO49" s="66"/>
      <c r="HP49" s="66"/>
      <c r="HQ49" s="66"/>
      <c r="HR49" s="66"/>
      <c r="HS49" s="66"/>
      <c r="HT49" s="66"/>
      <c r="HU49" s="66"/>
      <c r="HV49" s="66"/>
      <c r="HW49" s="66"/>
      <c r="HX49" s="66"/>
      <c r="HY49" s="66"/>
      <c r="HZ49" s="66"/>
      <c r="IA49" s="66"/>
      <c r="IB49" s="66"/>
      <c r="IC49" s="66"/>
      <c r="ID49" s="66"/>
      <c r="IE49" s="66"/>
      <c r="IF49" s="66"/>
      <c r="IG49" s="66"/>
      <c r="IH49" s="66"/>
      <c r="II49" s="66"/>
      <c r="IJ49" s="66"/>
      <c r="IK49" s="66"/>
      <c r="IL49" s="66"/>
      <c r="IM49" s="66"/>
      <c r="IN49" s="66"/>
      <c r="IO49" s="66"/>
      <c r="IP49" s="66"/>
      <c r="IQ49" s="66"/>
      <c r="IR49" s="66"/>
      <c r="IS49" s="66"/>
      <c r="IT49" s="66"/>
      <c r="IU49" s="66"/>
      <c r="IV49" s="66"/>
    </row>
    <row r="50" spans="1:256" ht="12.95" customHeight="1">
      <c r="A50" s="247" t="s">
        <v>1341</v>
      </c>
      <c r="B50" s="367" t="s">
        <v>556</v>
      </c>
      <c r="C50" s="66" t="s">
        <v>557</v>
      </c>
      <c r="D50" s="360" t="s">
        <v>162</v>
      </c>
      <c r="E50" s="372">
        <f>Sch.14!J94</f>
        <v>0</v>
      </c>
      <c r="F50" s="1489">
        <f>Sch.14!D94</f>
        <v>0</v>
      </c>
      <c r="G50" s="371">
        <f t="shared" si="2"/>
        <v>0</v>
      </c>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row>
    <row r="51" spans="1:256" ht="12.95" customHeight="1">
      <c r="A51" s="247" t="s">
        <v>1345</v>
      </c>
      <c r="B51" s="367" t="s">
        <v>558</v>
      </c>
      <c r="C51" s="66" t="s">
        <v>559</v>
      </c>
      <c r="D51" s="360" t="s">
        <v>162</v>
      </c>
      <c r="E51" s="372">
        <f>SUM(Sch.14!J95:J97)</f>
        <v>0</v>
      </c>
      <c r="F51" s="1489">
        <f>SUM(Sch.14!D95:D97)</f>
        <v>0</v>
      </c>
      <c r="G51" s="371">
        <f t="shared" si="2"/>
        <v>0</v>
      </c>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row>
    <row r="52" spans="1:256" ht="12.95" customHeight="1">
      <c r="A52" s="247" t="s">
        <v>1347</v>
      </c>
      <c r="B52" s="367" t="s">
        <v>560</v>
      </c>
      <c r="C52" s="66" t="s">
        <v>561</v>
      </c>
      <c r="D52" s="360" t="s">
        <v>162</v>
      </c>
      <c r="E52" s="372">
        <f>Sch.14!J98</f>
        <v>0</v>
      </c>
      <c r="F52" s="1489">
        <f>Sch.14!D98</f>
        <v>0</v>
      </c>
      <c r="G52" s="371">
        <f t="shared" si="2"/>
        <v>0</v>
      </c>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row>
    <row r="53" spans="1:256" ht="12.95" customHeight="1">
      <c r="A53" s="247" t="s">
        <v>562</v>
      </c>
      <c r="B53" s="367" t="s">
        <v>563</v>
      </c>
      <c r="C53" s="66" t="s">
        <v>564</v>
      </c>
      <c r="D53" s="360" t="s">
        <v>162</v>
      </c>
      <c r="E53" s="372">
        <f>Sch.14!J99</f>
        <v>0</v>
      </c>
      <c r="F53" s="1489">
        <f>Sch.14!D99</f>
        <v>0</v>
      </c>
      <c r="G53" s="371">
        <f t="shared" si="2"/>
        <v>0</v>
      </c>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row>
    <row r="54" spans="1:256" ht="12.95" customHeight="1">
      <c r="A54" s="247" t="s">
        <v>565</v>
      </c>
      <c r="B54" s="367"/>
      <c r="C54" s="363" t="s">
        <v>566</v>
      </c>
      <c r="D54" s="374"/>
      <c r="E54" s="376">
        <f>SUM(E47:E53)</f>
        <v>4034718.4299999997</v>
      </c>
      <c r="F54" s="376">
        <f>SUM(F47:F53)</f>
        <v>4013370.48</v>
      </c>
      <c r="G54" s="377">
        <f>SUM(G47:G53)</f>
        <v>21347.949999999735</v>
      </c>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row>
    <row r="55" spans="1:256" ht="12.95" customHeight="1">
      <c r="A55" s="247" t="s">
        <v>567</v>
      </c>
      <c r="B55" s="367" t="s">
        <v>568</v>
      </c>
      <c r="C55" s="66" t="s">
        <v>569</v>
      </c>
      <c r="D55" s="360" t="s">
        <v>181</v>
      </c>
      <c r="E55" s="372">
        <f>Sch.19!N63</f>
        <v>3786313.8999999994</v>
      </c>
      <c r="F55" s="372">
        <f>Sch.19!E63</f>
        <v>3727037.2699999996</v>
      </c>
      <c r="G55" s="371">
        <f>E55-F55</f>
        <v>59276.629999999888</v>
      </c>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row>
    <row r="56" spans="1:256" ht="12.95" customHeight="1">
      <c r="A56" s="247" t="s">
        <v>570</v>
      </c>
      <c r="B56" s="367" t="s">
        <v>571</v>
      </c>
      <c r="C56" s="66" t="s">
        <v>572</v>
      </c>
      <c r="D56" s="360" t="s">
        <v>181</v>
      </c>
      <c r="E56" s="372">
        <f>Sch.19!N69</f>
        <v>0</v>
      </c>
      <c r="F56" s="372">
        <f>Sch.19!E69</f>
        <v>0</v>
      </c>
      <c r="G56" s="371">
        <f>E56-F56</f>
        <v>0</v>
      </c>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row>
    <row r="57" spans="1:256" ht="12.95" customHeight="1">
      <c r="A57" s="247" t="s">
        <v>573</v>
      </c>
      <c r="B57" s="367"/>
      <c r="C57" s="363" t="s">
        <v>574</v>
      </c>
      <c r="D57" s="374"/>
      <c r="E57" s="376">
        <f>E54-E55-E56</f>
        <v>248404.53000000026</v>
      </c>
      <c r="F57" s="376">
        <f>F54-F55-F56</f>
        <v>286333.21000000043</v>
      </c>
      <c r="G57" s="377">
        <f>G54-G55-G56</f>
        <v>-37928.680000000153</v>
      </c>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row>
    <row r="58" spans="1:256" ht="21.75" customHeight="1" thickBot="1">
      <c r="A58" s="381" t="s">
        <v>575</v>
      </c>
      <c r="B58" s="382"/>
      <c r="C58" s="334" t="s">
        <v>576</v>
      </c>
      <c r="D58" s="328"/>
      <c r="E58" s="383">
        <f>E32+E45+E57</f>
        <v>1319179.1500000004</v>
      </c>
      <c r="F58" s="383">
        <f>F32+F45+F57</f>
        <v>1360597.0700000003</v>
      </c>
      <c r="G58" s="384">
        <f>G32+G45+G57</f>
        <v>-41417.920000000173</v>
      </c>
    </row>
    <row r="59" spans="1:256" ht="21.75" customHeight="1" thickTop="1" thickBot="1">
      <c r="A59" s="385" t="s">
        <v>577</v>
      </c>
      <c r="B59" s="386"/>
      <c r="C59" s="386"/>
      <c r="D59" s="386"/>
      <c r="E59" s="386"/>
      <c r="F59" s="386"/>
      <c r="G59" s="387"/>
    </row>
    <row r="60" spans="1:256" ht="18.95" customHeight="1">
      <c r="A60" s="2" t="s">
        <v>2189</v>
      </c>
      <c r="D60" s="2" t="s">
        <v>1482</v>
      </c>
    </row>
    <row r="61" spans="1:256" ht="18.95" customHeight="1">
      <c r="A61" s="164" t="s">
        <v>2271</v>
      </c>
      <c r="B61" s="164"/>
      <c r="C61" s="164"/>
      <c r="D61" s="164"/>
      <c r="E61" s="164"/>
      <c r="F61" s="164"/>
      <c r="G61" s="164"/>
    </row>
    <row r="62" spans="1:256" ht="15.75" thickBot="1">
      <c r="A62" s="66" t="str">
        <f>'Data Sheet'!A50</f>
        <v>Annual Report of Pattersonville Telephone Company                                                                 For the period ending December 31, 2014</v>
      </c>
      <c r="F62" s="66"/>
    </row>
    <row r="63" spans="1:256" ht="19.899999999999999" customHeight="1">
      <c r="A63" s="279"/>
      <c r="B63" s="388" t="s">
        <v>1820</v>
      </c>
      <c r="C63" s="351"/>
      <c r="D63" s="351"/>
      <c r="E63" s="351"/>
      <c r="F63" s="351"/>
      <c r="G63" s="353"/>
    </row>
    <row r="64" spans="1:256" ht="16.899999999999999" customHeight="1">
      <c r="A64" s="157"/>
      <c r="B64" s="72" t="s">
        <v>578</v>
      </c>
      <c r="C64" s="389"/>
      <c r="D64" s="164"/>
      <c r="E64" s="164"/>
      <c r="F64" s="164"/>
      <c r="G64" s="281"/>
    </row>
    <row r="65" spans="1:256" ht="15.95" customHeight="1">
      <c r="A65" s="358" t="s">
        <v>1822</v>
      </c>
      <c r="G65" s="283"/>
    </row>
    <row r="66" spans="1:256" ht="15.95" customHeight="1">
      <c r="A66" s="358" t="s">
        <v>1823</v>
      </c>
      <c r="G66" s="283"/>
    </row>
    <row r="67" spans="1:256" ht="15" customHeight="1">
      <c r="A67" s="390"/>
      <c r="B67" s="391"/>
      <c r="C67" s="392"/>
      <c r="D67" s="393" t="s">
        <v>1824</v>
      </c>
      <c r="E67" s="394" t="s">
        <v>1825</v>
      </c>
      <c r="F67" s="394" t="s">
        <v>1825</v>
      </c>
      <c r="G67" s="395" t="s">
        <v>1826</v>
      </c>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row>
    <row r="68" spans="1:256" ht="15" customHeight="1">
      <c r="A68" s="358"/>
      <c r="B68" s="396"/>
      <c r="C68" s="66"/>
      <c r="D68" s="397" t="s">
        <v>2721</v>
      </c>
      <c r="E68" s="398" t="s">
        <v>1827</v>
      </c>
      <c r="F68" s="398" t="s">
        <v>615</v>
      </c>
      <c r="G68" s="399" t="s">
        <v>616</v>
      </c>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row>
    <row r="69" spans="1:256" ht="15" customHeight="1">
      <c r="A69" s="362" t="s">
        <v>2228</v>
      </c>
      <c r="B69" s="1013"/>
      <c r="C69" s="397" t="s">
        <v>617</v>
      </c>
      <c r="D69" s="398" t="s">
        <v>2240</v>
      </c>
      <c r="E69" s="398" t="s">
        <v>2245</v>
      </c>
      <c r="F69" s="398" t="s">
        <v>2245</v>
      </c>
      <c r="G69" s="399" t="s">
        <v>618</v>
      </c>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row>
    <row r="70" spans="1:256" ht="12" customHeight="1">
      <c r="A70" s="362" t="s">
        <v>2240</v>
      </c>
      <c r="B70" s="1014"/>
      <c r="C70" s="1062" t="s">
        <v>2722</v>
      </c>
      <c r="D70" s="398" t="s">
        <v>2723</v>
      </c>
      <c r="E70" s="398" t="s">
        <v>2724</v>
      </c>
      <c r="F70" s="398" t="s">
        <v>2254</v>
      </c>
      <c r="G70" s="399" t="s">
        <v>2255</v>
      </c>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row>
    <row r="71" spans="1:256" ht="15" customHeight="1">
      <c r="A71" s="390"/>
      <c r="B71" s="401"/>
      <c r="C71" s="402" t="s">
        <v>579</v>
      </c>
      <c r="D71" s="403"/>
      <c r="E71" s="403"/>
      <c r="F71" s="403"/>
      <c r="G71" s="404"/>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row>
    <row r="72" spans="1:256" ht="15" customHeight="1">
      <c r="A72" s="362" t="s">
        <v>2727</v>
      </c>
      <c r="B72" s="396" t="s">
        <v>580</v>
      </c>
      <c r="C72" s="66" t="s">
        <v>581</v>
      </c>
      <c r="D72" s="360" t="s">
        <v>1357</v>
      </c>
      <c r="E72" s="1490">
        <v>0</v>
      </c>
      <c r="F72" s="255">
        <v>0</v>
      </c>
      <c r="G72" s="370">
        <f t="shared" ref="G72:G85" si="3">E72-F72</f>
        <v>0</v>
      </c>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row>
    <row r="73" spans="1:256" ht="15" customHeight="1">
      <c r="A73" s="362" t="s">
        <v>1726</v>
      </c>
      <c r="B73" s="396" t="s">
        <v>582</v>
      </c>
      <c r="C73" s="66" t="s">
        <v>583</v>
      </c>
      <c r="D73" s="360" t="s">
        <v>1357</v>
      </c>
      <c r="E73" s="1486">
        <v>60824.54</v>
      </c>
      <c r="F73" s="255">
        <v>65132.06</v>
      </c>
      <c r="G73" s="371">
        <f t="shared" si="3"/>
        <v>-4307.5199999999968</v>
      </c>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row>
    <row r="74" spans="1:256" ht="15" customHeight="1">
      <c r="A74" s="362" t="s">
        <v>1971</v>
      </c>
      <c r="B74" s="396" t="s">
        <v>584</v>
      </c>
      <c r="C74" s="66" t="s">
        <v>585</v>
      </c>
      <c r="D74" s="360" t="s">
        <v>1358</v>
      </c>
      <c r="E74" s="1486">
        <v>0</v>
      </c>
      <c r="F74" s="255">
        <v>0</v>
      </c>
      <c r="G74" s="371">
        <f t="shared" si="3"/>
        <v>0</v>
      </c>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row>
    <row r="75" spans="1:256" ht="15" customHeight="1">
      <c r="A75" s="362" t="s">
        <v>2263</v>
      </c>
      <c r="B75" s="396" t="s">
        <v>586</v>
      </c>
      <c r="C75" s="66" t="s">
        <v>587</v>
      </c>
      <c r="D75" s="360" t="s">
        <v>1358</v>
      </c>
      <c r="E75" s="1486">
        <v>0</v>
      </c>
      <c r="F75" s="255">
        <v>0</v>
      </c>
      <c r="G75" s="371">
        <f t="shared" si="3"/>
        <v>0</v>
      </c>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row>
    <row r="76" spans="1:256" ht="15" customHeight="1">
      <c r="A76" s="362" t="s">
        <v>2264</v>
      </c>
      <c r="B76" s="396" t="s">
        <v>588</v>
      </c>
      <c r="C76" s="66" t="s">
        <v>589</v>
      </c>
      <c r="D76" s="360" t="s">
        <v>622</v>
      </c>
      <c r="E76" s="1487">
        <v>1254.67</v>
      </c>
      <c r="F76" s="255">
        <v>6198.15</v>
      </c>
      <c r="G76" s="371">
        <f t="shared" si="3"/>
        <v>-4943.4799999999996</v>
      </c>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row>
    <row r="77" spans="1:256" ht="15" customHeight="1">
      <c r="A77" s="362" t="s">
        <v>2735</v>
      </c>
      <c r="B77" s="396" t="s">
        <v>590</v>
      </c>
      <c r="C77" s="66" t="s">
        <v>591</v>
      </c>
      <c r="D77" s="360" t="s">
        <v>622</v>
      </c>
      <c r="E77" s="1487">
        <v>619.35</v>
      </c>
      <c r="F77" s="255">
        <v>139.94999999999999</v>
      </c>
      <c r="G77" s="371">
        <f t="shared" si="3"/>
        <v>479.40000000000003</v>
      </c>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row>
    <row r="78" spans="1:256" ht="15" customHeight="1">
      <c r="A78" s="362" t="s">
        <v>2738</v>
      </c>
      <c r="B78" s="396" t="s">
        <v>592</v>
      </c>
      <c r="C78" s="66" t="s">
        <v>593</v>
      </c>
      <c r="D78" s="360" t="s">
        <v>2725</v>
      </c>
      <c r="E78" s="1486">
        <v>0</v>
      </c>
      <c r="F78" s="255">
        <v>0</v>
      </c>
      <c r="G78" s="371">
        <f t="shared" si="3"/>
        <v>0</v>
      </c>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row>
    <row r="79" spans="1:256" ht="15" customHeight="1">
      <c r="A79" s="362" t="s">
        <v>154</v>
      </c>
      <c r="B79" s="396" t="s">
        <v>594</v>
      </c>
      <c r="C79" s="66" t="s">
        <v>595</v>
      </c>
      <c r="D79" s="360" t="s">
        <v>622</v>
      </c>
      <c r="E79" s="1486">
        <v>0</v>
      </c>
      <c r="F79" s="255">
        <v>0</v>
      </c>
      <c r="G79" s="371">
        <f t="shared" si="3"/>
        <v>0</v>
      </c>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row>
    <row r="80" spans="1:256" ht="15" customHeight="1">
      <c r="A80" s="362" t="s">
        <v>2591</v>
      </c>
      <c r="B80" s="396" t="s">
        <v>596</v>
      </c>
      <c r="C80" s="66" t="s">
        <v>597</v>
      </c>
      <c r="D80" s="360" t="s">
        <v>1348</v>
      </c>
      <c r="E80" s="1487">
        <v>0</v>
      </c>
      <c r="F80" s="255">
        <v>0</v>
      </c>
      <c r="G80" s="371">
        <f t="shared" si="3"/>
        <v>0</v>
      </c>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row>
    <row r="81" spans="1:256" ht="15" customHeight="1">
      <c r="A81" s="362" t="s">
        <v>2265</v>
      </c>
      <c r="B81" s="396" t="s">
        <v>598</v>
      </c>
      <c r="C81" s="66" t="s">
        <v>599</v>
      </c>
      <c r="D81" s="360" t="s">
        <v>1348</v>
      </c>
      <c r="E81" s="1486">
        <v>3497.31</v>
      </c>
      <c r="F81" s="255">
        <v>2105.08</v>
      </c>
      <c r="G81" s="371">
        <f t="shared" si="3"/>
        <v>1392.23</v>
      </c>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row>
    <row r="82" spans="1:256" ht="15" customHeight="1">
      <c r="A82" s="362" t="s">
        <v>2266</v>
      </c>
      <c r="B82" s="396" t="s">
        <v>600</v>
      </c>
      <c r="C82" s="66" t="s">
        <v>601</v>
      </c>
      <c r="D82" s="360" t="s">
        <v>1557</v>
      </c>
      <c r="E82" s="372">
        <f>Sch.28!H27+Sch.28!H50</f>
        <v>0</v>
      </c>
      <c r="F82" s="255">
        <f>Sch.28!C27+Sch.28!C50</f>
        <v>0</v>
      </c>
      <c r="G82" s="371">
        <f t="shared" si="3"/>
        <v>0</v>
      </c>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row>
    <row r="83" spans="1:256" ht="15" customHeight="1">
      <c r="A83" s="362" t="s">
        <v>2267</v>
      </c>
      <c r="B83" s="396" t="s">
        <v>602</v>
      </c>
      <c r="C83" s="66" t="s">
        <v>603</v>
      </c>
      <c r="D83" s="360" t="s">
        <v>1557</v>
      </c>
      <c r="E83" s="372">
        <f>Sch.28!H93+Sch.28!H125</f>
        <v>0</v>
      </c>
      <c r="F83" s="255">
        <f>Sch.28!C93+Sch.28!C125</f>
        <v>0</v>
      </c>
      <c r="G83" s="371">
        <f t="shared" si="3"/>
        <v>0</v>
      </c>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row>
    <row r="84" spans="1:256" ht="15" customHeight="1">
      <c r="A84" s="362" t="s">
        <v>2268</v>
      </c>
      <c r="B84" s="396" t="s">
        <v>604</v>
      </c>
      <c r="C84" s="66" t="s">
        <v>605</v>
      </c>
      <c r="D84" s="360" t="s">
        <v>622</v>
      </c>
      <c r="E84" s="255">
        <v>24672.45</v>
      </c>
      <c r="F84" s="255">
        <v>26231.23</v>
      </c>
      <c r="G84" s="371">
        <f t="shared" si="3"/>
        <v>-1558.7799999999988</v>
      </c>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row>
    <row r="85" spans="1:256" ht="15" customHeight="1">
      <c r="A85" s="362" t="s">
        <v>2269</v>
      </c>
      <c r="B85" s="396" t="s">
        <v>606</v>
      </c>
      <c r="C85" s="66" t="s">
        <v>607</v>
      </c>
      <c r="D85" s="360" t="s">
        <v>622</v>
      </c>
      <c r="E85" s="255"/>
      <c r="F85" s="255"/>
      <c r="G85" s="371">
        <f t="shared" si="3"/>
        <v>0</v>
      </c>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row>
    <row r="86" spans="1:256" ht="15" customHeight="1">
      <c r="A86" s="362" t="s">
        <v>2270</v>
      </c>
      <c r="B86" s="396"/>
      <c r="C86" s="363" t="s">
        <v>608</v>
      </c>
      <c r="D86" s="374"/>
      <c r="E86" s="376">
        <f>SUM(E72:E85)</f>
        <v>90868.319999999992</v>
      </c>
      <c r="F86" s="376">
        <f>SUM(F72:F85)</f>
        <v>99806.469999999987</v>
      </c>
      <c r="G86" s="377">
        <f>SUM(G72:G85)</f>
        <v>-8938.149999999996</v>
      </c>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row>
    <row r="87" spans="1:256" ht="15" customHeight="1">
      <c r="A87" s="358"/>
      <c r="B87" s="405"/>
      <c r="C87" s="380" t="s">
        <v>609</v>
      </c>
      <c r="D87" s="374"/>
      <c r="E87" s="372"/>
      <c r="F87" s="372"/>
      <c r="G87" s="371"/>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row>
    <row r="88" spans="1:256" ht="15" customHeight="1">
      <c r="A88" s="362" t="s">
        <v>2271</v>
      </c>
      <c r="B88" s="396" t="s">
        <v>610</v>
      </c>
      <c r="C88" s="66" t="s">
        <v>611</v>
      </c>
      <c r="D88" s="360" t="s">
        <v>2725</v>
      </c>
      <c r="E88" s="372"/>
      <c r="F88" s="255"/>
      <c r="G88" s="371">
        <f t="shared" ref="G88:G94" si="4">E88-F88</f>
        <v>0</v>
      </c>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row>
    <row r="89" spans="1:256" ht="15" customHeight="1">
      <c r="A89" s="362" t="s">
        <v>2272</v>
      </c>
      <c r="B89" s="396" t="s">
        <v>612</v>
      </c>
      <c r="C89" s="66" t="s">
        <v>613</v>
      </c>
      <c r="D89" s="360" t="s">
        <v>2725</v>
      </c>
      <c r="E89" s="372"/>
      <c r="F89" s="255"/>
      <c r="G89" s="371">
        <f t="shared" si="4"/>
        <v>0</v>
      </c>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row>
    <row r="90" spans="1:256" ht="15" customHeight="1">
      <c r="A90" s="362" t="s">
        <v>2273</v>
      </c>
      <c r="B90" s="396" t="s">
        <v>614</v>
      </c>
      <c r="C90" s="66" t="s">
        <v>807</v>
      </c>
      <c r="D90" s="360" t="s">
        <v>2725</v>
      </c>
      <c r="E90" s="372"/>
      <c r="F90" s="255"/>
      <c r="G90" s="371">
        <f t="shared" si="4"/>
        <v>0</v>
      </c>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row>
    <row r="91" spans="1:256" ht="15" customHeight="1">
      <c r="A91" s="362" t="s">
        <v>2274</v>
      </c>
      <c r="B91" s="396" t="s">
        <v>808</v>
      </c>
      <c r="C91" s="66" t="s">
        <v>809</v>
      </c>
      <c r="D91" s="360" t="s">
        <v>622</v>
      </c>
      <c r="E91" s="255"/>
      <c r="F91" s="255"/>
      <c r="G91" s="371">
        <f t="shared" si="4"/>
        <v>0</v>
      </c>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row>
    <row r="92" spans="1:256" ht="15" customHeight="1">
      <c r="A92" s="362" t="s">
        <v>2275</v>
      </c>
      <c r="B92" s="396" t="s">
        <v>810</v>
      </c>
      <c r="C92" s="66" t="s">
        <v>811</v>
      </c>
      <c r="D92" s="360" t="s">
        <v>622</v>
      </c>
      <c r="E92" s="372"/>
      <c r="F92" s="255"/>
      <c r="G92" s="371">
        <f t="shared" si="4"/>
        <v>0</v>
      </c>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row>
    <row r="93" spans="1:256" ht="15" customHeight="1">
      <c r="A93" s="362" t="s">
        <v>2276</v>
      </c>
      <c r="B93" s="396" t="s">
        <v>812</v>
      </c>
      <c r="C93" s="66" t="s">
        <v>813</v>
      </c>
      <c r="D93" s="360" t="s">
        <v>2725</v>
      </c>
      <c r="E93" s="372"/>
      <c r="F93" s="255"/>
      <c r="G93" s="371">
        <f t="shared" si="4"/>
        <v>0</v>
      </c>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row>
    <row r="94" spans="1:256" ht="15" customHeight="1">
      <c r="A94" s="362" t="s">
        <v>2277</v>
      </c>
      <c r="B94" s="396" t="s">
        <v>814</v>
      </c>
      <c r="C94" s="66" t="s">
        <v>815</v>
      </c>
      <c r="D94" s="360" t="s">
        <v>2725</v>
      </c>
      <c r="E94" s="372"/>
      <c r="F94" s="255"/>
      <c r="G94" s="371">
        <f t="shared" si="4"/>
        <v>0</v>
      </c>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row>
    <row r="95" spans="1:256" ht="15" customHeight="1">
      <c r="A95" s="362" t="s">
        <v>2278</v>
      </c>
      <c r="B95" s="396"/>
      <c r="C95" s="363" t="s">
        <v>816</v>
      </c>
      <c r="D95" s="374"/>
      <c r="E95" s="376">
        <f>SUM(E88:E94)</f>
        <v>0</v>
      </c>
      <c r="F95" s="376">
        <f>SUM(F88:F94)</f>
        <v>0</v>
      </c>
      <c r="G95" s="377">
        <f>SUM(G88:G94)</f>
        <v>0</v>
      </c>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row>
    <row r="96" spans="1:256" ht="15" customHeight="1">
      <c r="A96" s="358"/>
      <c r="B96" s="400" t="s">
        <v>817</v>
      </c>
      <c r="C96" s="380"/>
      <c r="D96" s="374"/>
      <c r="E96" s="372"/>
      <c r="F96" s="372"/>
      <c r="G96" s="371"/>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row>
    <row r="97" spans="1:256" ht="15" customHeight="1">
      <c r="A97" s="362" t="s">
        <v>2279</v>
      </c>
      <c r="B97" s="396" t="s">
        <v>818</v>
      </c>
      <c r="C97" s="66" t="s">
        <v>819</v>
      </c>
      <c r="D97" s="360" t="s">
        <v>2733</v>
      </c>
      <c r="E97" s="372">
        <f>Sch.38!H32</f>
        <v>0</v>
      </c>
      <c r="F97" s="372">
        <f>Sch.38!C32</f>
        <v>0</v>
      </c>
      <c r="G97" s="371">
        <f t="shared" ref="G97:G102" si="5">E97-F97</f>
        <v>0</v>
      </c>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row>
    <row r="98" spans="1:256" ht="15" customHeight="1">
      <c r="A98" s="362" t="s">
        <v>2280</v>
      </c>
      <c r="B98" s="396" t="s">
        <v>820</v>
      </c>
      <c r="C98" s="66" t="s">
        <v>821</v>
      </c>
      <c r="D98" s="360" t="s">
        <v>1557</v>
      </c>
      <c r="E98" s="372">
        <f>Sch.28!H83</f>
        <v>0</v>
      </c>
      <c r="F98" s="372">
        <f>Sch.28!C83</f>
        <v>0</v>
      </c>
      <c r="G98" s="371">
        <f t="shared" si="5"/>
        <v>0</v>
      </c>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row>
    <row r="99" spans="1:256" ht="15" customHeight="1">
      <c r="A99" s="362" t="s">
        <v>167</v>
      </c>
      <c r="B99" s="396" t="s">
        <v>822</v>
      </c>
      <c r="C99" s="66" t="s">
        <v>823</v>
      </c>
      <c r="D99" s="360" t="s">
        <v>1557</v>
      </c>
      <c r="E99" s="372">
        <f>Sch.28!H144</f>
        <v>0</v>
      </c>
      <c r="F99" s="372">
        <f>Sch.28!C144</f>
        <v>0</v>
      </c>
      <c r="G99" s="371">
        <f t="shared" si="5"/>
        <v>0</v>
      </c>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row>
    <row r="100" spans="1:256" ht="15" customHeight="1">
      <c r="A100" s="362" t="s">
        <v>170</v>
      </c>
      <c r="B100" s="396" t="s">
        <v>824</v>
      </c>
      <c r="C100" s="66" t="s">
        <v>825</v>
      </c>
      <c r="D100" s="360" t="s">
        <v>1557</v>
      </c>
      <c r="E100" s="372">
        <f>Sch.28!H37+Sch.28!H73</f>
        <v>0</v>
      </c>
      <c r="F100" s="372">
        <f>Sch.28!C37+Sch.28!C73</f>
        <v>0</v>
      </c>
      <c r="G100" s="371">
        <f t="shared" si="5"/>
        <v>0</v>
      </c>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row>
    <row r="101" spans="1:256" ht="15" customHeight="1">
      <c r="A101" s="362" t="s">
        <v>172</v>
      </c>
      <c r="B101" s="396" t="s">
        <v>826</v>
      </c>
      <c r="C101" s="66" t="s">
        <v>827</v>
      </c>
      <c r="D101" s="360" t="s">
        <v>1557</v>
      </c>
      <c r="E101" s="372">
        <f>Sch.28!H102+Sch.28!H135</f>
        <v>0</v>
      </c>
      <c r="F101" s="372">
        <f>Sch.28!C102+Sch.28!C135</f>
        <v>0</v>
      </c>
      <c r="G101" s="371">
        <f t="shared" si="5"/>
        <v>0</v>
      </c>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row>
    <row r="102" spans="1:256" ht="15" customHeight="1">
      <c r="A102" s="362" t="s">
        <v>175</v>
      </c>
      <c r="B102" s="396" t="s">
        <v>828</v>
      </c>
      <c r="C102" s="66" t="s">
        <v>829</v>
      </c>
      <c r="D102" s="360" t="s">
        <v>2736</v>
      </c>
      <c r="E102" s="372">
        <f>Sch.38!H59</f>
        <v>0</v>
      </c>
      <c r="F102" s="372">
        <f>Sch.38!C59</f>
        <v>0</v>
      </c>
      <c r="G102" s="371">
        <f t="shared" si="5"/>
        <v>0</v>
      </c>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row>
    <row r="103" spans="1:256" ht="15" customHeight="1">
      <c r="A103" s="362" t="s">
        <v>533</v>
      </c>
      <c r="B103" s="396" t="s">
        <v>830</v>
      </c>
      <c r="C103" s="66" t="s">
        <v>831</v>
      </c>
      <c r="D103" s="360" t="s">
        <v>622</v>
      </c>
      <c r="E103" s="996" t="s">
        <v>542</v>
      </c>
      <c r="F103" s="996" t="s">
        <v>542</v>
      </c>
      <c r="G103" s="997" t="s">
        <v>542</v>
      </c>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row>
    <row r="104" spans="1:256" ht="15" customHeight="1">
      <c r="A104" s="362" t="s">
        <v>536</v>
      </c>
      <c r="B104" s="396"/>
      <c r="C104" s="363" t="s">
        <v>832</v>
      </c>
      <c r="D104" s="374"/>
      <c r="E104" s="376">
        <f>SUM(E97:E103)</f>
        <v>0</v>
      </c>
      <c r="F104" s="376">
        <f>SUM(F97:F103)</f>
        <v>0</v>
      </c>
      <c r="G104" s="377">
        <f>SUM(G97:G103)</f>
        <v>0</v>
      </c>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row>
    <row r="105" spans="1:256" ht="15" customHeight="1">
      <c r="A105" s="358"/>
      <c r="B105" s="396"/>
      <c r="C105" s="397" t="s">
        <v>833</v>
      </c>
      <c r="D105" s="374"/>
      <c r="E105" s="372"/>
      <c r="F105" s="372"/>
      <c r="G105" s="371"/>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row>
    <row r="106" spans="1:256" ht="15" customHeight="1">
      <c r="A106" s="362" t="s">
        <v>539</v>
      </c>
      <c r="B106" s="396" t="s">
        <v>834</v>
      </c>
      <c r="C106" s="66" t="s">
        <v>835</v>
      </c>
      <c r="D106" s="360" t="s">
        <v>2739</v>
      </c>
      <c r="E106" s="372">
        <f>Sch.36!G55</f>
        <v>84000</v>
      </c>
      <c r="F106" s="255">
        <v>84000.4</v>
      </c>
      <c r="G106" s="371">
        <f t="shared" ref="G106:G112" si="6">E106-F106</f>
        <v>-0.39999999999417923</v>
      </c>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row>
    <row r="107" spans="1:256" ht="15" customHeight="1">
      <c r="A107" s="362" t="s">
        <v>543</v>
      </c>
      <c r="B107" s="396" t="s">
        <v>836</v>
      </c>
      <c r="C107" s="66" t="s">
        <v>837</v>
      </c>
      <c r="D107" s="360" t="s">
        <v>2739</v>
      </c>
      <c r="E107" s="372">
        <f>Sch.36!G62</f>
        <v>0</v>
      </c>
      <c r="F107" s="255">
        <v>0</v>
      </c>
      <c r="G107" s="371">
        <f t="shared" si="6"/>
        <v>0</v>
      </c>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row>
    <row r="108" spans="1:256" ht="15" customHeight="1">
      <c r="A108" s="362" t="s">
        <v>546</v>
      </c>
      <c r="B108" s="396" t="s">
        <v>838</v>
      </c>
      <c r="C108" s="66" t="s">
        <v>839</v>
      </c>
      <c r="D108" s="360" t="s">
        <v>2739</v>
      </c>
      <c r="E108" s="372">
        <f>Sch.36!H55+Sch.36!H62</f>
        <v>0</v>
      </c>
      <c r="F108" s="255">
        <v>0</v>
      </c>
      <c r="G108" s="371">
        <f t="shared" si="6"/>
        <v>0</v>
      </c>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row>
    <row r="109" spans="1:256" ht="15" customHeight="1">
      <c r="A109" s="362" t="s">
        <v>549</v>
      </c>
      <c r="B109" s="396" t="s">
        <v>840</v>
      </c>
      <c r="C109" s="66" t="s">
        <v>841</v>
      </c>
      <c r="D109" s="360" t="s">
        <v>2739</v>
      </c>
      <c r="E109" s="372">
        <f>Sch.36!J55</f>
        <v>0</v>
      </c>
      <c r="F109" s="255">
        <v>0</v>
      </c>
      <c r="G109" s="371">
        <f t="shared" si="6"/>
        <v>0</v>
      </c>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row>
    <row r="110" spans="1:256" ht="15" customHeight="1">
      <c r="A110" s="362" t="s">
        <v>1338</v>
      </c>
      <c r="B110" s="396" t="s">
        <v>842</v>
      </c>
      <c r="C110" s="66" t="s">
        <v>843</v>
      </c>
      <c r="D110" s="360" t="s">
        <v>622</v>
      </c>
      <c r="E110" s="255"/>
      <c r="F110" s="255"/>
      <c r="G110" s="371">
        <f t="shared" si="6"/>
        <v>0</v>
      </c>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row>
    <row r="111" spans="1:256" ht="15" customHeight="1">
      <c r="A111" s="362" t="s">
        <v>1340</v>
      </c>
      <c r="B111" s="396" t="s">
        <v>844</v>
      </c>
      <c r="C111" s="66" t="s">
        <v>845</v>
      </c>
      <c r="D111" s="360" t="s">
        <v>2276</v>
      </c>
      <c r="E111" s="372">
        <f>Sch.12!H90</f>
        <v>0</v>
      </c>
      <c r="F111" s="372">
        <f>Sch.12!J90</f>
        <v>0</v>
      </c>
      <c r="G111" s="371">
        <f t="shared" si="6"/>
        <v>0</v>
      </c>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row>
    <row r="112" spans="1:256" ht="15" customHeight="1">
      <c r="A112" s="362" t="s">
        <v>1341</v>
      </c>
      <c r="B112" s="396" t="s">
        <v>846</v>
      </c>
      <c r="C112" s="66" t="s">
        <v>847</v>
      </c>
      <c r="D112" s="360" t="s">
        <v>2276</v>
      </c>
      <c r="E112" s="372">
        <f>Sch.12!H99</f>
        <v>161742</v>
      </c>
      <c r="F112" s="372">
        <f>Sch.12!J99</f>
        <v>143800</v>
      </c>
      <c r="G112" s="371">
        <f t="shared" si="6"/>
        <v>17942</v>
      </c>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row>
    <row r="113" spans="1:256" ht="15" customHeight="1">
      <c r="A113" s="362" t="s">
        <v>1345</v>
      </c>
      <c r="B113" s="396" t="s">
        <v>848</v>
      </c>
      <c r="C113" s="66" t="s">
        <v>849</v>
      </c>
      <c r="D113" s="360" t="s">
        <v>2276</v>
      </c>
      <c r="E113" s="372">
        <f>Sch.12!H89</f>
        <v>982568.56</v>
      </c>
      <c r="F113" s="372">
        <f>Sch.12!J89</f>
        <v>1032990.2799999999</v>
      </c>
      <c r="G113" s="371">
        <f>E113-F113</f>
        <v>-50421.719999999856</v>
      </c>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row>
    <row r="114" spans="1:256" ht="15" customHeight="1">
      <c r="A114" s="362" t="s">
        <v>1347</v>
      </c>
      <c r="B114" s="396"/>
      <c r="C114" s="363" t="s">
        <v>850</v>
      </c>
      <c r="D114" s="374"/>
      <c r="E114" s="376">
        <f>SUM(E106:E113)-2*E109</f>
        <v>1228310.56</v>
      </c>
      <c r="F114" s="376">
        <f>SUM(F106:F113)-2*F109</f>
        <v>1260790.68</v>
      </c>
      <c r="G114" s="377">
        <f>SUM(G106:G113)-2*G109</f>
        <v>-32480.11999999985</v>
      </c>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row>
    <row r="115" spans="1:256" ht="18.75" customHeight="1" thickBot="1">
      <c r="A115" s="406" t="s">
        <v>562</v>
      </c>
      <c r="B115" s="407" t="s">
        <v>851</v>
      </c>
      <c r="C115" s="408"/>
      <c r="D115" s="328"/>
      <c r="E115" s="383">
        <f>E86+E95+E104+E114</f>
        <v>1319178.8800000001</v>
      </c>
      <c r="F115" s="383">
        <f>F86+F95+F104+F114</f>
        <v>1360597.15</v>
      </c>
      <c r="G115" s="384">
        <f>G86+G95+G104+G114</f>
        <v>-41418.269999999844</v>
      </c>
    </row>
    <row r="116" spans="1:256" ht="18.75" customHeight="1" thickTop="1" thickBot="1">
      <c r="A116" s="385" t="s">
        <v>577</v>
      </c>
      <c r="B116" s="386"/>
      <c r="C116" s="386"/>
      <c r="D116" s="386"/>
      <c r="E116" s="409"/>
      <c r="F116" s="409"/>
      <c r="G116" s="410"/>
    </row>
    <row r="117" spans="1:256" ht="18.95" customHeight="1">
      <c r="C117" s="164"/>
      <c r="D117" s="2" t="s">
        <v>1482</v>
      </c>
      <c r="G117" s="348" t="s">
        <v>2189</v>
      </c>
    </row>
    <row r="118" spans="1:256" ht="18.95" customHeight="1">
      <c r="A118" s="164" t="s">
        <v>2272</v>
      </c>
      <c r="B118" s="164"/>
      <c r="C118" s="164"/>
      <c r="D118" s="164"/>
      <c r="E118" s="164"/>
      <c r="F118" s="164"/>
      <c r="G118" s="164"/>
    </row>
    <row r="119" spans="1:256" ht="15.75" thickBot="1">
      <c r="A119" s="152" t="str">
        <f>'Data Sheet'!A50</f>
        <v>Annual Report of Pattersonville Telephone Company                                                                 For the period ending December 31, 2014</v>
      </c>
    </row>
    <row r="120" spans="1:256" ht="19.899999999999999" customHeight="1">
      <c r="A120" s="279"/>
      <c r="B120" s="411"/>
      <c r="C120" s="166"/>
      <c r="D120" s="166"/>
      <c r="E120" s="166"/>
      <c r="F120" s="166"/>
      <c r="G120" s="280"/>
    </row>
    <row r="121" spans="1:256" ht="19.899999999999999" customHeight="1">
      <c r="A121" s="153" t="s">
        <v>852</v>
      </c>
      <c r="B121" s="164"/>
      <c r="C121" s="164"/>
      <c r="D121" s="164"/>
      <c r="E121" s="164"/>
      <c r="F121" s="164"/>
      <c r="G121" s="281"/>
    </row>
    <row r="122" spans="1:256" ht="18.95" customHeight="1">
      <c r="A122" s="157"/>
      <c r="G122" s="283"/>
    </row>
    <row r="123" spans="1:256" ht="13.9" customHeight="1">
      <c r="A123" s="172" t="s">
        <v>853</v>
      </c>
      <c r="B123" s="412"/>
      <c r="C123" s="152"/>
      <c r="D123" s="152"/>
      <c r="E123" s="152"/>
      <c r="F123" s="152"/>
      <c r="G123" s="171"/>
    </row>
    <row r="124" spans="1:256" ht="13.9" customHeight="1">
      <c r="A124" s="172"/>
      <c r="B124" s="412"/>
      <c r="C124" s="152"/>
      <c r="D124" s="152"/>
      <c r="E124" s="152"/>
      <c r="F124" s="152"/>
      <c r="G124" s="171"/>
    </row>
    <row r="125" spans="1:256" ht="13.9" customHeight="1">
      <c r="A125" s="413" t="s">
        <v>2500</v>
      </c>
      <c r="B125" s="412"/>
      <c r="C125" s="152"/>
      <c r="D125" s="152"/>
      <c r="E125" s="152"/>
      <c r="F125" s="152"/>
      <c r="G125" s="171"/>
    </row>
    <row r="126" spans="1:256" ht="13.9" customHeight="1">
      <c r="A126" s="413" t="s">
        <v>2501</v>
      </c>
      <c r="B126" s="412"/>
      <c r="C126" s="152"/>
      <c r="D126" s="152"/>
      <c r="E126" s="152"/>
      <c r="F126" s="152"/>
      <c r="G126" s="171"/>
    </row>
    <row r="127" spans="1:256" ht="13.9" customHeight="1">
      <c r="A127" s="413" t="s">
        <v>2502</v>
      </c>
      <c r="B127" s="412"/>
      <c r="C127" s="152"/>
      <c r="D127" s="152"/>
      <c r="E127" s="152"/>
      <c r="F127" s="152"/>
      <c r="G127" s="171"/>
    </row>
    <row r="128" spans="1:256" ht="13.9" customHeight="1">
      <c r="A128" s="413" t="s">
        <v>2503</v>
      </c>
      <c r="B128" s="412"/>
      <c r="C128" s="152"/>
      <c r="D128" s="152"/>
      <c r="E128" s="152"/>
      <c r="F128" s="152"/>
      <c r="G128" s="171"/>
    </row>
    <row r="129" spans="1:7" ht="13.9" customHeight="1">
      <c r="A129" s="413" t="s">
        <v>2504</v>
      </c>
      <c r="B129" s="412"/>
      <c r="C129" s="152"/>
      <c r="D129" s="152"/>
      <c r="E129" s="152"/>
      <c r="F129" s="152"/>
      <c r="G129" s="171"/>
    </row>
    <row r="130" spans="1:7" ht="13.9" customHeight="1">
      <c r="A130" s="172"/>
      <c r="B130" s="412"/>
      <c r="C130" s="152"/>
      <c r="D130" s="152"/>
      <c r="E130" s="152"/>
      <c r="F130" s="152"/>
      <c r="G130" s="171"/>
    </row>
    <row r="131" spans="1:7" ht="13.9" customHeight="1">
      <c r="A131" s="172" t="s">
        <v>2505</v>
      </c>
      <c r="B131" s="412"/>
      <c r="C131" s="152"/>
      <c r="D131" s="152"/>
      <c r="E131" s="152"/>
      <c r="F131" s="152"/>
      <c r="G131" s="171"/>
    </row>
    <row r="132" spans="1:7" ht="13.9" customHeight="1">
      <c r="A132" s="172" t="s">
        <v>2506</v>
      </c>
      <c r="B132" s="412"/>
      <c r="C132" s="152"/>
      <c r="D132" s="152"/>
      <c r="E132" s="152"/>
      <c r="F132" s="152"/>
      <c r="G132" s="171"/>
    </row>
    <row r="133" spans="1:7" ht="13.9" customHeight="1">
      <c r="A133" s="172"/>
      <c r="B133" s="412"/>
      <c r="C133" s="152"/>
      <c r="D133" s="152"/>
      <c r="E133" s="152"/>
      <c r="F133" s="152"/>
      <c r="G133" s="171"/>
    </row>
    <row r="134" spans="1:7" ht="13.9" customHeight="1">
      <c r="A134" s="172" t="s">
        <v>2507</v>
      </c>
      <c r="B134" s="412"/>
      <c r="C134" s="152"/>
      <c r="D134" s="152"/>
      <c r="E134" s="152"/>
      <c r="F134" s="152"/>
      <c r="G134" s="171"/>
    </row>
    <row r="135" spans="1:7" ht="13.9" customHeight="1" thickBot="1">
      <c r="A135" s="414" t="s">
        <v>2508</v>
      </c>
      <c r="B135" s="415"/>
      <c r="C135" s="239"/>
      <c r="D135" s="239"/>
      <c r="E135" s="239"/>
      <c r="F135" s="239"/>
      <c r="G135" s="416"/>
    </row>
    <row r="136" spans="1:7" ht="13.9" customHeight="1">
      <c r="A136" s="172" t="s">
        <v>2282</v>
      </c>
      <c r="B136" s="412"/>
      <c r="C136" s="152"/>
      <c r="D136" s="152"/>
      <c r="E136" s="152"/>
      <c r="F136" s="152"/>
      <c r="G136" s="171"/>
    </row>
    <row r="137" spans="1:7" ht="13.9" customHeight="1">
      <c r="A137" s="172"/>
      <c r="B137" s="412"/>
      <c r="C137" s="152"/>
      <c r="D137" s="152"/>
      <c r="E137" s="152"/>
      <c r="F137" s="152"/>
      <c r="G137" s="171"/>
    </row>
    <row r="138" spans="1:7" ht="13.9" customHeight="1">
      <c r="A138" s="417" t="s">
        <v>2509</v>
      </c>
      <c r="B138" s="418"/>
      <c r="C138" s="419"/>
      <c r="D138" s="419"/>
      <c r="E138" s="419"/>
      <c r="F138" s="419"/>
      <c r="G138" s="420"/>
    </row>
    <row r="139" spans="1:7" ht="13.9" customHeight="1">
      <c r="A139" s="417" t="s">
        <v>3008</v>
      </c>
      <c r="B139" s="418"/>
      <c r="C139" s="419"/>
      <c r="D139" s="419"/>
      <c r="E139" s="419"/>
      <c r="F139" s="419"/>
      <c r="G139" s="420"/>
    </row>
    <row r="140" spans="1:7" ht="13.9" customHeight="1">
      <c r="A140" s="417"/>
      <c r="B140" s="418"/>
      <c r="C140" s="419"/>
      <c r="D140" s="419"/>
      <c r="E140" s="419"/>
      <c r="F140" s="419"/>
      <c r="G140" s="420"/>
    </row>
    <row r="141" spans="1:7" ht="13.9" customHeight="1">
      <c r="A141" s="417" t="s">
        <v>2510</v>
      </c>
      <c r="B141" s="418"/>
      <c r="C141" s="419"/>
      <c r="D141" s="419"/>
      <c r="E141" s="419"/>
      <c r="F141" s="419"/>
      <c r="G141" s="420"/>
    </row>
    <row r="142" spans="1:7" ht="13.9" customHeight="1">
      <c r="A142" s="417"/>
      <c r="B142" s="418"/>
      <c r="C142" s="419"/>
      <c r="D142" s="419"/>
      <c r="E142" s="419"/>
      <c r="F142" s="419"/>
      <c r="G142" s="420"/>
    </row>
    <row r="143" spans="1:7" ht="13.9" customHeight="1">
      <c r="A143" s="421" t="s">
        <v>2511</v>
      </c>
      <c r="B143" s="170"/>
      <c r="C143" s="170"/>
      <c r="D143" s="170"/>
      <c r="E143" s="170"/>
      <c r="F143" s="170"/>
      <c r="G143" s="422"/>
    </row>
    <row r="144" spans="1:7" ht="13.9" customHeight="1">
      <c r="A144" s="417"/>
      <c r="B144" s="423"/>
      <c r="C144" s="423"/>
      <c r="D144" s="423"/>
      <c r="E144" s="423"/>
      <c r="F144" s="423"/>
      <c r="G144" s="424"/>
    </row>
    <row r="145" spans="1:7" ht="13.9" customHeight="1">
      <c r="A145" s="287"/>
      <c r="B145" s="425"/>
      <c r="C145" s="271"/>
      <c r="D145" s="271"/>
      <c r="E145" s="271"/>
      <c r="F145" s="271"/>
      <c r="G145" s="288"/>
    </row>
    <row r="146" spans="1:7" ht="13.9" customHeight="1">
      <c r="A146" s="270"/>
      <c r="B146" s="426"/>
      <c r="C146" s="158"/>
      <c r="D146" s="158"/>
      <c r="E146" s="158"/>
      <c r="F146" s="158"/>
      <c r="G146" s="288"/>
    </row>
    <row r="147" spans="1:7">
      <c r="A147" s="287"/>
      <c r="B147" s="426"/>
      <c r="C147" s="158"/>
      <c r="D147" s="158"/>
      <c r="E147" s="158"/>
      <c r="F147" s="158"/>
      <c r="G147" s="288"/>
    </row>
    <row r="148" spans="1:7">
      <c r="A148" s="287"/>
      <c r="B148" s="426"/>
      <c r="C148" s="158"/>
      <c r="D148" s="158"/>
      <c r="E148" s="158"/>
      <c r="F148" s="158"/>
      <c r="G148" s="288"/>
    </row>
    <row r="149" spans="1:7">
      <c r="A149" s="287"/>
      <c r="B149" s="426"/>
      <c r="C149" s="158"/>
      <c r="D149" s="158"/>
      <c r="E149" s="158"/>
      <c r="F149" s="158"/>
      <c r="G149" s="288"/>
    </row>
    <row r="150" spans="1:7">
      <c r="A150" s="287"/>
      <c r="B150" s="426"/>
      <c r="C150" s="158"/>
      <c r="D150" s="158"/>
      <c r="E150" s="158"/>
      <c r="F150" s="158"/>
      <c r="G150" s="288"/>
    </row>
    <row r="151" spans="1:7">
      <c r="A151" s="287"/>
      <c r="B151" s="426"/>
      <c r="C151" s="158"/>
      <c r="D151" s="158"/>
      <c r="E151" s="158"/>
      <c r="F151" s="158"/>
      <c r="G151" s="288"/>
    </row>
    <row r="152" spans="1:7">
      <c r="A152" s="287"/>
      <c r="B152" s="426"/>
      <c r="C152" s="158"/>
      <c r="D152" s="158"/>
      <c r="E152" s="158"/>
      <c r="F152" s="158"/>
      <c r="G152" s="288"/>
    </row>
    <row r="153" spans="1:7">
      <c r="A153" s="287"/>
      <c r="B153" s="426"/>
      <c r="C153" s="158"/>
      <c r="D153" s="158"/>
      <c r="E153" s="158"/>
      <c r="F153" s="158"/>
      <c r="G153" s="288"/>
    </row>
    <row r="154" spans="1:7">
      <c r="A154" s="287"/>
      <c r="B154" s="426"/>
      <c r="C154" s="158"/>
      <c r="D154" s="158"/>
      <c r="E154" s="158"/>
      <c r="F154" s="158"/>
      <c r="G154" s="288"/>
    </row>
    <row r="155" spans="1:7">
      <c r="A155" s="287"/>
      <c r="B155" s="426"/>
      <c r="C155" s="158"/>
      <c r="D155" s="158"/>
      <c r="E155" s="158"/>
      <c r="F155" s="158"/>
      <c r="G155" s="288"/>
    </row>
    <row r="156" spans="1:7">
      <c r="A156" s="287"/>
      <c r="B156" s="426"/>
      <c r="C156" s="158"/>
      <c r="D156" s="158"/>
      <c r="E156" s="158"/>
      <c r="F156" s="158"/>
      <c r="G156" s="288"/>
    </row>
    <row r="157" spans="1:7">
      <c r="A157" s="287"/>
      <c r="B157" s="426"/>
      <c r="C157" s="158"/>
      <c r="D157" s="158"/>
      <c r="E157" s="158"/>
      <c r="F157" s="158"/>
      <c r="G157" s="288"/>
    </row>
    <row r="158" spans="1:7">
      <c r="A158" s="287"/>
      <c r="B158" s="426"/>
      <c r="C158" s="158"/>
      <c r="D158" s="158"/>
      <c r="E158" s="158"/>
      <c r="F158" s="158"/>
      <c r="G158" s="288"/>
    </row>
    <row r="159" spans="1:7">
      <c r="A159" s="287"/>
      <c r="B159" s="426"/>
      <c r="C159" s="158"/>
      <c r="D159" s="158"/>
      <c r="E159" s="158"/>
      <c r="F159" s="158"/>
      <c r="G159" s="288"/>
    </row>
    <row r="160" spans="1:7">
      <c r="A160" s="287"/>
      <c r="B160" s="426"/>
      <c r="C160" s="158"/>
      <c r="D160" s="158"/>
      <c r="E160" s="158"/>
      <c r="F160" s="158"/>
      <c r="G160" s="288"/>
    </row>
    <row r="161" spans="1:7">
      <c r="A161" s="287"/>
      <c r="B161" s="426"/>
      <c r="C161" s="158"/>
      <c r="D161" s="158"/>
      <c r="E161" s="158"/>
      <c r="F161" s="158"/>
      <c r="G161" s="288"/>
    </row>
    <row r="162" spans="1:7">
      <c r="A162" s="287"/>
      <c r="B162" s="426"/>
      <c r="C162" s="158"/>
      <c r="D162" s="158"/>
      <c r="E162" s="158"/>
      <c r="F162" s="158"/>
      <c r="G162" s="288"/>
    </row>
    <row r="163" spans="1:7">
      <c r="A163" s="287"/>
      <c r="B163" s="426"/>
      <c r="C163" s="158"/>
      <c r="D163" s="158"/>
      <c r="E163" s="158"/>
      <c r="F163" s="158"/>
      <c r="G163" s="288"/>
    </row>
    <row r="164" spans="1:7">
      <c r="A164" s="287"/>
      <c r="B164" s="426"/>
      <c r="C164" s="158"/>
      <c r="D164" s="158"/>
      <c r="E164" s="158"/>
      <c r="F164" s="158"/>
      <c r="G164" s="288"/>
    </row>
    <row r="165" spans="1:7">
      <c r="A165" s="287"/>
      <c r="B165" s="426"/>
      <c r="C165" s="158"/>
      <c r="D165" s="158"/>
      <c r="E165" s="158"/>
      <c r="F165" s="158"/>
      <c r="G165" s="288"/>
    </row>
    <row r="166" spans="1:7">
      <c r="A166" s="287"/>
      <c r="B166" s="426"/>
      <c r="C166" s="158"/>
      <c r="D166" s="158"/>
      <c r="E166" s="158"/>
      <c r="F166" s="158"/>
      <c r="G166" s="288"/>
    </row>
    <row r="167" spans="1:7">
      <c r="A167" s="287"/>
      <c r="B167" s="426"/>
      <c r="C167" s="158"/>
      <c r="D167" s="158"/>
      <c r="E167" s="158"/>
      <c r="F167" s="158"/>
      <c r="G167" s="288"/>
    </row>
    <row r="168" spans="1:7">
      <c r="A168" s="287"/>
      <c r="B168" s="426"/>
      <c r="C168" s="158"/>
      <c r="D168" s="158"/>
      <c r="E168" s="158"/>
      <c r="F168" s="158"/>
      <c r="G168" s="288"/>
    </row>
    <row r="169" spans="1:7">
      <c r="A169" s="287"/>
      <c r="B169" s="426"/>
      <c r="C169" s="158"/>
      <c r="D169" s="158"/>
      <c r="E169" s="158"/>
      <c r="F169" s="158"/>
      <c r="G169" s="288"/>
    </row>
    <row r="170" spans="1:7">
      <c r="A170" s="287"/>
      <c r="B170" s="426"/>
      <c r="C170" s="158"/>
      <c r="D170" s="158"/>
      <c r="E170" s="158"/>
      <c r="F170" s="158"/>
      <c r="G170" s="288"/>
    </row>
    <row r="171" spans="1:7">
      <c r="A171" s="287"/>
      <c r="B171" s="426"/>
      <c r="C171" s="158"/>
      <c r="D171" s="158"/>
      <c r="E171" s="158"/>
      <c r="F171" s="158"/>
      <c r="G171" s="288"/>
    </row>
    <row r="172" spans="1:7">
      <c r="A172" s="287"/>
      <c r="B172" s="426"/>
      <c r="C172" s="158"/>
      <c r="D172" s="158"/>
      <c r="E172" s="158"/>
      <c r="F172" s="158"/>
      <c r="G172" s="288"/>
    </row>
    <row r="173" spans="1:7" ht="15.75" thickBot="1">
      <c r="A173" s="289"/>
      <c r="B173" s="427"/>
      <c r="C173" s="163"/>
      <c r="D173" s="163"/>
      <c r="E173" s="163"/>
      <c r="F173" s="163"/>
      <c r="G173" s="290"/>
    </row>
    <row r="174" spans="1:7">
      <c r="A174" s="2" t="s">
        <v>513</v>
      </c>
    </row>
    <row r="175" spans="1:7">
      <c r="A175" s="164" t="s">
        <v>2273</v>
      </c>
      <c r="B175" s="164"/>
      <c r="C175" s="164"/>
      <c r="D175" s="164"/>
      <c r="E175" s="164"/>
      <c r="F175" s="164"/>
      <c r="G175" s="164"/>
    </row>
    <row r="176" spans="1:7" ht="15.75" thickBot="1">
      <c r="A176" s="152" t="str">
        <f>'Data Sheet'!A48</f>
        <v>Annual Report of Pattersonville Telephone Company                                                     For the period ending December 31, 2014</v>
      </c>
    </row>
    <row r="177" spans="1:7" ht="18">
      <c r="A177" s="428"/>
      <c r="B177" s="351"/>
      <c r="C177" s="351"/>
      <c r="D177" s="351"/>
      <c r="E177" s="351"/>
      <c r="F177" s="351"/>
      <c r="G177" s="353"/>
    </row>
    <row r="178" spans="1:7" ht="15.75">
      <c r="A178" s="153" t="s">
        <v>2512</v>
      </c>
      <c r="B178" s="164"/>
      <c r="C178" s="164"/>
      <c r="D178" s="164"/>
      <c r="E178" s="164"/>
      <c r="F178" s="164"/>
      <c r="G178" s="281"/>
    </row>
    <row r="179" spans="1:7" ht="15.95" customHeight="1">
      <c r="A179" s="157"/>
      <c r="G179" s="283"/>
    </row>
    <row r="180" spans="1:7" ht="15.95" customHeight="1">
      <c r="A180" s="287"/>
      <c r="B180" s="426"/>
      <c r="C180" s="158"/>
      <c r="D180" s="158"/>
      <c r="E180" s="158"/>
      <c r="F180" s="158"/>
      <c r="G180" s="288"/>
    </row>
    <row r="181" spans="1:7" ht="15.95" customHeight="1">
      <c r="A181" s="287"/>
      <c r="B181" s="426"/>
      <c r="C181" s="158"/>
      <c r="D181" s="158"/>
      <c r="E181" s="158"/>
      <c r="F181" s="158"/>
      <c r="G181" s="288"/>
    </row>
    <row r="182" spans="1:7" ht="15.95" customHeight="1">
      <c r="A182" s="287"/>
      <c r="B182" s="426"/>
      <c r="C182" s="158"/>
      <c r="D182" s="158"/>
      <c r="E182" s="158"/>
      <c r="F182" s="158"/>
      <c r="G182" s="288"/>
    </row>
    <row r="183" spans="1:7" ht="15.95" customHeight="1">
      <c r="A183" s="287"/>
      <c r="B183" s="426"/>
      <c r="C183" s="158"/>
      <c r="D183" s="158"/>
      <c r="E183" s="158"/>
      <c r="F183" s="158"/>
      <c r="G183" s="288"/>
    </row>
    <row r="184" spans="1:7" ht="15.95" customHeight="1">
      <c r="A184" s="287"/>
      <c r="B184" s="426"/>
      <c r="C184" s="158"/>
      <c r="D184" s="158"/>
      <c r="E184" s="158"/>
      <c r="F184" s="158"/>
      <c r="G184" s="288"/>
    </row>
    <row r="185" spans="1:7" ht="15.95" customHeight="1">
      <c r="A185" s="287"/>
      <c r="B185" s="426"/>
      <c r="C185" s="158"/>
      <c r="D185" s="158"/>
      <c r="E185" s="158"/>
      <c r="F185" s="158"/>
      <c r="G185" s="288"/>
    </row>
    <row r="186" spans="1:7" ht="15.95" customHeight="1">
      <c r="A186" s="287"/>
      <c r="B186" s="426"/>
      <c r="C186" s="158"/>
      <c r="D186" s="158"/>
      <c r="E186" s="158"/>
      <c r="F186" s="158"/>
      <c r="G186" s="288"/>
    </row>
    <row r="187" spans="1:7" ht="15.95" customHeight="1">
      <c r="A187" s="287"/>
      <c r="B187" s="426"/>
      <c r="C187" s="158"/>
      <c r="D187" s="158"/>
      <c r="E187" s="158"/>
      <c r="F187" s="158"/>
      <c r="G187" s="288"/>
    </row>
    <row r="188" spans="1:7" ht="15.95" customHeight="1">
      <c r="A188" s="287"/>
      <c r="B188" s="426"/>
      <c r="C188" s="158"/>
      <c r="D188" s="158"/>
      <c r="E188" s="158"/>
      <c r="F188" s="158"/>
      <c r="G188" s="288"/>
    </row>
    <row r="189" spans="1:7" ht="15.95" customHeight="1">
      <c r="A189" s="287"/>
      <c r="B189" s="426"/>
      <c r="C189" s="158"/>
      <c r="D189" s="158"/>
      <c r="E189" s="158"/>
      <c r="F189" s="158"/>
      <c r="G189" s="288"/>
    </row>
    <row r="190" spans="1:7" ht="15.95" customHeight="1">
      <c r="A190" s="287"/>
      <c r="B190" s="426"/>
      <c r="C190" s="158"/>
      <c r="D190" s="158"/>
      <c r="E190" s="158"/>
      <c r="F190" s="158"/>
      <c r="G190" s="288"/>
    </row>
    <row r="191" spans="1:7" ht="15.95" customHeight="1">
      <c r="A191" s="287"/>
      <c r="B191" s="426"/>
      <c r="C191" s="158"/>
      <c r="D191" s="158"/>
      <c r="E191" s="158"/>
      <c r="F191" s="158"/>
      <c r="G191" s="288"/>
    </row>
    <row r="192" spans="1:7" ht="15.95" customHeight="1">
      <c r="A192" s="287"/>
      <c r="B192" s="426"/>
      <c r="C192" s="158"/>
      <c r="D192" s="158"/>
      <c r="E192" s="158"/>
      <c r="F192" s="158"/>
      <c r="G192" s="288"/>
    </row>
    <row r="193" spans="1:7" ht="15.95" customHeight="1">
      <c r="A193" s="287"/>
      <c r="B193" s="426"/>
      <c r="C193" s="158"/>
      <c r="D193" s="158"/>
      <c r="E193" s="158"/>
      <c r="F193" s="158"/>
      <c r="G193" s="288"/>
    </row>
    <row r="194" spans="1:7" ht="15.95" customHeight="1">
      <c r="A194" s="287"/>
      <c r="B194" s="426"/>
      <c r="C194" s="158"/>
      <c r="D194" s="158"/>
      <c r="E194" s="158"/>
      <c r="F194" s="158"/>
      <c r="G194" s="288"/>
    </row>
    <row r="195" spans="1:7" ht="15.95" customHeight="1">
      <c r="A195" s="287"/>
      <c r="B195" s="426"/>
      <c r="C195" s="158"/>
      <c r="D195" s="158"/>
      <c r="E195" s="158"/>
      <c r="F195" s="158"/>
      <c r="G195" s="288"/>
    </row>
    <row r="196" spans="1:7" ht="15.95" customHeight="1">
      <c r="A196" s="287"/>
      <c r="B196" s="426"/>
      <c r="C196" s="158"/>
      <c r="D196" s="158"/>
      <c r="E196" s="158"/>
      <c r="F196" s="158"/>
      <c r="G196" s="288"/>
    </row>
    <row r="197" spans="1:7" ht="15.95" customHeight="1">
      <c r="A197" s="287"/>
      <c r="B197" s="426"/>
      <c r="C197" s="158"/>
      <c r="D197" s="158"/>
      <c r="E197" s="158"/>
      <c r="F197" s="158"/>
      <c r="G197" s="288"/>
    </row>
    <row r="198" spans="1:7" ht="15.95" customHeight="1">
      <c r="A198" s="287"/>
      <c r="B198" s="426"/>
      <c r="C198" s="158"/>
      <c r="D198" s="158"/>
      <c r="E198" s="158"/>
      <c r="F198" s="158"/>
      <c r="G198" s="288"/>
    </row>
    <row r="199" spans="1:7" ht="15.95" customHeight="1">
      <c r="A199" s="287"/>
      <c r="B199" s="426"/>
      <c r="C199" s="158"/>
      <c r="D199" s="158"/>
      <c r="E199" s="158"/>
      <c r="F199" s="158"/>
      <c r="G199" s="288"/>
    </row>
    <row r="200" spans="1:7" ht="15.95" customHeight="1">
      <c r="A200" s="287"/>
      <c r="B200" s="426"/>
      <c r="C200" s="158"/>
      <c r="D200" s="158"/>
      <c r="E200" s="158"/>
      <c r="F200" s="158"/>
      <c r="G200" s="288"/>
    </row>
    <row r="201" spans="1:7" ht="15.95" customHeight="1">
      <c r="A201" s="287"/>
      <c r="B201" s="426"/>
      <c r="C201" s="158"/>
      <c r="D201" s="158"/>
      <c r="E201" s="158"/>
      <c r="F201" s="158"/>
      <c r="G201" s="288"/>
    </row>
    <row r="202" spans="1:7" ht="15.95" customHeight="1">
      <c r="A202" s="287"/>
      <c r="B202" s="426"/>
      <c r="C202" s="158"/>
      <c r="D202" s="158"/>
      <c r="E202" s="158"/>
      <c r="F202" s="158"/>
      <c r="G202" s="288"/>
    </row>
    <row r="203" spans="1:7" ht="15.95" customHeight="1">
      <c r="A203" s="287"/>
      <c r="B203" s="426"/>
      <c r="C203" s="158"/>
      <c r="D203" s="158"/>
      <c r="E203" s="158"/>
      <c r="F203" s="158"/>
      <c r="G203" s="288"/>
    </row>
    <row r="204" spans="1:7" ht="15.95" customHeight="1">
      <c r="A204" s="287"/>
      <c r="B204" s="426"/>
      <c r="C204" s="158"/>
      <c r="D204" s="158"/>
      <c r="E204" s="158"/>
      <c r="F204" s="158"/>
      <c r="G204" s="288"/>
    </row>
    <row r="205" spans="1:7" ht="15.95" customHeight="1">
      <c r="A205" s="287"/>
      <c r="B205" s="426"/>
      <c r="C205" s="158"/>
      <c r="D205" s="158"/>
      <c r="E205" s="158"/>
      <c r="F205" s="158"/>
      <c r="G205" s="288"/>
    </row>
    <row r="206" spans="1:7" ht="15.95" customHeight="1">
      <c r="A206" s="287"/>
      <c r="B206" s="426"/>
      <c r="C206" s="158"/>
      <c r="D206" s="158"/>
      <c r="E206" s="158"/>
      <c r="F206" s="158"/>
      <c r="G206" s="288"/>
    </row>
    <row r="207" spans="1:7" ht="15.95" customHeight="1">
      <c r="A207" s="287"/>
      <c r="B207" s="426"/>
      <c r="C207" s="158"/>
      <c r="D207" s="158"/>
      <c r="E207" s="158"/>
      <c r="F207" s="158"/>
      <c r="G207" s="288"/>
    </row>
    <row r="208" spans="1:7" ht="15.95" customHeight="1">
      <c r="A208" s="287"/>
      <c r="B208" s="426"/>
      <c r="C208" s="158"/>
      <c r="D208" s="158"/>
      <c r="E208" s="158"/>
      <c r="F208" s="158"/>
      <c r="G208" s="288"/>
    </row>
    <row r="209" spans="1:7" ht="15.95" customHeight="1">
      <c r="A209" s="287"/>
      <c r="B209" s="426"/>
      <c r="C209" s="158"/>
      <c r="D209" s="158"/>
      <c r="E209" s="158"/>
      <c r="F209" s="158"/>
      <c r="G209" s="288"/>
    </row>
    <row r="210" spans="1:7" ht="15.95" customHeight="1">
      <c r="A210" s="287"/>
      <c r="B210" s="426"/>
      <c r="C210" s="158"/>
      <c r="D210" s="158"/>
      <c r="E210" s="158"/>
      <c r="F210" s="158"/>
      <c r="G210" s="288"/>
    </row>
    <row r="211" spans="1:7" ht="15.95" customHeight="1">
      <c r="A211" s="287"/>
      <c r="B211" s="426"/>
      <c r="C211" s="158"/>
      <c r="D211" s="158"/>
      <c r="E211" s="158"/>
      <c r="F211" s="158"/>
      <c r="G211" s="288"/>
    </row>
    <row r="212" spans="1:7" ht="15.95" customHeight="1">
      <c r="A212" s="287"/>
      <c r="B212" s="426"/>
      <c r="C212" s="158"/>
      <c r="D212" s="158"/>
      <c r="E212" s="158"/>
      <c r="F212" s="158"/>
      <c r="G212" s="288"/>
    </row>
    <row r="213" spans="1:7" ht="15.95" customHeight="1">
      <c r="A213" s="287"/>
      <c r="B213" s="426"/>
      <c r="C213" s="158"/>
      <c r="D213" s="158"/>
      <c r="E213" s="158"/>
      <c r="F213" s="158"/>
      <c r="G213" s="288"/>
    </row>
    <row r="214" spans="1:7" ht="15.95" customHeight="1">
      <c r="A214" s="287"/>
      <c r="B214" s="426"/>
      <c r="C214" s="158"/>
      <c r="D214" s="158"/>
      <c r="E214" s="158"/>
      <c r="F214" s="158"/>
      <c r="G214" s="288"/>
    </row>
    <row r="215" spans="1:7" ht="15.95" customHeight="1">
      <c r="A215" s="287"/>
      <c r="B215" s="426"/>
      <c r="C215" s="158"/>
      <c r="D215" s="158"/>
      <c r="E215" s="158"/>
      <c r="F215" s="158"/>
      <c r="G215" s="288"/>
    </row>
    <row r="216" spans="1:7" ht="15.95" customHeight="1">
      <c r="A216" s="287"/>
      <c r="B216" s="426"/>
      <c r="C216" s="158"/>
      <c r="D216" s="158"/>
      <c r="E216" s="158"/>
      <c r="F216" s="158"/>
      <c r="G216" s="288"/>
    </row>
    <row r="217" spans="1:7" ht="15.95" customHeight="1">
      <c r="A217" s="287"/>
      <c r="B217" s="426"/>
      <c r="C217" s="158"/>
      <c r="D217" s="158"/>
      <c r="E217" s="158"/>
      <c r="F217" s="158"/>
      <c r="G217" s="288"/>
    </row>
    <row r="218" spans="1:7" ht="15.95" customHeight="1">
      <c r="A218" s="287"/>
      <c r="B218" s="426"/>
      <c r="C218" s="158"/>
      <c r="D218" s="158"/>
      <c r="E218" s="158"/>
      <c r="F218" s="158"/>
      <c r="G218" s="288"/>
    </row>
    <row r="219" spans="1:7" ht="15.95" customHeight="1">
      <c r="A219" s="287"/>
      <c r="B219" s="426"/>
      <c r="C219" s="158"/>
      <c r="D219" s="158"/>
      <c r="E219" s="158"/>
      <c r="F219" s="158"/>
      <c r="G219" s="288"/>
    </row>
    <row r="220" spans="1:7" ht="15.95" customHeight="1">
      <c r="A220" s="287"/>
      <c r="B220" s="426"/>
      <c r="C220" s="158"/>
      <c r="D220" s="158"/>
      <c r="E220" s="158"/>
      <c r="F220" s="158"/>
      <c r="G220" s="288"/>
    </row>
    <row r="221" spans="1:7" ht="15.95" customHeight="1">
      <c r="A221" s="287"/>
      <c r="B221" s="426"/>
      <c r="C221" s="158"/>
      <c r="D221" s="158"/>
      <c r="E221" s="158"/>
      <c r="F221" s="158"/>
      <c r="G221" s="288"/>
    </row>
    <row r="222" spans="1:7" ht="15.95" customHeight="1">
      <c r="A222" s="287"/>
      <c r="B222" s="426"/>
      <c r="C222" s="158"/>
      <c r="D222" s="158"/>
      <c r="E222" s="158"/>
      <c r="F222" s="158"/>
      <c r="G222" s="288"/>
    </row>
    <row r="223" spans="1:7" ht="15.95" customHeight="1">
      <c r="A223" s="287"/>
      <c r="B223" s="426"/>
      <c r="C223" s="158"/>
      <c r="D223" s="158"/>
      <c r="E223" s="158"/>
      <c r="F223" s="158"/>
      <c r="G223" s="288"/>
    </row>
    <row r="224" spans="1:7" ht="15.95" customHeight="1">
      <c r="A224" s="287"/>
      <c r="B224" s="426"/>
      <c r="C224" s="158"/>
      <c r="D224" s="158"/>
      <c r="E224" s="158"/>
      <c r="F224" s="158"/>
      <c r="G224" s="288"/>
    </row>
    <row r="225" spans="1:7" ht="15.95" customHeight="1">
      <c r="A225" s="287"/>
      <c r="B225" s="426"/>
      <c r="C225" s="158"/>
      <c r="D225" s="158"/>
      <c r="E225" s="158"/>
      <c r="F225" s="158"/>
      <c r="G225" s="288"/>
    </row>
    <row r="226" spans="1:7" ht="15.95" customHeight="1" thickBot="1">
      <c r="A226" s="289"/>
      <c r="B226" s="427"/>
      <c r="C226" s="163"/>
      <c r="D226" s="163"/>
      <c r="E226" s="163"/>
      <c r="F226" s="163"/>
      <c r="G226" s="290"/>
    </row>
    <row r="227" spans="1:7" ht="15.95" customHeight="1">
      <c r="G227" s="348" t="s">
        <v>513</v>
      </c>
    </row>
    <row r="228" spans="1:7" ht="18.95" customHeight="1">
      <c r="A228" s="164" t="s">
        <v>2274</v>
      </c>
      <c r="B228" s="164"/>
      <c r="C228" s="164"/>
      <c r="D228" s="164"/>
      <c r="E228" s="164"/>
      <c r="F228" s="164"/>
      <c r="G228" s="164"/>
    </row>
    <row r="229" spans="1:7">
      <c r="B229" s="2"/>
    </row>
    <row r="230" spans="1:7">
      <c r="B230" s="2"/>
    </row>
    <row r="231" spans="1:7">
      <c r="B231" s="2"/>
    </row>
    <row r="232" spans="1:7">
      <c r="B232" s="2"/>
    </row>
    <row r="233" spans="1:7">
      <c r="B233" s="2"/>
    </row>
    <row r="234" spans="1:7">
      <c r="B234" s="2"/>
    </row>
    <row r="235" spans="1:7">
      <c r="B235" s="2"/>
    </row>
    <row r="236" spans="1:7">
      <c r="B236" s="2"/>
    </row>
    <row r="237" spans="1:7">
      <c r="B237" s="2"/>
    </row>
    <row r="238" spans="1:7">
      <c r="B238" s="2"/>
    </row>
    <row r="239" spans="1:7">
      <c r="B239" s="2"/>
    </row>
    <row r="240" spans="1:7">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sheetData>
  <phoneticPr fontId="62" type="noConversion"/>
  <printOptions horizontalCentered="1" verticalCentered="1"/>
  <pageMargins left="0.5" right="0.5" top="0.5" bottom="0.5" header="0" footer="0"/>
  <pageSetup scale="80" fitToHeight="4" orientation="portrait" r:id="rId1"/>
  <headerFooter alignWithMargins="0"/>
  <rowBreaks count="3" manualBreakCount="3">
    <brk id="61" max="16383" man="1"/>
    <brk id="118" max="16383" man="1"/>
    <brk id="17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401" r:id="rId4" name="Button 17">
              <controlPr locked="0" defaultSize="0" autoFill="0" autoLine="0" autoPict="0">
                <anchor moveWithCells="1" sizeWithCells="1">
                  <from>
                    <xdr:col>0</xdr:col>
                    <xdr:colOff>0</xdr:colOff>
                    <xdr:row>228</xdr:row>
                    <xdr:rowOff>161925</xdr:rowOff>
                  </from>
                  <to>
                    <xdr:col>0</xdr:col>
                    <xdr:colOff>0</xdr:colOff>
                    <xdr:row>231</xdr:row>
                    <xdr:rowOff>123825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K138"/>
  <sheetViews>
    <sheetView defaultGridColor="0" topLeftCell="A61" colorId="22" zoomScale="75" zoomScaleNormal="75" workbookViewId="0">
      <selection activeCell="H91" sqref="H91"/>
    </sheetView>
  </sheetViews>
  <sheetFormatPr defaultColWidth="9.77734375" defaultRowHeight="15"/>
  <cols>
    <col min="1" max="1" width="2.77734375" customWidth="1"/>
    <col min="2" max="2" width="5.77734375" customWidth="1"/>
    <col min="3" max="3" width="1.77734375" customWidth="1"/>
    <col min="4" max="4" width="6.77734375" customWidth="1"/>
    <col min="5" max="5" width="49.44140625" customWidth="1"/>
    <col min="6" max="6" width="7.77734375" customWidth="1"/>
    <col min="7" max="7" width="1.77734375" customWidth="1"/>
    <col min="8" max="8" width="16.77734375" customWidth="1"/>
    <col min="9" max="9" width="1.77734375" customWidth="1"/>
    <col min="10" max="10" width="16.77734375" customWidth="1"/>
  </cols>
  <sheetData>
    <row r="1" spans="1:11" ht="15.75" thickBot="1">
      <c r="A1" s="66" t="str">
        <f>'Data Sheet'!A54</f>
        <v>Annual Report of Pattersonville Telephone Company                                                                                           For the period ending December 31, 2014</v>
      </c>
      <c r="B1" s="2"/>
      <c r="C1" s="2"/>
      <c r="D1" s="2"/>
      <c r="E1" s="158"/>
      <c r="F1" s="2"/>
      <c r="G1" s="2"/>
      <c r="H1" s="2"/>
      <c r="I1" s="2"/>
      <c r="J1" s="2"/>
      <c r="K1" s="2"/>
    </row>
    <row r="2" spans="1:11">
      <c r="A2" s="279"/>
      <c r="B2" s="166"/>
      <c r="C2" s="166"/>
      <c r="D2" s="166"/>
      <c r="E2" s="166"/>
      <c r="F2" s="166"/>
      <c r="G2" s="166"/>
      <c r="H2" s="166"/>
      <c r="I2" s="166"/>
      <c r="J2" s="280"/>
      <c r="K2" s="2"/>
    </row>
    <row r="3" spans="1:11" ht="15.75">
      <c r="A3" s="157"/>
      <c r="B3" s="72" t="s">
        <v>2513</v>
      </c>
      <c r="C3" s="164"/>
      <c r="D3" s="164"/>
      <c r="E3" s="164"/>
      <c r="F3" s="164"/>
      <c r="G3" s="164"/>
      <c r="H3" s="164"/>
      <c r="I3" s="164"/>
      <c r="J3" s="281"/>
      <c r="K3" s="2"/>
    </row>
    <row r="4" spans="1:11">
      <c r="A4" s="157"/>
      <c r="B4" s="2"/>
      <c r="C4" s="2"/>
      <c r="D4" s="2"/>
      <c r="E4" s="2"/>
      <c r="F4" s="2"/>
      <c r="G4" s="2"/>
      <c r="H4" s="2"/>
      <c r="I4" s="2"/>
      <c r="J4" s="283"/>
      <c r="K4" s="2"/>
    </row>
    <row r="5" spans="1:11">
      <c r="A5" s="157"/>
      <c r="B5" s="2" t="s">
        <v>2514</v>
      </c>
      <c r="C5" s="2"/>
      <c r="D5" s="2"/>
      <c r="E5" s="2"/>
      <c r="F5" s="2"/>
      <c r="G5" s="2"/>
      <c r="H5" s="2"/>
      <c r="I5" s="2"/>
      <c r="J5" s="283"/>
      <c r="K5" s="2"/>
    </row>
    <row r="6" spans="1:11">
      <c r="A6" s="157"/>
      <c r="B6" s="2" t="s">
        <v>2515</v>
      </c>
      <c r="C6" s="2"/>
      <c r="D6" s="2"/>
      <c r="E6" s="2"/>
      <c r="F6" s="2"/>
      <c r="G6" s="2"/>
      <c r="H6" s="2"/>
      <c r="I6" s="2"/>
      <c r="J6" s="283"/>
      <c r="K6" s="2"/>
    </row>
    <row r="7" spans="1:11">
      <c r="A7" s="284"/>
      <c r="B7" s="285"/>
      <c r="C7" s="285"/>
      <c r="D7" s="285"/>
      <c r="E7" s="285"/>
      <c r="F7" s="285"/>
      <c r="G7" s="285"/>
      <c r="H7" s="285"/>
      <c r="I7" s="285"/>
      <c r="J7" s="286"/>
      <c r="K7" s="2"/>
    </row>
    <row r="8" spans="1:11">
      <c r="A8" s="157"/>
      <c r="B8" s="2"/>
      <c r="C8" s="325"/>
      <c r="D8" s="2"/>
      <c r="E8" s="2"/>
      <c r="F8" s="325"/>
      <c r="G8" s="429" t="s">
        <v>2516</v>
      </c>
      <c r="H8" s="408"/>
      <c r="I8" s="408"/>
      <c r="J8" s="430"/>
      <c r="K8" s="2"/>
    </row>
    <row r="9" spans="1:11">
      <c r="A9" s="157"/>
      <c r="B9" s="2"/>
      <c r="C9" s="325"/>
      <c r="D9" s="2"/>
      <c r="E9" s="2"/>
      <c r="F9" s="329" t="s">
        <v>1824</v>
      </c>
      <c r="G9" s="325"/>
      <c r="H9" s="326" t="s">
        <v>2517</v>
      </c>
      <c r="I9" s="325"/>
      <c r="J9" s="431" t="s">
        <v>2518</v>
      </c>
      <c r="K9" s="2"/>
    </row>
    <row r="10" spans="1:11">
      <c r="A10" s="157"/>
      <c r="B10" s="326" t="s">
        <v>2228</v>
      </c>
      <c r="C10" s="325"/>
      <c r="D10" s="164" t="s">
        <v>2811</v>
      </c>
      <c r="E10" s="164"/>
      <c r="F10" s="329" t="s">
        <v>2519</v>
      </c>
      <c r="G10" s="325"/>
      <c r="H10" s="326" t="s">
        <v>2245</v>
      </c>
      <c r="I10" s="325"/>
      <c r="J10" s="431" t="s">
        <v>2245</v>
      </c>
      <c r="K10" s="2"/>
    </row>
    <row r="11" spans="1:11">
      <c r="A11" s="157"/>
      <c r="B11" s="326" t="s">
        <v>2240</v>
      </c>
      <c r="C11" s="325"/>
      <c r="D11" s="164" t="s">
        <v>2722</v>
      </c>
      <c r="E11" s="164"/>
      <c r="F11" s="329" t="s">
        <v>2723</v>
      </c>
      <c r="G11" s="325"/>
      <c r="H11" s="326" t="s">
        <v>2724</v>
      </c>
      <c r="I11" s="325"/>
      <c r="J11" s="431" t="s">
        <v>2254</v>
      </c>
      <c r="K11" s="2"/>
    </row>
    <row r="12" spans="1:11">
      <c r="A12" s="284"/>
      <c r="B12" s="285"/>
      <c r="C12" s="328"/>
      <c r="D12" s="285"/>
      <c r="E12" s="285"/>
      <c r="F12" s="328"/>
      <c r="G12" s="328"/>
      <c r="H12" s="285"/>
      <c r="I12" s="328"/>
      <c r="J12" s="286"/>
      <c r="K12" s="2"/>
    </row>
    <row r="13" spans="1:11">
      <c r="A13" s="157"/>
      <c r="B13" s="2"/>
      <c r="C13" s="325"/>
      <c r="D13" s="164" t="s">
        <v>917</v>
      </c>
      <c r="E13" s="164"/>
      <c r="F13" s="325"/>
      <c r="G13" s="325"/>
      <c r="H13" s="2"/>
      <c r="I13" s="325"/>
      <c r="J13" s="283"/>
      <c r="K13" s="2"/>
    </row>
    <row r="14" spans="1:11">
      <c r="A14" s="157"/>
      <c r="B14" s="2"/>
      <c r="C14" s="325"/>
      <c r="D14" s="164" t="s">
        <v>918</v>
      </c>
      <c r="E14" s="164"/>
      <c r="F14" s="325"/>
      <c r="G14" s="325"/>
      <c r="H14" s="2"/>
      <c r="I14" s="325"/>
      <c r="J14" s="283"/>
      <c r="K14" s="2"/>
    </row>
    <row r="15" spans="1:11">
      <c r="A15" s="157"/>
      <c r="B15" s="326" t="s">
        <v>2727</v>
      </c>
      <c r="C15" s="325"/>
      <c r="D15" s="2"/>
      <c r="E15" s="2" t="s">
        <v>919</v>
      </c>
      <c r="F15" s="329" t="s">
        <v>2595</v>
      </c>
      <c r="G15" s="325"/>
      <c r="H15" s="432">
        <f>Sch.42!D59</f>
        <v>1073383.6399999999</v>
      </c>
      <c r="I15" s="433"/>
      <c r="J15" s="434">
        <f>Sch.42!E59</f>
        <v>1108962.67</v>
      </c>
      <c r="K15" s="2"/>
    </row>
    <row r="16" spans="1:11">
      <c r="A16" s="157"/>
      <c r="B16" s="326" t="s">
        <v>1726</v>
      </c>
      <c r="C16" s="325"/>
      <c r="D16" s="2"/>
      <c r="E16" s="2" t="s">
        <v>920</v>
      </c>
      <c r="F16" s="329" t="s">
        <v>921</v>
      </c>
      <c r="G16" s="328"/>
      <c r="H16" s="435">
        <f>Sch.44!H150</f>
        <v>978113.74999999988</v>
      </c>
      <c r="I16" s="435"/>
      <c r="J16" s="437">
        <f>Sch.44!I150</f>
        <v>1023932.49</v>
      </c>
      <c r="K16" s="2"/>
    </row>
    <row r="17" spans="1:11">
      <c r="A17" s="157"/>
      <c r="B17" s="326" t="s">
        <v>1971</v>
      </c>
      <c r="C17" s="325"/>
      <c r="D17" s="164" t="s">
        <v>2008</v>
      </c>
      <c r="E17" s="164"/>
      <c r="F17" s="325"/>
      <c r="G17" s="328"/>
      <c r="H17" s="435">
        <f>H15-H16</f>
        <v>95269.890000000014</v>
      </c>
      <c r="I17" s="436"/>
      <c r="J17" s="437">
        <f>J15-J16</f>
        <v>85030.179999999935</v>
      </c>
      <c r="K17" s="2"/>
    </row>
    <row r="18" spans="1:11">
      <c r="A18" s="157"/>
      <c r="B18" s="2"/>
      <c r="C18" s="325"/>
      <c r="D18" s="164" t="s">
        <v>922</v>
      </c>
      <c r="E18" s="164"/>
      <c r="F18" s="325"/>
      <c r="G18" s="325"/>
      <c r="H18" s="438"/>
      <c r="I18" s="439"/>
      <c r="J18" s="440"/>
      <c r="K18" s="2"/>
    </row>
    <row r="19" spans="1:11">
      <c r="A19" s="157"/>
      <c r="B19" s="326" t="s">
        <v>2263</v>
      </c>
      <c r="C19" s="325"/>
      <c r="D19" s="2" t="s">
        <v>923</v>
      </c>
      <c r="E19" s="2" t="s">
        <v>924</v>
      </c>
      <c r="F19" s="329" t="s">
        <v>622</v>
      </c>
      <c r="G19" s="325"/>
      <c r="H19" s="441">
        <v>9649.7000000000007</v>
      </c>
      <c r="I19" s="439"/>
      <c r="J19" s="442">
        <v>1226.9000000000001</v>
      </c>
      <c r="K19" s="2"/>
    </row>
    <row r="20" spans="1:11">
      <c r="A20" s="157"/>
      <c r="B20" s="326" t="s">
        <v>2264</v>
      </c>
      <c r="C20" s="325"/>
      <c r="D20" s="2" t="s">
        <v>925</v>
      </c>
      <c r="E20" s="2" t="s">
        <v>926</v>
      </c>
      <c r="F20" s="329" t="s">
        <v>622</v>
      </c>
      <c r="G20" s="325"/>
      <c r="H20" s="441">
        <v>0</v>
      </c>
      <c r="I20" s="439"/>
      <c r="J20" s="442">
        <v>0</v>
      </c>
      <c r="K20" s="2"/>
    </row>
    <row r="21" spans="1:11">
      <c r="A21" s="157"/>
      <c r="B21" s="326" t="s">
        <v>2735</v>
      </c>
      <c r="C21" s="325"/>
      <c r="D21" s="2" t="s">
        <v>2663</v>
      </c>
      <c r="E21" s="2" t="s">
        <v>2664</v>
      </c>
      <c r="F21" s="329" t="s">
        <v>622</v>
      </c>
      <c r="G21" s="325"/>
      <c r="H21" s="441">
        <v>0</v>
      </c>
      <c r="I21" s="439"/>
      <c r="J21" s="442">
        <v>0</v>
      </c>
      <c r="K21" s="2"/>
    </row>
    <row r="22" spans="1:11">
      <c r="A22" s="157"/>
      <c r="B22" s="326" t="s">
        <v>2738</v>
      </c>
      <c r="C22" s="325"/>
      <c r="D22" s="2" t="s">
        <v>2665</v>
      </c>
      <c r="E22" s="2" t="s">
        <v>2666</v>
      </c>
      <c r="F22" s="329" t="s">
        <v>622</v>
      </c>
      <c r="G22" s="325"/>
      <c r="H22" s="441">
        <v>0</v>
      </c>
      <c r="I22" s="439"/>
      <c r="J22" s="442">
        <v>0</v>
      </c>
      <c r="K22" s="2"/>
    </row>
    <row r="23" spans="1:11">
      <c r="A23" s="157"/>
      <c r="B23" s="326" t="s">
        <v>154</v>
      </c>
      <c r="C23" s="325"/>
      <c r="D23" s="2" t="s">
        <v>2667</v>
      </c>
      <c r="E23" s="2" t="s">
        <v>2668</v>
      </c>
      <c r="F23" s="329" t="s">
        <v>622</v>
      </c>
      <c r="G23" s="328"/>
      <c r="H23" s="443">
        <v>0</v>
      </c>
      <c r="I23" s="436"/>
      <c r="J23" s="444">
        <v>0</v>
      </c>
      <c r="K23" s="2"/>
    </row>
    <row r="24" spans="1:11">
      <c r="A24" s="157"/>
      <c r="B24" s="326" t="s">
        <v>2591</v>
      </c>
      <c r="C24" s="325"/>
      <c r="D24" s="164" t="s">
        <v>2669</v>
      </c>
      <c r="E24" s="164"/>
      <c r="F24" s="325"/>
      <c r="G24" s="328"/>
      <c r="H24" s="435">
        <f>SUM(H19:H23)</f>
        <v>9649.7000000000007</v>
      </c>
      <c r="I24" s="436"/>
      <c r="J24" s="437">
        <f>SUM(J19:J23)</f>
        <v>1226.9000000000001</v>
      </c>
      <c r="K24" s="2"/>
    </row>
    <row r="25" spans="1:11">
      <c r="A25" s="157"/>
      <c r="B25" s="2"/>
      <c r="C25" s="325"/>
      <c r="D25" s="164" t="s">
        <v>2670</v>
      </c>
      <c r="E25" s="164"/>
      <c r="F25" s="325"/>
      <c r="G25" s="325"/>
      <c r="H25" s="438"/>
      <c r="I25" s="439"/>
      <c r="J25" s="440"/>
      <c r="K25" s="2"/>
    </row>
    <row r="26" spans="1:11">
      <c r="A26" s="157"/>
      <c r="B26" s="326" t="s">
        <v>2265</v>
      </c>
      <c r="C26" s="325"/>
      <c r="D26" s="2" t="s">
        <v>2671</v>
      </c>
      <c r="E26" s="2" t="s">
        <v>2672</v>
      </c>
      <c r="F26" s="329" t="s">
        <v>1557</v>
      </c>
      <c r="G26" s="325"/>
      <c r="H26" s="441"/>
      <c r="I26" s="439"/>
      <c r="J26" s="442"/>
      <c r="K26" s="2"/>
    </row>
    <row r="27" spans="1:11">
      <c r="A27" s="157"/>
      <c r="B27" s="326" t="s">
        <v>2266</v>
      </c>
      <c r="C27" s="325"/>
      <c r="D27" s="2" t="s">
        <v>2673</v>
      </c>
      <c r="E27" s="2" t="s">
        <v>2674</v>
      </c>
      <c r="F27" s="329" t="s">
        <v>2603</v>
      </c>
      <c r="G27" s="325"/>
      <c r="H27" s="438">
        <f>Sch.45!F62</f>
        <v>16476.02</v>
      </c>
      <c r="I27" s="439"/>
      <c r="J27" s="442">
        <v>14522.6</v>
      </c>
      <c r="K27" s="2"/>
    </row>
    <row r="28" spans="1:11">
      <c r="A28" s="157"/>
      <c r="B28" s="326" t="s">
        <v>2267</v>
      </c>
      <c r="C28" s="325"/>
      <c r="D28" s="2" t="s">
        <v>2675</v>
      </c>
      <c r="E28" s="2" t="s">
        <v>2676</v>
      </c>
      <c r="F28" s="329" t="s">
        <v>2603</v>
      </c>
      <c r="G28" s="325"/>
      <c r="H28" s="441"/>
      <c r="I28" s="439"/>
      <c r="J28" s="442"/>
      <c r="K28" s="2"/>
    </row>
    <row r="29" spans="1:11">
      <c r="A29" s="157"/>
      <c r="B29" s="326" t="s">
        <v>2268</v>
      </c>
      <c r="C29" s="325"/>
      <c r="D29" s="2" t="s">
        <v>2677</v>
      </c>
      <c r="E29" s="2" t="s">
        <v>2678</v>
      </c>
      <c r="F29" s="329" t="s">
        <v>2603</v>
      </c>
      <c r="G29" s="325"/>
      <c r="H29" s="438">
        <f>Sch.45!I62+Sch.45!J62</f>
        <v>59265.79</v>
      </c>
      <c r="I29" s="439"/>
      <c r="J29" s="442">
        <v>62784.6</v>
      </c>
      <c r="K29" s="2"/>
    </row>
    <row r="30" spans="1:11">
      <c r="A30" s="157"/>
      <c r="B30" s="326" t="s">
        <v>2269</v>
      </c>
      <c r="C30" s="325"/>
      <c r="D30" s="2" t="s">
        <v>2679</v>
      </c>
      <c r="E30" s="2" t="s">
        <v>2680</v>
      </c>
      <c r="F30" s="329" t="s">
        <v>2681</v>
      </c>
      <c r="G30" s="328"/>
      <c r="H30" s="443"/>
      <c r="I30" s="436"/>
      <c r="J30" s="444">
        <v>0</v>
      </c>
      <c r="K30" s="2"/>
    </row>
    <row r="31" spans="1:11">
      <c r="A31" s="157"/>
      <c r="B31" s="326" t="s">
        <v>2270</v>
      </c>
      <c r="C31" s="325"/>
      <c r="D31" s="164" t="s">
        <v>2682</v>
      </c>
      <c r="E31" s="164"/>
      <c r="F31" s="325"/>
      <c r="G31" s="328"/>
      <c r="H31" s="435">
        <f>SUM(H26:H30)</f>
        <v>75741.81</v>
      </c>
      <c r="I31" s="436"/>
      <c r="J31" s="437">
        <f>SUM(J26:J30)</f>
        <v>77307.199999999997</v>
      </c>
      <c r="K31" s="2"/>
    </row>
    <row r="32" spans="1:11">
      <c r="A32" s="157"/>
      <c r="B32" s="326" t="s">
        <v>2271</v>
      </c>
      <c r="C32" s="325"/>
      <c r="D32" s="164" t="s">
        <v>2683</v>
      </c>
      <c r="E32" s="164"/>
      <c r="F32" s="325"/>
      <c r="G32" s="328"/>
      <c r="H32" s="435">
        <f>H17+H24-H31</f>
        <v>29177.780000000013</v>
      </c>
      <c r="I32" s="436"/>
      <c r="J32" s="437">
        <f>J17+J24-J31</f>
        <v>8949.8799999999319</v>
      </c>
      <c r="K32" s="2"/>
    </row>
    <row r="33" spans="1:11">
      <c r="A33" s="157"/>
      <c r="B33" s="2"/>
      <c r="C33" s="325"/>
      <c r="D33" s="164" t="s">
        <v>2684</v>
      </c>
      <c r="E33" s="164"/>
      <c r="F33" s="325"/>
      <c r="G33" s="325"/>
      <c r="H33" s="438"/>
      <c r="I33" s="439"/>
      <c r="J33" s="440"/>
      <c r="K33" s="2"/>
    </row>
    <row r="34" spans="1:11">
      <c r="A34" s="157"/>
      <c r="B34" s="326" t="s">
        <v>2272</v>
      </c>
      <c r="C34" s="325"/>
      <c r="D34" s="2" t="s">
        <v>2685</v>
      </c>
      <c r="E34" s="2" t="s">
        <v>2686</v>
      </c>
      <c r="F34" s="329" t="s">
        <v>622</v>
      </c>
      <c r="G34" s="325"/>
      <c r="H34" s="441">
        <v>2113.66</v>
      </c>
      <c r="I34" s="439"/>
      <c r="J34" s="442">
        <v>5235</v>
      </c>
      <c r="K34" s="2"/>
    </row>
    <row r="35" spans="1:11">
      <c r="A35" s="157"/>
      <c r="B35" s="326" t="s">
        <v>2273</v>
      </c>
      <c r="C35" s="325"/>
      <c r="D35" s="2" t="s">
        <v>2687</v>
      </c>
      <c r="E35" s="2" t="s">
        <v>2688</v>
      </c>
      <c r="F35" s="329" t="s">
        <v>622</v>
      </c>
      <c r="G35" s="325"/>
      <c r="H35" s="441">
        <v>299.63</v>
      </c>
      <c r="I35" s="439"/>
      <c r="J35" s="442">
        <v>247</v>
      </c>
      <c r="K35" s="2"/>
    </row>
    <row r="36" spans="1:11">
      <c r="A36" s="157"/>
      <c r="B36" s="326" t="s">
        <v>2274</v>
      </c>
      <c r="C36" s="325"/>
      <c r="D36" s="2" t="s">
        <v>2689</v>
      </c>
      <c r="E36" s="2" t="s">
        <v>2690</v>
      </c>
      <c r="F36" s="329" t="s">
        <v>622</v>
      </c>
      <c r="G36" s="325"/>
      <c r="H36" s="441"/>
      <c r="I36" s="439"/>
      <c r="J36" s="442"/>
      <c r="K36" s="2"/>
    </row>
    <row r="37" spans="1:11">
      <c r="A37" s="157"/>
      <c r="B37" s="326" t="s">
        <v>2275</v>
      </c>
      <c r="C37" s="325"/>
      <c r="D37" s="2" t="s">
        <v>2691</v>
      </c>
      <c r="E37" s="2" t="s">
        <v>2692</v>
      </c>
      <c r="F37" s="329" t="s">
        <v>622</v>
      </c>
      <c r="G37" s="325"/>
      <c r="H37" s="441"/>
      <c r="I37" s="439"/>
      <c r="J37" s="442"/>
      <c r="K37" s="2"/>
    </row>
    <row r="38" spans="1:11">
      <c r="A38" s="157"/>
      <c r="B38" s="326" t="s">
        <v>2276</v>
      </c>
      <c r="C38" s="325"/>
      <c r="D38" s="2" t="s">
        <v>2693</v>
      </c>
      <c r="E38" s="2" t="s">
        <v>2694</v>
      </c>
      <c r="F38" s="329" t="s">
        <v>622</v>
      </c>
      <c r="G38" s="325"/>
      <c r="H38" s="441"/>
      <c r="I38" s="439"/>
      <c r="J38" s="442"/>
      <c r="K38" s="2"/>
    </row>
    <row r="39" spans="1:11">
      <c r="A39" s="157"/>
      <c r="B39" s="326" t="s">
        <v>2277</v>
      </c>
      <c r="C39" s="325"/>
      <c r="D39" s="2" t="s">
        <v>2695</v>
      </c>
      <c r="E39" s="2" t="s">
        <v>2696</v>
      </c>
      <c r="F39" s="329" t="s">
        <v>217</v>
      </c>
      <c r="G39" s="325"/>
      <c r="H39" s="438">
        <f>Sch.30!K50</f>
        <v>17942</v>
      </c>
      <c r="I39" s="439"/>
      <c r="J39" s="442">
        <v>10415</v>
      </c>
      <c r="K39" s="2"/>
    </row>
    <row r="40" spans="1:11">
      <c r="A40" s="157"/>
      <c r="B40" s="326" t="s">
        <v>2278</v>
      </c>
      <c r="C40" s="325"/>
      <c r="D40" s="2" t="s">
        <v>2697</v>
      </c>
      <c r="E40" s="2" t="s">
        <v>2698</v>
      </c>
      <c r="F40" s="329" t="s">
        <v>160</v>
      </c>
      <c r="G40" s="325"/>
      <c r="H40" s="438">
        <v>3009.54</v>
      </c>
      <c r="I40" s="439"/>
      <c r="J40" s="442">
        <v>17361.400000000001</v>
      </c>
      <c r="K40" s="2"/>
    </row>
    <row r="41" spans="1:11">
      <c r="A41" s="157"/>
      <c r="B41" s="326" t="s">
        <v>2279</v>
      </c>
      <c r="C41" s="325"/>
      <c r="D41" s="2" t="s">
        <v>2699</v>
      </c>
      <c r="E41" s="2" t="s">
        <v>2700</v>
      </c>
      <c r="F41" s="329" t="s">
        <v>2615</v>
      </c>
      <c r="G41" s="328"/>
      <c r="H41" s="435">
        <v>1020.8</v>
      </c>
      <c r="I41" s="436"/>
      <c r="J41" s="444">
        <v>1021.4</v>
      </c>
      <c r="K41" s="2"/>
    </row>
    <row r="42" spans="1:11">
      <c r="A42" s="157"/>
      <c r="B42" s="326" t="s">
        <v>2280</v>
      </c>
      <c r="C42" s="325"/>
      <c r="D42" s="164" t="s">
        <v>2701</v>
      </c>
      <c r="E42" s="164"/>
      <c r="F42" s="325"/>
      <c r="G42" s="328"/>
      <c r="H42" s="435">
        <f>SUM(H34:H40)-H41</f>
        <v>22344.030000000002</v>
      </c>
      <c r="I42" s="436"/>
      <c r="J42" s="437">
        <f>SUM(J34:J40)-J41</f>
        <v>32237</v>
      </c>
      <c r="K42" s="2"/>
    </row>
    <row r="43" spans="1:11">
      <c r="A43" s="157"/>
      <c r="B43" s="2"/>
      <c r="C43" s="325"/>
      <c r="D43" s="164" t="s">
        <v>1018</v>
      </c>
      <c r="E43" s="164"/>
      <c r="F43" s="325"/>
      <c r="G43" s="325"/>
      <c r="H43" s="438"/>
      <c r="I43" s="439"/>
      <c r="J43" s="440"/>
      <c r="K43" s="2"/>
    </row>
    <row r="44" spans="1:11">
      <c r="A44" s="157"/>
      <c r="B44" s="326" t="s">
        <v>167</v>
      </c>
      <c r="C44" s="325"/>
      <c r="D44" s="2" t="s">
        <v>1019</v>
      </c>
      <c r="E44" s="2" t="s">
        <v>1020</v>
      </c>
      <c r="F44" s="329" t="s">
        <v>1557</v>
      </c>
      <c r="G44" s="325"/>
      <c r="H44" s="441"/>
      <c r="I44" s="439"/>
      <c r="J44" s="442"/>
      <c r="K44" s="2"/>
    </row>
    <row r="45" spans="1:11">
      <c r="A45" s="157"/>
      <c r="B45" s="326" t="s">
        <v>170</v>
      </c>
      <c r="C45" s="325"/>
      <c r="D45" s="2" t="s">
        <v>1021</v>
      </c>
      <c r="E45" s="2" t="s">
        <v>1022</v>
      </c>
      <c r="F45" s="329" t="s">
        <v>1023</v>
      </c>
      <c r="G45" s="325"/>
      <c r="H45" s="438">
        <f>Sch.45!G62</f>
        <v>0</v>
      </c>
      <c r="I45" s="439"/>
      <c r="J45" s="442">
        <v>0</v>
      </c>
      <c r="K45" s="2"/>
    </row>
    <row r="46" spans="1:11">
      <c r="A46" s="157"/>
      <c r="B46" s="326" t="s">
        <v>172</v>
      </c>
      <c r="C46" s="325"/>
      <c r="D46" s="2" t="s">
        <v>1024</v>
      </c>
      <c r="E46" s="2" t="s">
        <v>1025</v>
      </c>
      <c r="F46" s="329" t="s">
        <v>2603</v>
      </c>
      <c r="G46" s="325"/>
      <c r="H46" s="441"/>
      <c r="I46" s="439"/>
      <c r="J46" s="442"/>
      <c r="K46" s="2"/>
    </row>
    <row r="47" spans="1:11">
      <c r="A47" s="157"/>
      <c r="B47" s="326" t="s">
        <v>175</v>
      </c>
      <c r="C47" s="325"/>
      <c r="D47" s="2" t="s">
        <v>1026</v>
      </c>
      <c r="E47" s="2" t="s">
        <v>1027</v>
      </c>
      <c r="F47" s="329" t="s">
        <v>2603</v>
      </c>
      <c r="G47" s="325"/>
      <c r="H47" s="438">
        <f>Sch.45!N62</f>
        <v>0</v>
      </c>
      <c r="I47" s="439"/>
      <c r="J47" s="442">
        <v>0</v>
      </c>
      <c r="K47" s="2"/>
    </row>
    <row r="48" spans="1:11">
      <c r="A48" s="157"/>
      <c r="B48" s="326" t="s">
        <v>533</v>
      </c>
      <c r="C48" s="325"/>
      <c r="D48" s="2" t="s">
        <v>1028</v>
      </c>
      <c r="E48" s="2" t="s">
        <v>1029</v>
      </c>
      <c r="F48" s="329" t="s">
        <v>2681</v>
      </c>
      <c r="G48" s="328"/>
      <c r="H48" s="443"/>
      <c r="I48" s="436"/>
      <c r="J48" s="444"/>
      <c r="K48" s="2"/>
    </row>
    <row r="49" spans="1:11">
      <c r="A49" s="157"/>
      <c r="B49" s="326" t="s">
        <v>536</v>
      </c>
      <c r="C49" s="325"/>
      <c r="D49" s="164" t="s">
        <v>1030</v>
      </c>
      <c r="E49" s="164"/>
      <c r="F49" s="325"/>
      <c r="G49" s="328"/>
      <c r="H49" s="435">
        <f>SUM(H44:H48)</f>
        <v>0</v>
      </c>
      <c r="I49" s="436"/>
      <c r="J49" s="437">
        <f>SUM(J44:J48)</f>
        <v>0</v>
      </c>
      <c r="K49" s="2"/>
    </row>
    <row r="50" spans="1:11">
      <c r="A50" s="157"/>
      <c r="B50" s="326" t="s">
        <v>539</v>
      </c>
      <c r="C50" s="325"/>
      <c r="D50" s="164" t="s">
        <v>1031</v>
      </c>
      <c r="E50" s="164"/>
      <c r="F50" s="325"/>
      <c r="G50" s="328"/>
      <c r="H50" s="435">
        <f>H42-H49</f>
        <v>22344.030000000002</v>
      </c>
      <c r="I50" s="436"/>
      <c r="J50" s="437">
        <f>J42-J49</f>
        <v>32237</v>
      </c>
      <c r="K50" s="2"/>
    </row>
    <row r="51" spans="1:11">
      <c r="A51" s="157"/>
      <c r="B51" s="326" t="s">
        <v>543</v>
      </c>
      <c r="C51" s="325"/>
      <c r="D51" s="164" t="s">
        <v>1032</v>
      </c>
      <c r="E51" s="164"/>
      <c r="F51" s="325"/>
      <c r="G51" s="328"/>
      <c r="H51" s="435">
        <f>H32+H50</f>
        <v>51521.810000000012</v>
      </c>
      <c r="I51" s="436"/>
      <c r="J51" s="437">
        <f>J32+J50</f>
        <v>41186.879999999932</v>
      </c>
      <c r="K51" s="2"/>
    </row>
    <row r="52" spans="1:11">
      <c r="A52" s="157"/>
      <c r="B52" s="2"/>
      <c r="C52" s="325"/>
      <c r="D52" s="164" t="s">
        <v>1033</v>
      </c>
      <c r="E52" s="164"/>
      <c r="F52" s="325"/>
      <c r="G52" s="325"/>
      <c r="H52" s="438"/>
      <c r="I52" s="439"/>
      <c r="J52" s="440"/>
      <c r="K52" s="2"/>
    </row>
    <row r="53" spans="1:11">
      <c r="A53" s="157"/>
      <c r="B53" s="326" t="s">
        <v>546</v>
      </c>
      <c r="C53" s="325"/>
      <c r="D53" s="2" t="s">
        <v>1034</v>
      </c>
      <c r="E53" s="2" t="s">
        <v>1035</v>
      </c>
      <c r="F53" s="329" t="s">
        <v>2725</v>
      </c>
      <c r="G53" s="325"/>
      <c r="H53" s="438">
        <v>0</v>
      </c>
      <c r="I53" s="439"/>
      <c r="J53" s="442">
        <v>0</v>
      </c>
      <c r="K53" s="2"/>
    </row>
    <row r="54" spans="1:11">
      <c r="A54" s="157"/>
      <c r="B54" s="326" t="s">
        <v>549</v>
      </c>
      <c r="C54" s="325"/>
      <c r="D54" s="2" t="s">
        <v>1036</v>
      </c>
      <c r="E54" s="2" t="s">
        <v>146</v>
      </c>
      <c r="F54" s="325"/>
      <c r="G54" s="325"/>
      <c r="H54" s="438">
        <f>Sch.17!I49</f>
        <v>0</v>
      </c>
      <c r="I54" s="439"/>
      <c r="J54" s="442">
        <v>0</v>
      </c>
      <c r="K54" s="2"/>
    </row>
    <row r="55" spans="1:11">
      <c r="A55" s="157"/>
      <c r="B55" s="326" t="s">
        <v>1338</v>
      </c>
      <c r="C55" s="325"/>
      <c r="D55" s="2" t="s">
        <v>1037</v>
      </c>
      <c r="E55" s="2" t="s">
        <v>145</v>
      </c>
      <c r="F55" s="329" t="s">
        <v>2725</v>
      </c>
      <c r="G55" s="325"/>
      <c r="H55" s="438">
        <v>0</v>
      </c>
      <c r="I55" s="439"/>
      <c r="J55" s="442">
        <v>0</v>
      </c>
      <c r="K55" s="2"/>
    </row>
    <row r="56" spans="1:11">
      <c r="A56" s="157"/>
      <c r="B56" s="326" t="s">
        <v>1340</v>
      </c>
      <c r="C56" s="325"/>
      <c r="D56" s="2" t="s">
        <v>1038</v>
      </c>
      <c r="E56" s="2" t="s">
        <v>1039</v>
      </c>
      <c r="F56" s="329" t="s">
        <v>2619</v>
      </c>
      <c r="G56" s="328"/>
      <c r="H56" s="435">
        <f>Sch.49!E33+Sch.49!E58</f>
        <v>1.25</v>
      </c>
      <c r="I56" s="436"/>
      <c r="J56" s="444">
        <v>0</v>
      </c>
      <c r="K56" s="2"/>
    </row>
    <row r="57" spans="1:11">
      <c r="A57" s="157"/>
      <c r="B57" s="326" t="s">
        <v>1341</v>
      </c>
      <c r="C57" s="325"/>
      <c r="D57" s="164" t="s">
        <v>1040</v>
      </c>
      <c r="E57" s="164"/>
      <c r="F57" s="325"/>
      <c r="G57" s="328"/>
      <c r="H57" s="435">
        <f>SUM(H53:H56)</f>
        <v>1.25</v>
      </c>
      <c r="I57" s="436"/>
      <c r="J57" s="437">
        <f>SUM(J53:J56)</f>
        <v>0</v>
      </c>
      <c r="K57" s="2"/>
    </row>
    <row r="58" spans="1:11" ht="15.75" thickBot="1">
      <c r="A58" s="317"/>
      <c r="B58" s="445" t="s">
        <v>1345</v>
      </c>
      <c r="C58" s="446"/>
      <c r="D58" s="386" t="s">
        <v>1041</v>
      </c>
      <c r="E58" s="386"/>
      <c r="F58" s="446"/>
      <c r="G58" s="446"/>
      <c r="H58" s="447">
        <f>H51-H57</f>
        <v>51520.560000000012</v>
      </c>
      <c r="I58" s="448"/>
      <c r="J58" s="449">
        <f>J51-J57</f>
        <v>41186.879999999932</v>
      </c>
      <c r="K58" s="2"/>
    </row>
    <row r="59" spans="1:11">
      <c r="A59" s="2"/>
      <c r="B59" s="2" t="s">
        <v>2189</v>
      </c>
      <c r="C59" s="2"/>
      <c r="D59" s="2"/>
      <c r="E59" s="2"/>
      <c r="F59" s="2"/>
      <c r="G59" s="2"/>
      <c r="H59" s="438"/>
      <c r="I59" s="438"/>
      <c r="J59" s="438"/>
      <c r="K59" s="2"/>
    </row>
    <row r="60" spans="1:11">
      <c r="A60" s="164" t="s">
        <v>2275</v>
      </c>
      <c r="B60" s="164"/>
      <c r="C60" s="164"/>
      <c r="D60" s="164"/>
      <c r="E60" s="164"/>
      <c r="F60" s="164"/>
      <c r="G60" s="164"/>
      <c r="H60" s="450"/>
      <c r="I60" s="450"/>
      <c r="J60" s="450"/>
      <c r="K60" s="2"/>
    </row>
    <row r="61" spans="1:11" ht="15.75" thickBot="1">
      <c r="A61" s="66" t="str">
        <f>'Data Sheet'!A54</f>
        <v>Annual Report of Pattersonville Telephone Company                                                                                           For the period ending December 31, 2014</v>
      </c>
      <c r="B61" s="2"/>
      <c r="C61" s="2"/>
      <c r="D61" s="2"/>
      <c r="E61" s="158"/>
      <c r="F61" s="2"/>
      <c r="G61" s="2"/>
      <c r="H61" s="2"/>
      <c r="I61" s="438"/>
      <c r="J61" s="438"/>
      <c r="K61" s="2"/>
    </row>
    <row r="62" spans="1:11">
      <c r="A62" s="279"/>
      <c r="B62" s="166"/>
      <c r="C62" s="166"/>
      <c r="D62" s="166"/>
      <c r="E62" s="166"/>
      <c r="F62" s="166"/>
      <c r="G62" s="166"/>
      <c r="H62" s="166"/>
      <c r="I62" s="451"/>
      <c r="J62" s="452"/>
      <c r="K62" s="2"/>
    </row>
    <row r="63" spans="1:11" ht="15.75">
      <c r="A63" s="157"/>
      <c r="B63" s="453" t="s">
        <v>1042</v>
      </c>
      <c r="C63" s="453"/>
      <c r="D63" s="164"/>
      <c r="E63" s="164"/>
      <c r="F63" s="164"/>
      <c r="G63" s="164"/>
      <c r="H63" s="164"/>
      <c r="I63" s="450"/>
      <c r="J63" s="454"/>
      <c r="K63" s="2"/>
    </row>
    <row r="64" spans="1:11">
      <c r="A64" s="284"/>
      <c r="B64" s="285"/>
      <c r="C64" s="285"/>
      <c r="D64" s="285"/>
      <c r="E64" s="285"/>
      <c r="F64" s="285"/>
      <c r="G64" s="285"/>
      <c r="H64" s="285"/>
      <c r="I64" s="435"/>
      <c r="J64" s="437"/>
      <c r="K64" s="2"/>
    </row>
    <row r="65" spans="1:11">
      <c r="A65" s="157"/>
      <c r="B65" s="2"/>
      <c r="C65" s="325"/>
      <c r="D65" s="2"/>
      <c r="E65" s="2"/>
      <c r="F65" s="325"/>
      <c r="G65" s="455" t="s">
        <v>2516</v>
      </c>
      <c r="H65" s="456"/>
      <c r="I65" s="456"/>
      <c r="J65" s="457"/>
      <c r="K65" s="2"/>
    </row>
    <row r="66" spans="1:11">
      <c r="A66" s="157"/>
      <c r="B66" s="2"/>
      <c r="C66" s="325"/>
      <c r="D66" s="2"/>
      <c r="E66" s="2"/>
      <c r="F66" s="329" t="s">
        <v>1824</v>
      </c>
      <c r="G66" s="325"/>
      <c r="H66" s="458" t="s">
        <v>2517</v>
      </c>
      <c r="I66" s="439"/>
      <c r="J66" s="459" t="s">
        <v>2518</v>
      </c>
      <c r="K66" s="2"/>
    </row>
    <row r="67" spans="1:11">
      <c r="A67" s="157"/>
      <c r="B67" s="326" t="s">
        <v>2228</v>
      </c>
      <c r="C67" s="325"/>
      <c r="D67" s="164" t="s">
        <v>2811</v>
      </c>
      <c r="E67" s="164"/>
      <c r="F67" s="329" t="s">
        <v>2519</v>
      </c>
      <c r="G67" s="325"/>
      <c r="H67" s="458" t="s">
        <v>2245</v>
      </c>
      <c r="I67" s="439"/>
      <c r="J67" s="459" t="s">
        <v>2245</v>
      </c>
      <c r="K67" s="2"/>
    </row>
    <row r="68" spans="1:11">
      <c r="A68" s="157"/>
      <c r="B68" s="326" t="s">
        <v>2240</v>
      </c>
      <c r="C68" s="325"/>
      <c r="D68" s="164" t="s">
        <v>2722</v>
      </c>
      <c r="E68" s="164"/>
      <c r="F68" s="329" t="s">
        <v>2723</v>
      </c>
      <c r="G68" s="325"/>
      <c r="H68" s="458" t="s">
        <v>2724</v>
      </c>
      <c r="I68" s="439"/>
      <c r="J68" s="459" t="s">
        <v>2254</v>
      </c>
      <c r="K68" s="2"/>
    </row>
    <row r="69" spans="1:11">
      <c r="A69" s="284"/>
      <c r="B69" s="285"/>
      <c r="C69" s="328"/>
      <c r="D69" s="285"/>
      <c r="E69" s="285"/>
      <c r="F69" s="328"/>
      <c r="G69" s="328"/>
      <c r="H69" s="435"/>
      <c r="I69" s="436"/>
      <c r="J69" s="437"/>
      <c r="K69" s="2"/>
    </row>
    <row r="70" spans="1:11">
      <c r="A70" s="157"/>
      <c r="B70" s="2"/>
      <c r="C70" s="325"/>
      <c r="D70" s="164" t="s">
        <v>1043</v>
      </c>
      <c r="E70" s="164"/>
      <c r="F70" s="325"/>
      <c r="G70" s="325"/>
      <c r="H70" s="438"/>
      <c r="I70" s="439"/>
      <c r="J70" s="440"/>
      <c r="K70" s="2"/>
    </row>
    <row r="71" spans="1:11">
      <c r="A71" s="157"/>
      <c r="B71" s="326" t="s">
        <v>1347</v>
      </c>
      <c r="C71" s="325"/>
      <c r="D71" s="2" t="s">
        <v>1044</v>
      </c>
      <c r="E71" s="2" t="s">
        <v>1045</v>
      </c>
      <c r="F71" s="329" t="s">
        <v>164</v>
      </c>
      <c r="G71" s="325"/>
      <c r="H71" s="438">
        <f>Sch.51!J33</f>
        <v>0</v>
      </c>
      <c r="I71" s="439"/>
      <c r="J71" s="442">
        <v>0</v>
      </c>
      <c r="K71" s="2"/>
    </row>
    <row r="72" spans="1:11">
      <c r="A72" s="157"/>
      <c r="B72" s="326" t="s">
        <v>562</v>
      </c>
      <c r="C72" s="325"/>
      <c r="D72" s="2" t="s">
        <v>1046</v>
      </c>
      <c r="E72" s="2" t="s">
        <v>1047</v>
      </c>
      <c r="F72" s="329" t="s">
        <v>164</v>
      </c>
      <c r="G72" s="325"/>
      <c r="H72" s="438">
        <f>Sch.51!F33</f>
        <v>0</v>
      </c>
      <c r="I72" s="439"/>
      <c r="J72" s="442">
        <v>0</v>
      </c>
      <c r="K72" s="2"/>
    </row>
    <row r="73" spans="1:11">
      <c r="A73" s="157"/>
      <c r="B73" s="326" t="s">
        <v>565</v>
      </c>
      <c r="C73" s="325"/>
      <c r="D73" s="2" t="s">
        <v>1048</v>
      </c>
      <c r="E73" s="2" t="s">
        <v>1049</v>
      </c>
      <c r="F73" s="329" t="s">
        <v>164</v>
      </c>
      <c r="G73" s="325"/>
      <c r="H73" s="438">
        <f>Sch.51!H33</f>
        <v>0</v>
      </c>
      <c r="I73" s="439"/>
      <c r="J73" s="442">
        <v>0</v>
      </c>
      <c r="K73" s="2"/>
    </row>
    <row r="74" spans="1:11">
      <c r="A74" s="157"/>
      <c r="B74" s="326" t="s">
        <v>567</v>
      </c>
      <c r="C74" s="325"/>
      <c r="D74" s="2" t="s">
        <v>1050</v>
      </c>
      <c r="E74" s="2" t="s">
        <v>1051</v>
      </c>
      <c r="F74" s="329" t="s">
        <v>164</v>
      </c>
      <c r="G74" s="328"/>
      <c r="H74" s="435">
        <f>Sch.51!N33</f>
        <v>0</v>
      </c>
      <c r="I74" s="436"/>
      <c r="J74" s="444">
        <v>0</v>
      </c>
      <c r="K74" s="2"/>
    </row>
    <row r="75" spans="1:11">
      <c r="A75" s="157"/>
      <c r="B75" s="326" t="s">
        <v>570</v>
      </c>
      <c r="C75" s="325"/>
      <c r="D75" s="164" t="s">
        <v>1052</v>
      </c>
      <c r="E75" s="164"/>
      <c r="F75" s="325"/>
      <c r="G75" s="328"/>
      <c r="H75" s="435">
        <f>SUM(H71:H74)</f>
        <v>0</v>
      </c>
      <c r="I75" s="436"/>
      <c r="J75" s="437">
        <f>SUM(J71:J74)</f>
        <v>0</v>
      </c>
      <c r="K75" s="2"/>
    </row>
    <row r="76" spans="1:11">
      <c r="A76" s="157"/>
      <c r="B76" s="2"/>
      <c r="C76" s="325"/>
      <c r="D76" s="164" t="s">
        <v>1053</v>
      </c>
      <c r="E76" s="164"/>
      <c r="F76" s="325"/>
      <c r="G76" s="325"/>
      <c r="H76" s="438"/>
      <c r="I76" s="439"/>
      <c r="J76" s="440"/>
      <c r="K76" s="2"/>
    </row>
    <row r="77" spans="1:11">
      <c r="A77" s="157"/>
      <c r="B77" s="326" t="s">
        <v>573</v>
      </c>
      <c r="C77" s="325"/>
      <c r="D77" s="2" t="s">
        <v>1054</v>
      </c>
      <c r="E77" s="2" t="s">
        <v>1055</v>
      </c>
      <c r="F77" s="329" t="s">
        <v>1056</v>
      </c>
      <c r="G77" s="325"/>
      <c r="H77" s="998" t="s">
        <v>1057</v>
      </c>
      <c r="I77" s="325"/>
      <c r="J77" s="999" t="s">
        <v>1057</v>
      </c>
      <c r="K77" s="2"/>
    </row>
    <row r="78" spans="1:11">
      <c r="A78" s="157"/>
      <c r="B78" s="326" t="s">
        <v>575</v>
      </c>
      <c r="C78" s="325"/>
      <c r="D78" s="2" t="s">
        <v>1058</v>
      </c>
      <c r="E78" s="2" t="s">
        <v>1059</v>
      </c>
      <c r="F78" s="329" t="s">
        <v>1056</v>
      </c>
      <c r="G78" s="328"/>
      <c r="H78" s="460"/>
      <c r="I78" s="328"/>
      <c r="J78" s="444"/>
      <c r="K78" s="2"/>
    </row>
    <row r="79" spans="1:11">
      <c r="A79" s="157"/>
      <c r="B79" s="326" t="s">
        <v>1060</v>
      </c>
      <c r="C79" s="325"/>
      <c r="D79" s="164" t="s">
        <v>1061</v>
      </c>
      <c r="E79" s="164"/>
      <c r="F79" s="325"/>
      <c r="G79" s="328"/>
      <c r="H79" s="435">
        <f>H75+H78</f>
        <v>0</v>
      </c>
      <c r="I79" s="436"/>
      <c r="J79" s="437">
        <f>J75+J78</f>
        <v>0</v>
      </c>
      <c r="K79" s="2"/>
    </row>
    <row r="80" spans="1:11" ht="15.75" thickBot="1">
      <c r="A80" s="284"/>
      <c r="B80" s="334" t="s">
        <v>1560</v>
      </c>
      <c r="C80" s="328"/>
      <c r="D80" s="408" t="s">
        <v>1062</v>
      </c>
      <c r="E80" s="408"/>
      <c r="F80" s="328"/>
      <c r="G80" s="461"/>
      <c r="H80" s="462">
        <f>H58+H79</f>
        <v>51520.560000000012</v>
      </c>
      <c r="I80" s="383"/>
      <c r="J80" s="463">
        <f>J58+J79</f>
        <v>41186.879999999932</v>
      </c>
      <c r="K80" s="2"/>
    </row>
    <row r="81" spans="1:11" ht="15.75" thickTop="1">
      <c r="A81" s="157"/>
      <c r="B81" s="2"/>
      <c r="C81" s="325"/>
      <c r="D81" s="164" t="s">
        <v>1063</v>
      </c>
      <c r="E81" s="164"/>
      <c r="F81" s="325"/>
      <c r="G81" s="325"/>
      <c r="H81" s="2"/>
      <c r="I81" s="325"/>
      <c r="J81" s="283"/>
      <c r="K81" s="2"/>
    </row>
    <row r="82" spans="1:11">
      <c r="A82" s="157"/>
      <c r="B82" s="326" t="s">
        <v>215</v>
      </c>
      <c r="C82" s="325"/>
      <c r="D82" s="2" t="s">
        <v>848</v>
      </c>
      <c r="E82" s="2" t="s">
        <v>1064</v>
      </c>
      <c r="F82" s="325"/>
      <c r="G82" s="328"/>
      <c r="H82" s="464">
        <v>1032990</v>
      </c>
      <c r="I82" s="465"/>
      <c r="J82" s="466">
        <v>1044218.4</v>
      </c>
      <c r="K82" s="2"/>
    </row>
    <row r="83" spans="1:11">
      <c r="A83" s="157"/>
      <c r="B83" s="326" t="s">
        <v>1065</v>
      </c>
      <c r="C83" s="325"/>
      <c r="D83" s="2" t="s">
        <v>1066</v>
      </c>
      <c r="E83" s="2" t="s">
        <v>147</v>
      </c>
      <c r="F83" s="325"/>
      <c r="G83" s="325"/>
      <c r="H83" s="438">
        <f>H80-H39</f>
        <v>33578.560000000012</v>
      </c>
      <c r="I83" s="439"/>
      <c r="J83" s="440">
        <f>J80-J39</f>
        <v>30771.879999999932</v>
      </c>
      <c r="K83" s="2"/>
    </row>
    <row r="84" spans="1:11">
      <c r="A84" s="157"/>
      <c r="B84" s="326" t="s">
        <v>1067</v>
      </c>
      <c r="C84" s="325"/>
      <c r="D84" s="2" t="s">
        <v>1068</v>
      </c>
      <c r="E84" s="2" t="s">
        <v>148</v>
      </c>
      <c r="F84" s="325"/>
      <c r="G84" s="325"/>
      <c r="H84" s="441"/>
      <c r="I84" s="439"/>
      <c r="J84" s="442"/>
      <c r="K84" s="2"/>
    </row>
    <row r="85" spans="1:11">
      <c r="A85" s="157"/>
      <c r="B85" s="326" t="s">
        <v>1069</v>
      </c>
      <c r="C85" s="325"/>
      <c r="D85" s="2" t="s">
        <v>1070</v>
      </c>
      <c r="E85" s="2" t="s">
        <v>1071</v>
      </c>
      <c r="F85" s="329" t="s">
        <v>2739</v>
      </c>
      <c r="G85" s="325"/>
      <c r="H85" s="438">
        <f>Sch.36!K62</f>
        <v>0</v>
      </c>
      <c r="I85" s="439"/>
      <c r="J85" s="442">
        <v>0</v>
      </c>
      <c r="K85" s="2"/>
    </row>
    <row r="86" spans="1:11">
      <c r="A86" s="157"/>
      <c r="B86" s="326" t="s">
        <v>1072</v>
      </c>
      <c r="C86" s="325"/>
      <c r="D86" s="2" t="s">
        <v>1073</v>
      </c>
      <c r="E86" s="2" t="s">
        <v>1074</v>
      </c>
      <c r="F86" s="329" t="s">
        <v>2739</v>
      </c>
      <c r="G86" s="325"/>
      <c r="H86" s="438">
        <f>Sch.36!K55</f>
        <v>84000</v>
      </c>
      <c r="I86" s="439"/>
      <c r="J86" s="442">
        <v>42000</v>
      </c>
      <c r="K86" s="2"/>
    </row>
    <row r="87" spans="1:11">
      <c r="A87" s="157"/>
      <c r="B87" s="326" t="s">
        <v>1354</v>
      </c>
      <c r="C87" s="325"/>
      <c r="D87" s="2" t="s">
        <v>1075</v>
      </c>
      <c r="E87" s="2" t="s">
        <v>1076</v>
      </c>
      <c r="F87" s="329" t="s">
        <v>2593</v>
      </c>
      <c r="G87" s="328"/>
      <c r="H87" s="443"/>
      <c r="I87" s="436"/>
      <c r="J87" s="444"/>
      <c r="K87" s="2"/>
    </row>
    <row r="88" spans="1:11">
      <c r="A88" s="157"/>
      <c r="B88" s="326" t="s">
        <v>1356</v>
      </c>
      <c r="C88" s="325"/>
      <c r="D88" s="164" t="s">
        <v>1077</v>
      </c>
      <c r="E88" s="164"/>
      <c r="F88" s="325"/>
      <c r="G88" s="328"/>
      <c r="H88" s="435">
        <f>H83-SUM(H84:H87)</f>
        <v>-50421.439999999988</v>
      </c>
      <c r="I88" s="436"/>
      <c r="J88" s="437">
        <f>J83-SUM(J84:J87)</f>
        <v>-11228.120000000068</v>
      </c>
      <c r="K88" s="2"/>
    </row>
    <row r="89" spans="1:11">
      <c r="A89" s="157"/>
      <c r="B89" s="326" t="s">
        <v>1357</v>
      </c>
      <c r="C89" s="325"/>
      <c r="D89" s="2" t="s">
        <v>848</v>
      </c>
      <c r="E89" s="2" t="s">
        <v>149</v>
      </c>
      <c r="F89" s="325"/>
      <c r="G89" s="325"/>
      <c r="H89" s="438">
        <f>H82+H88</f>
        <v>982568.56</v>
      </c>
      <c r="I89" s="439"/>
      <c r="J89" s="440">
        <f>J82+J88</f>
        <v>1032990.2799999999</v>
      </c>
      <c r="K89" s="2"/>
    </row>
    <row r="90" spans="1:11">
      <c r="A90" s="157"/>
      <c r="B90" s="326" t="s">
        <v>1358</v>
      </c>
      <c r="C90" s="325"/>
      <c r="D90" s="2" t="s">
        <v>844</v>
      </c>
      <c r="E90" s="2" t="s">
        <v>150</v>
      </c>
      <c r="F90" s="325"/>
      <c r="G90" s="328"/>
      <c r="H90" s="443"/>
      <c r="I90" s="436"/>
      <c r="J90" s="444"/>
      <c r="K90" s="2"/>
    </row>
    <row r="91" spans="1:11" ht="15.75" thickBot="1">
      <c r="A91" s="157"/>
      <c r="B91" s="326" t="s">
        <v>1078</v>
      </c>
      <c r="C91" s="325"/>
      <c r="D91" s="164" t="s">
        <v>1079</v>
      </c>
      <c r="E91" s="164"/>
      <c r="F91" s="325"/>
      <c r="G91" s="461"/>
      <c r="H91" s="462">
        <f>H89+H90</f>
        <v>982568.56</v>
      </c>
      <c r="I91" s="383"/>
      <c r="J91" s="463">
        <f>J89+J90</f>
        <v>1032990.2799999999</v>
      </c>
      <c r="K91" s="2"/>
    </row>
    <row r="92" spans="1:11" ht="15.75" thickTop="1">
      <c r="A92" s="320"/>
      <c r="B92" s="322"/>
      <c r="C92" s="321"/>
      <c r="D92" s="365" t="s">
        <v>1080</v>
      </c>
      <c r="E92" s="365"/>
      <c r="F92" s="321"/>
      <c r="G92" s="325"/>
      <c r="H92" s="2"/>
      <c r="I92" s="325"/>
      <c r="J92" s="283"/>
      <c r="K92" s="2"/>
    </row>
    <row r="93" spans="1:11">
      <c r="A93" s="157"/>
      <c r="B93" s="326" t="s">
        <v>1081</v>
      </c>
      <c r="C93" s="325"/>
      <c r="D93" s="2" t="s">
        <v>846</v>
      </c>
      <c r="E93" s="2" t="s">
        <v>1539</v>
      </c>
      <c r="F93" s="325"/>
      <c r="G93" s="325"/>
      <c r="H93" s="2"/>
      <c r="I93" s="325"/>
      <c r="J93" s="283"/>
      <c r="K93" s="2"/>
    </row>
    <row r="94" spans="1:11">
      <c r="A94" s="157"/>
      <c r="B94" s="2"/>
      <c r="C94" s="325"/>
      <c r="D94" s="2"/>
      <c r="E94" s="348" t="s">
        <v>1540</v>
      </c>
      <c r="F94" s="325"/>
      <c r="G94" s="328"/>
      <c r="H94" s="464">
        <v>143800</v>
      </c>
      <c r="I94" s="465"/>
      <c r="J94" s="466">
        <v>133385</v>
      </c>
      <c r="K94" s="2"/>
    </row>
    <row r="95" spans="1:11">
      <c r="A95" s="157"/>
      <c r="B95" s="326" t="s">
        <v>2730</v>
      </c>
      <c r="C95" s="325"/>
      <c r="D95" s="2"/>
      <c r="E95" s="2" t="s">
        <v>1541</v>
      </c>
      <c r="F95" s="329" t="s">
        <v>1067</v>
      </c>
      <c r="G95" s="325"/>
      <c r="H95" s="1510">
        <f>Sch.30!K50</f>
        <v>17942</v>
      </c>
      <c r="I95" s="439"/>
      <c r="J95" s="442">
        <v>10415</v>
      </c>
      <c r="K95" s="2"/>
    </row>
    <row r="96" spans="1:11">
      <c r="A96" s="157"/>
      <c r="B96" s="326" t="s">
        <v>2733</v>
      </c>
      <c r="C96" s="325"/>
      <c r="D96" s="2"/>
      <c r="E96" s="2" t="s">
        <v>151</v>
      </c>
      <c r="F96" s="325"/>
      <c r="G96" s="325"/>
      <c r="H96" s="441"/>
      <c r="I96" s="439"/>
      <c r="J96" s="442"/>
      <c r="K96" s="2"/>
    </row>
    <row r="97" spans="1:11">
      <c r="A97" s="157"/>
      <c r="B97" s="326" t="s">
        <v>2736</v>
      </c>
      <c r="C97" s="325"/>
      <c r="D97" s="2"/>
      <c r="E97" s="2" t="s">
        <v>152</v>
      </c>
      <c r="F97" s="325"/>
      <c r="G97" s="328"/>
      <c r="H97" s="443"/>
      <c r="I97" s="436"/>
      <c r="J97" s="444"/>
      <c r="K97" s="2"/>
    </row>
    <row r="98" spans="1:11">
      <c r="A98" s="157"/>
      <c r="B98" s="326" t="s">
        <v>2739</v>
      </c>
      <c r="C98" s="325"/>
      <c r="D98" s="2" t="s">
        <v>846</v>
      </c>
      <c r="E98" s="2" t="s">
        <v>1539</v>
      </c>
      <c r="F98" s="325"/>
      <c r="G98" s="325"/>
      <c r="H98" s="2"/>
      <c r="I98" s="325"/>
      <c r="J98" s="283"/>
      <c r="K98" s="2"/>
    </row>
    <row r="99" spans="1:11" ht="15.75" thickBot="1">
      <c r="A99" s="284"/>
      <c r="B99" s="285"/>
      <c r="C99" s="328"/>
      <c r="D99" s="285"/>
      <c r="E99" s="467" t="s">
        <v>1542</v>
      </c>
      <c r="F99" s="328"/>
      <c r="G99" s="461"/>
      <c r="H99" s="462">
        <f>H94+H95-H96+H97</f>
        <v>161742</v>
      </c>
      <c r="I99" s="461"/>
      <c r="J99" s="463">
        <f>J94+J95-J96+J97</f>
        <v>143800</v>
      </c>
      <c r="K99" s="2"/>
    </row>
    <row r="100" spans="1:11" ht="15.75" thickTop="1">
      <c r="A100" s="157"/>
      <c r="B100" s="164" t="s">
        <v>1543</v>
      </c>
      <c r="C100" s="164"/>
      <c r="D100" s="164"/>
      <c r="E100" s="164"/>
      <c r="F100" s="164"/>
      <c r="G100" s="164"/>
      <c r="H100" s="164"/>
      <c r="I100" s="164"/>
      <c r="J100" s="281"/>
      <c r="K100" s="2"/>
    </row>
    <row r="101" spans="1:11">
      <c r="A101" s="157"/>
      <c r="B101" s="2"/>
      <c r="C101" s="2"/>
      <c r="D101" s="2"/>
      <c r="E101" s="2"/>
      <c r="F101" s="2"/>
      <c r="G101" s="2"/>
      <c r="H101" s="2"/>
      <c r="I101" s="2"/>
      <c r="J101" s="283"/>
      <c r="K101" s="2"/>
    </row>
    <row r="102" spans="1:11">
      <c r="A102" s="157"/>
      <c r="B102" s="468" t="s">
        <v>1544</v>
      </c>
      <c r="C102" s="158"/>
      <c r="D102" s="158" t="s">
        <v>1545</v>
      </c>
      <c r="E102" s="158"/>
      <c r="F102" s="158"/>
      <c r="G102" s="158"/>
      <c r="H102" s="158"/>
      <c r="I102" s="158"/>
      <c r="J102" s="288"/>
      <c r="K102" s="2"/>
    </row>
    <row r="103" spans="1:11">
      <c r="A103" s="157"/>
      <c r="B103" s="158"/>
      <c r="C103" s="158"/>
      <c r="D103" s="158" t="s">
        <v>1546</v>
      </c>
      <c r="E103" s="158"/>
      <c r="F103" s="158"/>
      <c r="G103" s="158"/>
      <c r="H103" s="158"/>
      <c r="I103" s="158"/>
      <c r="J103" s="288"/>
      <c r="K103" s="2"/>
    </row>
    <row r="104" spans="1:11">
      <c r="A104" s="287"/>
      <c r="B104" s="158"/>
      <c r="C104" s="158"/>
      <c r="D104" s="158"/>
      <c r="E104" s="158"/>
      <c r="F104" s="158"/>
      <c r="G104" s="158"/>
      <c r="H104" s="158"/>
      <c r="I104" s="158"/>
      <c r="J104" s="288"/>
      <c r="K104" s="2"/>
    </row>
    <row r="105" spans="1:11">
      <c r="A105" s="287"/>
      <c r="B105" s="158"/>
      <c r="C105" s="158"/>
      <c r="D105" s="158"/>
      <c r="E105" s="158"/>
      <c r="F105" s="158"/>
      <c r="G105" s="158"/>
      <c r="H105" s="158"/>
      <c r="I105" s="158"/>
      <c r="J105" s="288"/>
      <c r="K105" s="2"/>
    </row>
    <row r="106" spans="1:11">
      <c r="A106" s="287"/>
      <c r="B106" s="158"/>
      <c r="C106" s="158"/>
      <c r="D106" s="158"/>
      <c r="E106" s="158"/>
      <c r="F106" s="158"/>
      <c r="G106" s="158"/>
      <c r="H106" s="158"/>
      <c r="I106" s="158"/>
      <c r="J106" s="288"/>
      <c r="K106" s="2"/>
    </row>
    <row r="107" spans="1:11">
      <c r="A107" s="287"/>
      <c r="B107" s="158"/>
      <c r="C107" s="158"/>
      <c r="D107" s="158"/>
      <c r="E107" s="158"/>
      <c r="F107" s="158"/>
      <c r="G107" s="158"/>
      <c r="H107" s="158"/>
      <c r="I107" s="158"/>
      <c r="J107" s="288"/>
      <c r="K107" s="2"/>
    </row>
    <row r="108" spans="1:11">
      <c r="A108" s="287"/>
      <c r="B108" s="158"/>
      <c r="C108" s="158"/>
      <c r="D108" s="158"/>
      <c r="E108" s="158"/>
      <c r="F108" s="158"/>
      <c r="G108" s="158"/>
      <c r="H108" s="158"/>
      <c r="I108" s="158"/>
      <c r="J108" s="288"/>
      <c r="K108" s="2"/>
    </row>
    <row r="109" spans="1:11">
      <c r="A109" s="287"/>
      <c r="B109" s="158"/>
      <c r="C109" s="158"/>
      <c r="D109" s="158"/>
      <c r="E109" s="158"/>
      <c r="F109" s="158"/>
      <c r="G109" s="158"/>
      <c r="H109" s="158"/>
      <c r="I109" s="158"/>
      <c r="J109" s="288"/>
      <c r="K109" s="2"/>
    </row>
    <row r="110" spans="1:11">
      <c r="A110" s="287"/>
      <c r="B110" s="158"/>
      <c r="C110" s="158"/>
      <c r="D110" s="158"/>
      <c r="E110" s="158"/>
      <c r="F110" s="158"/>
      <c r="G110" s="158"/>
      <c r="H110" s="158"/>
      <c r="I110" s="158"/>
      <c r="J110" s="288"/>
      <c r="K110" s="2"/>
    </row>
    <row r="111" spans="1:11">
      <c r="A111" s="287"/>
      <c r="B111" s="158"/>
      <c r="C111" s="158"/>
      <c r="D111" s="158"/>
      <c r="E111" s="158"/>
      <c r="F111" s="158"/>
      <c r="G111" s="158"/>
      <c r="H111" s="158"/>
      <c r="I111" s="158"/>
      <c r="J111" s="288"/>
      <c r="K111" s="2"/>
    </row>
    <row r="112" spans="1:11">
      <c r="A112" s="287"/>
      <c r="B112" s="158"/>
      <c r="C112" s="158"/>
      <c r="D112" s="158"/>
      <c r="E112" s="158"/>
      <c r="F112" s="158"/>
      <c r="G112" s="158"/>
      <c r="H112" s="158"/>
      <c r="I112" s="158"/>
      <c r="J112" s="288"/>
      <c r="K112" s="2"/>
    </row>
    <row r="113" spans="1:11">
      <c r="A113" s="287"/>
      <c r="B113" s="158"/>
      <c r="C113" s="158"/>
      <c r="D113" s="158"/>
      <c r="E113" s="158"/>
      <c r="F113" s="158"/>
      <c r="G113" s="158"/>
      <c r="H113" s="158"/>
      <c r="I113" s="158"/>
      <c r="J113" s="288"/>
      <c r="K113" s="2"/>
    </row>
    <row r="114" spans="1:11">
      <c r="A114" s="287"/>
      <c r="B114" s="158"/>
      <c r="C114" s="158"/>
      <c r="D114" s="158"/>
      <c r="E114" s="158"/>
      <c r="F114" s="158"/>
      <c r="G114" s="158"/>
      <c r="H114" s="158"/>
      <c r="I114" s="158"/>
      <c r="J114" s="288"/>
      <c r="K114" s="2"/>
    </row>
    <row r="115" spans="1:11">
      <c r="A115" s="287"/>
      <c r="B115" s="158"/>
      <c r="C115" s="158"/>
      <c r="D115" s="158"/>
      <c r="E115" s="158"/>
      <c r="F115" s="158"/>
      <c r="G115" s="158"/>
      <c r="H115" s="158"/>
      <c r="I115" s="158"/>
      <c r="J115" s="288"/>
      <c r="K115" s="2"/>
    </row>
    <row r="116" spans="1:11">
      <c r="A116" s="287"/>
      <c r="B116" s="158"/>
      <c r="C116" s="158"/>
      <c r="D116" s="158"/>
      <c r="E116" s="158"/>
      <c r="F116" s="158"/>
      <c r="G116" s="158"/>
      <c r="H116" s="158"/>
      <c r="I116" s="158"/>
      <c r="J116" s="288"/>
      <c r="K116" s="2"/>
    </row>
    <row r="117" spans="1:11">
      <c r="A117" s="287"/>
      <c r="B117" s="158"/>
      <c r="C117" s="158"/>
      <c r="D117" s="158"/>
      <c r="E117" s="158"/>
      <c r="F117" s="158"/>
      <c r="G117" s="158"/>
      <c r="H117" s="158"/>
      <c r="I117" s="158"/>
      <c r="J117" s="288"/>
      <c r="K117" s="2"/>
    </row>
    <row r="118" spans="1:11" ht="15.75" thickBot="1">
      <c r="A118" s="289"/>
      <c r="B118" s="163"/>
      <c r="C118" s="163"/>
      <c r="D118" s="163"/>
      <c r="E118" s="163"/>
      <c r="F118" s="163"/>
      <c r="G118" s="163"/>
      <c r="H118" s="163"/>
      <c r="I118" s="163"/>
      <c r="J118" s="290"/>
      <c r="K118" s="2"/>
    </row>
    <row r="119" spans="1:11">
      <c r="A119" s="2"/>
      <c r="B119" s="2"/>
      <c r="C119" s="2"/>
      <c r="D119" s="2"/>
      <c r="E119" s="2"/>
      <c r="F119" s="2"/>
      <c r="G119" s="2"/>
      <c r="H119" s="2"/>
      <c r="I119" s="2"/>
      <c r="J119" s="348" t="s">
        <v>2189</v>
      </c>
      <c r="K119" s="2"/>
    </row>
    <row r="120" spans="1:11">
      <c r="A120" s="164" t="s">
        <v>2276</v>
      </c>
      <c r="B120" s="164"/>
      <c r="C120" s="164"/>
      <c r="D120" s="164"/>
      <c r="E120" s="164"/>
      <c r="F120" s="164"/>
      <c r="G120" s="164"/>
      <c r="H120" s="164"/>
      <c r="I120" s="164"/>
      <c r="J120" s="164"/>
      <c r="K120" s="2"/>
    </row>
    <row r="121" spans="1:11">
      <c r="A121" s="2"/>
    </row>
    <row r="122" spans="1:11">
      <c r="A122" s="2"/>
    </row>
    <row r="123" spans="1:11">
      <c r="A123" s="2"/>
    </row>
    <row r="124" spans="1:11">
      <c r="A124" s="2"/>
    </row>
    <row r="125" spans="1:11">
      <c r="A125" s="2"/>
    </row>
    <row r="126" spans="1:11">
      <c r="A126" s="2"/>
    </row>
    <row r="127" spans="1:11">
      <c r="A127" s="2"/>
    </row>
    <row r="128" spans="1: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sheetData>
  <phoneticPr fontId="62" type="noConversion"/>
  <printOptions horizontalCentered="1" verticalCentered="1"/>
  <pageMargins left="0.5" right="0.5" top="0.5" bottom="0.5" header="0" footer="0"/>
  <pageSetup scale="71" fitToHeight="2"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26" r:id="rId4" name="Button 18">
              <controlPr locked="0" defaultSize="0" autoFill="0" autoLine="0" autoPict="0">
                <anchor moveWithCells="1" sizeWithCells="1">
                  <from>
                    <xdr:col>0</xdr:col>
                    <xdr:colOff>0</xdr:colOff>
                    <xdr:row>121</xdr:row>
                    <xdr:rowOff>38100</xdr:rowOff>
                  </from>
                  <to>
                    <xdr:col>0</xdr:col>
                    <xdr:colOff>0</xdr:colOff>
                    <xdr:row>123</xdr:row>
                    <xdr:rowOff>76200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234"/>
  <sheetViews>
    <sheetView defaultGridColor="0" topLeftCell="A85" colorId="22" zoomScale="75" zoomScaleNormal="75" workbookViewId="0">
      <selection activeCell="F17" sqref="F17"/>
    </sheetView>
  </sheetViews>
  <sheetFormatPr defaultColWidth="9.77734375" defaultRowHeight="15"/>
  <cols>
    <col min="1" max="1" width="1.77734375" customWidth="1"/>
    <col min="2" max="2" width="5.77734375" customWidth="1"/>
    <col min="3" max="3" width="2.77734375" customWidth="1"/>
    <col min="4" max="4" width="55.77734375" customWidth="1"/>
    <col min="5" max="5" width="8.77734375" customWidth="1"/>
    <col min="6" max="6" width="16.77734375" customWidth="1"/>
    <col min="7" max="7" width="19.5546875" customWidth="1"/>
  </cols>
  <sheetData>
    <row r="1" spans="1:8" ht="15.75" thickBot="1">
      <c r="A1" s="2"/>
      <c r="B1" s="152" t="str">
        <f>'Data Sheet'!A54</f>
        <v>Annual Report of Pattersonville Telephone Company                                                                                           For the period ending December 31, 2014</v>
      </c>
      <c r="C1" s="2"/>
      <c r="D1" s="2"/>
      <c r="E1" s="2"/>
      <c r="F1" s="2"/>
      <c r="G1" s="2"/>
      <c r="H1" s="2"/>
    </row>
    <row r="2" spans="1:8">
      <c r="A2" s="2"/>
      <c r="B2" s="279"/>
      <c r="C2" s="166"/>
      <c r="D2" s="166"/>
      <c r="E2" s="166"/>
      <c r="F2" s="166"/>
      <c r="G2" s="280"/>
      <c r="H2" s="2"/>
    </row>
    <row r="3" spans="1:8" ht="15.75">
      <c r="A3" s="2"/>
      <c r="B3" s="153" t="s">
        <v>1547</v>
      </c>
      <c r="C3" s="164"/>
      <c r="D3" s="453"/>
      <c r="E3" s="453"/>
      <c r="F3" s="453"/>
      <c r="G3" s="469"/>
      <c r="H3" s="2"/>
    </row>
    <row r="4" spans="1:8">
      <c r="A4" s="2"/>
      <c r="B4" s="284"/>
      <c r="C4" s="285"/>
      <c r="D4" s="285"/>
      <c r="E4" s="285"/>
      <c r="F4" s="285"/>
      <c r="G4" s="286"/>
      <c r="H4" s="2"/>
    </row>
    <row r="5" spans="1:8">
      <c r="A5" s="2"/>
      <c r="B5" s="159" t="s">
        <v>2228</v>
      </c>
      <c r="C5" s="325"/>
      <c r="D5" s="326" t="s">
        <v>1548</v>
      </c>
      <c r="E5" s="1003"/>
      <c r="F5" s="1007" t="s">
        <v>1549</v>
      </c>
      <c r="G5" s="470" t="s">
        <v>1550</v>
      </c>
      <c r="H5" s="2"/>
    </row>
    <row r="6" spans="1:8">
      <c r="A6" s="2"/>
      <c r="B6" s="406" t="s">
        <v>2240</v>
      </c>
      <c r="C6" s="328"/>
      <c r="D6" s="334" t="s">
        <v>2722</v>
      </c>
      <c r="E6" s="285"/>
      <c r="F6" s="485" t="s">
        <v>2723</v>
      </c>
      <c r="G6" s="471" t="s">
        <v>2724</v>
      </c>
      <c r="H6" s="2"/>
    </row>
    <row r="7" spans="1:8">
      <c r="A7" s="2"/>
      <c r="B7" s="159"/>
      <c r="C7" s="325"/>
      <c r="D7" s="2" t="s">
        <v>1551</v>
      </c>
      <c r="E7" s="1403"/>
      <c r="F7" s="1405"/>
      <c r="G7" s="473"/>
      <c r="H7" s="2"/>
    </row>
    <row r="8" spans="1:8">
      <c r="A8" s="2"/>
      <c r="B8" s="159">
        <v>1</v>
      </c>
      <c r="C8" s="325"/>
      <c r="D8" s="2" t="s">
        <v>1552</v>
      </c>
      <c r="E8" s="1404"/>
      <c r="F8" s="1406">
        <f>Sch.12!H80</f>
        <v>51520.560000000012</v>
      </c>
      <c r="G8" s="476">
        <f>Sch.12!J80</f>
        <v>41186.879999999932</v>
      </c>
      <c r="H8" s="2"/>
    </row>
    <row r="9" spans="1:8">
      <c r="A9" s="2"/>
      <c r="B9" s="159"/>
      <c r="C9" s="325"/>
      <c r="D9" s="2" t="s">
        <v>1553</v>
      </c>
      <c r="E9" s="1403"/>
      <c r="F9" s="1405"/>
      <c r="G9" s="473"/>
      <c r="H9" s="2"/>
    </row>
    <row r="10" spans="1:8">
      <c r="A10" s="2"/>
      <c r="B10" s="159"/>
      <c r="C10" s="325"/>
      <c r="D10" s="2" t="s">
        <v>1554</v>
      </c>
      <c r="E10" s="1403"/>
      <c r="F10" s="1405"/>
      <c r="G10" s="473"/>
      <c r="H10" s="2"/>
    </row>
    <row r="11" spans="1:8">
      <c r="A11" s="2"/>
      <c r="B11" s="159">
        <v>2</v>
      </c>
      <c r="C11" s="325"/>
      <c r="D11" s="2" t="s">
        <v>132</v>
      </c>
      <c r="E11" s="1403"/>
      <c r="F11" s="1407">
        <v>63648.63</v>
      </c>
      <c r="G11" s="477">
        <v>58492</v>
      </c>
      <c r="H11" s="2"/>
    </row>
    <row r="12" spans="1:8">
      <c r="A12" s="2"/>
      <c r="B12" s="159">
        <v>3</v>
      </c>
      <c r="C12" s="325"/>
      <c r="D12" s="2" t="s">
        <v>133</v>
      </c>
      <c r="E12" s="1403"/>
      <c r="F12" s="1407"/>
      <c r="G12" s="477"/>
      <c r="H12" s="2"/>
    </row>
    <row r="13" spans="1:8">
      <c r="A13" s="2"/>
      <c r="B13" s="159">
        <v>4</v>
      </c>
      <c r="C13" s="325"/>
      <c r="D13" s="2" t="s">
        <v>134</v>
      </c>
      <c r="E13" s="1403"/>
      <c r="F13" s="1407"/>
      <c r="G13" s="477">
        <v>0</v>
      </c>
      <c r="H13" s="2"/>
    </row>
    <row r="14" spans="1:8">
      <c r="A14" s="2"/>
      <c r="B14" s="159">
        <v>5</v>
      </c>
      <c r="C14" s="325"/>
      <c r="D14" s="2" t="s">
        <v>135</v>
      </c>
      <c r="E14" s="1403"/>
      <c r="F14" s="1407"/>
      <c r="G14" s="477"/>
      <c r="H14" s="2"/>
    </row>
    <row r="15" spans="1:8">
      <c r="A15" s="2"/>
      <c r="B15" s="159">
        <v>6</v>
      </c>
      <c r="C15" s="325"/>
      <c r="D15" s="2" t="s">
        <v>136</v>
      </c>
      <c r="E15" s="1403"/>
      <c r="F15" s="1407"/>
      <c r="G15" s="477"/>
      <c r="H15" s="2"/>
    </row>
    <row r="16" spans="1:8">
      <c r="A16" s="2"/>
      <c r="B16" s="159"/>
      <c r="C16" s="325"/>
      <c r="D16" s="2" t="s">
        <v>137</v>
      </c>
      <c r="E16" s="1403"/>
      <c r="F16" s="1407">
        <v>-8167.6</v>
      </c>
      <c r="G16" s="477">
        <v>22688</v>
      </c>
      <c r="H16" s="2"/>
    </row>
    <row r="17" spans="1:8">
      <c r="A17" s="2"/>
      <c r="B17" s="159">
        <v>7</v>
      </c>
      <c r="C17" s="325"/>
      <c r="D17" s="2" t="s">
        <v>138</v>
      </c>
      <c r="E17" s="1403"/>
      <c r="F17" s="1407">
        <v>989.45</v>
      </c>
      <c r="G17" s="477">
        <v>-9869</v>
      </c>
      <c r="H17" s="2"/>
    </row>
    <row r="18" spans="1:8">
      <c r="A18" s="2"/>
      <c r="B18" s="159">
        <v>8</v>
      </c>
      <c r="C18" s="325"/>
      <c r="D18" s="2" t="s">
        <v>139</v>
      </c>
      <c r="E18" s="1403"/>
      <c r="F18" s="1407"/>
      <c r="G18" s="477"/>
      <c r="H18" s="2"/>
    </row>
    <row r="19" spans="1:8">
      <c r="A19" s="2"/>
      <c r="B19" s="159"/>
      <c r="C19" s="325"/>
      <c r="D19" s="2" t="s">
        <v>140</v>
      </c>
      <c r="E19" s="1403"/>
      <c r="F19" s="1407">
        <v>-10331</v>
      </c>
      <c r="G19" s="477">
        <v>-32091</v>
      </c>
      <c r="H19" s="2"/>
    </row>
    <row r="20" spans="1:8">
      <c r="A20" s="2"/>
      <c r="B20" s="159">
        <v>9</v>
      </c>
      <c r="C20" s="325"/>
      <c r="D20" s="2" t="s">
        <v>141</v>
      </c>
      <c r="E20" s="1403"/>
      <c r="F20" s="1407">
        <v>-2754</v>
      </c>
      <c r="G20" s="477">
        <v>-3081</v>
      </c>
      <c r="H20" s="2"/>
    </row>
    <row r="21" spans="1:8">
      <c r="A21" s="2"/>
      <c r="B21" s="159">
        <v>10</v>
      </c>
      <c r="C21" s="325"/>
      <c r="D21" s="2" t="s">
        <v>142</v>
      </c>
      <c r="E21" s="1403"/>
      <c r="F21" s="1407">
        <v>1392.45</v>
      </c>
      <c r="G21" s="477">
        <v>3269</v>
      </c>
      <c r="H21" s="2"/>
    </row>
    <row r="22" spans="1:8">
      <c r="A22" s="2"/>
      <c r="B22" s="159">
        <v>11</v>
      </c>
      <c r="C22" s="325"/>
      <c r="D22" s="2" t="s">
        <v>143</v>
      </c>
      <c r="E22" s="1403"/>
      <c r="F22" s="1407"/>
      <c r="G22" s="477"/>
      <c r="H22" s="2"/>
    </row>
    <row r="23" spans="1:8">
      <c r="A23" s="2"/>
      <c r="B23" s="159">
        <v>12</v>
      </c>
      <c r="C23" s="325"/>
      <c r="D23" s="2" t="s">
        <v>144</v>
      </c>
      <c r="E23" s="1403"/>
      <c r="F23" s="1407">
        <v>-17941.900000000001</v>
      </c>
      <c r="G23" s="477">
        <v>-10415</v>
      </c>
      <c r="H23" s="2"/>
    </row>
    <row r="24" spans="1:8">
      <c r="A24" s="2"/>
      <c r="B24" s="159">
        <v>13</v>
      </c>
      <c r="C24" s="325"/>
      <c r="D24" s="2" t="s">
        <v>1278</v>
      </c>
      <c r="E24" s="1403"/>
      <c r="F24" s="1407"/>
      <c r="G24" s="477"/>
      <c r="H24" s="2"/>
    </row>
    <row r="25" spans="1:8">
      <c r="A25" s="2"/>
      <c r="B25" s="159"/>
      <c r="C25" s="325"/>
      <c r="D25" s="2" t="s">
        <v>1279</v>
      </c>
      <c r="E25" s="1403"/>
      <c r="F25" s="1407"/>
      <c r="G25" s="477"/>
      <c r="H25" s="2"/>
    </row>
    <row r="26" spans="1:8">
      <c r="A26" s="2"/>
      <c r="B26" s="159"/>
      <c r="C26" s="325"/>
      <c r="D26" s="2" t="s">
        <v>1280</v>
      </c>
      <c r="E26" s="1403"/>
      <c r="F26" s="954"/>
      <c r="G26" s="478"/>
      <c r="H26" s="2"/>
    </row>
    <row r="27" spans="1:8">
      <c r="A27" s="2"/>
      <c r="B27" s="159">
        <v>14</v>
      </c>
      <c r="C27" s="325"/>
      <c r="D27" s="158" t="s">
        <v>2950</v>
      </c>
      <c r="E27" s="1005"/>
      <c r="F27" s="1407">
        <v>21346.45</v>
      </c>
      <c r="G27" s="477">
        <v>21371</v>
      </c>
      <c r="H27" s="2"/>
    </row>
    <row r="28" spans="1:8">
      <c r="A28" s="2"/>
      <c r="B28" s="159">
        <v>15</v>
      </c>
      <c r="C28" s="325"/>
      <c r="D28" s="158"/>
      <c r="E28" s="1005"/>
      <c r="F28" s="1407"/>
      <c r="G28" s="477"/>
      <c r="H28" s="2"/>
    </row>
    <row r="29" spans="1:8">
      <c r="A29" s="2"/>
      <c r="B29" s="159">
        <v>16</v>
      </c>
      <c r="C29" s="325"/>
      <c r="D29" s="158"/>
      <c r="E29" s="1005"/>
      <c r="F29" s="1407"/>
      <c r="G29" s="477"/>
      <c r="H29" s="2"/>
    </row>
    <row r="30" spans="1:8">
      <c r="A30" s="2"/>
      <c r="B30" s="159">
        <v>17</v>
      </c>
      <c r="C30" s="325"/>
      <c r="D30" s="2" t="s">
        <v>1281</v>
      </c>
      <c r="E30" s="1403"/>
      <c r="F30" s="1408">
        <f>SUM(F11:F29)</f>
        <v>48182.479999999996</v>
      </c>
      <c r="G30" s="480">
        <f>SUM(G11:G29)</f>
        <v>50364</v>
      </c>
      <c r="H30" s="2"/>
    </row>
    <row r="31" spans="1:8">
      <c r="A31" s="2"/>
      <c r="B31" s="159">
        <v>18</v>
      </c>
      <c r="C31" s="325"/>
      <c r="D31" s="326" t="s">
        <v>1282</v>
      </c>
      <c r="E31" s="1403"/>
      <c r="F31" s="1408">
        <f>F8+F30</f>
        <v>99703.040000000008</v>
      </c>
      <c r="G31" s="480">
        <f>G8+G30</f>
        <v>91550.879999999932</v>
      </c>
      <c r="H31" s="2"/>
    </row>
    <row r="32" spans="1:8">
      <c r="A32" s="2"/>
      <c r="B32" s="159"/>
      <c r="C32" s="325"/>
      <c r="D32" s="2"/>
      <c r="E32" s="1403"/>
      <c r="F32" s="1405"/>
      <c r="G32" s="473"/>
      <c r="H32" s="2"/>
    </row>
    <row r="33" spans="1:8">
      <c r="A33" s="2"/>
      <c r="B33" s="159"/>
      <c r="C33" s="325"/>
      <c r="D33" s="2" t="s">
        <v>1283</v>
      </c>
      <c r="E33" s="1403"/>
      <c r="F33" s="1405"/>
      <c r="G33" s="473"/>
      <c r="H33" s="2"/>
    </row>
    <row r="34" spans="1:8">
      <c r="A34" s="2"/>
      <c r="B34" s="159"/>
      <c r="C34" s="325"/>
      <c r="D34" s="2" t="s">
        <v>1284</v>
      </c>
      <c r="E34" s="1403"/>
      <c r="F34" s="1407"/>
      <c r="G34" s="477"/>
      <c r="H34" s="2"/>
    </row>
    <row r="35" spans="1:8">
      <c r="A35" s="2"/>
      <c r="B35" s="159"/>
      <c r="C35" s="325"/>
      <c r="D35" s="2" t="s">
        <v>1285</v>
      </c>
      <c r="E35" s="1403"/>
      <c r="F35" s="1407"/>
      <c r="G35" s="477"/>
      <c r="H35" s="2"/>
    </row>
    <row r="36" spans="1:8">
      <c r="A36" s="2"/>
      <c r="B36" s="159">
        <v>19</v>
      </c>
      <c r="C36" s="325"/>
      <c r="D36" s="2" t="s">
        <v>1286</v>
      </c>
      <c r="E36" s="1403"/>
      <c r="F36" s="1407">
        <v>-21959.55</v>
      </c>
      <c r="G36" s="477">
        <v>31504</v>
      </c>
      <c r="H36" s="2"/>
    </row>
    <row r="37" spans="1:8">
      <c r="A37" s="2"/>
      <c r="B37" s="159">
        <v>20</v>
      </c>
      <c r="C37" s="325"/>
      <c r="D37" s="2" t="s">
        <v>1287</v>
      </c>
      <c r="E37" s="1403"/>
      <c r="F37" s="1407"/>
      <c r="G37" s="477"/>
      <c r="H37" s="2"/>
    </row>
    <row r="38" spans="1:8">
      <c r="A38" s="2"/>
      <c r="B38" s="159">
        <v>21</v>
      </c>
      <c r="C38" s="325"/>
      <c r="D38" s="2" t="s">
        <v>1288</v>
      </c>
      <c r="E38" s="1403"/>
      <c r="F38" s="1407"/>
      <c r="G38" s="477"/>
      <c r="H38" s="2"/>
    </row>
    <row r="39" spans="1:8">
      <c r="A39" s="2"/>
      <c r="B39" s="159">
        <v>22</v>
      </c>
      <c r="C39" s="325"/>
      <c r="D39" s="2" t="s">
        <v>1289</v>
      </c>
      <c r="E39" s="1403"/>
      <c r="F39" s="1407"/>
      <c r="G39" s="477"/>
      <c r="H39" s="2"/>
    </row>
    <row r="40" spans="1:8">
      <c r="A40" s="2"/>
      <c r="B40" s="159"/>
      <c r="C40" s="325"/>
      <c r="D40" s="2" t="s">
        <v>2405</v>
      </c>
      <c r="E40" s="1403"/>
      <c r="F40" s="1407"/>
      <c r="G40" s="477"/>
      <c r="H40" s="2"/>
    </row>
    <row r="41" spans="1:8">
      <c r="A41" s="2"/>
      <c r="B41" s="159">
        <f>B39+1</f>
        <v>23</v>
      </c>
      <c r="C41" s="325"/>
      <c r="D41" s="2" t="s">
        <v>2406</v>
      </c>
      <c r="E41" s="1403"/>
      <c r="F41" s="1407"/>
      <c r="G41" s="477"/>
      <c r="H41" s="2"/>
    </row>
    <row r="42" spans="1:8">
      <c r="A42" s="2"/>
      <c r="B42" s="159">
        <f t="shared" ref="B42:B50" si="0">B41+1</f>
        <v>24</v>
      </c>
      <c r="C42" s="325"/>
      <c r="D42" s="2" t="s">
        <v>2407</v>
      </c>
      <c r="E42" s="1403"/>
      <c r="F42" s="1407"/>
      <c r="G42" s="477"/>
      <c r="H42" s="2"/>
    </row>
    <row r="43" spans="1:8">
      <c r="A43" s="2"/>
      <c r="B43" s="159">
        <f t="shared" si="0"/>
        <v>25</v>
      </c>
      <c r="C43" s="325"/>
      <c r="D43" s="2" t="s">
        <v>2408</v>
      </c>
      <c r="E43" s="1403"/>
      <c r="F43" s="1407"/>
      <c r="G43" s="477"/>
      <c r="H43" s="2"/>
    </row>
    <row r="44" spans="1:8">
      <c r="A44" s="2"/>
      <c r="B44" s="159">
        <f t="shared" si="0"/>
        <v>26</v>
      </c>
      <c r="C44" s="325"/>
      <c r="D44" s="2" t="s">
        <v>2409</v>
      </c>
      <c r="E44" s="1403"/>
      <c r="F44" s="1407"/>
      <c r="G44" s="477"/>
      <c r="H44" s="2"/>
    </row>
    <row r="45" spans="1:8">
      <c r="A45" s="2"/>
      <c r="B45" s="159">
        <f t="shared" si="0"/>
        <v>27</v>
      </c>
      <c r="C45" s="325"/>
      <c r="D45" s="2" t="s">
        <v>2410</v>
      </c>
      <c r="E45" s="1403"/>
      <c r="F45" s="1407"/>
      <c r="G45" s="477"/>
      <c r="H45" s="2"/>
    </row>
    <row r="46" spans="1:8">
      <c r="A46" s="2"/>
      <c r="B46" s="159">
        <f t="shared" si="0"/>
        <v>28</v>
      </c>
      <c r="C46" s="325"/>
      <c r="D46" s="2" t="s">
        <v>2411</v>
      </c>
      <c r="E46" s="1403"/>
      <c r="F46" s="1408">
        <f>SUM(F36:F45)</f>
        <v>-21959.55</v>
      </c>
      <c r="G46" s="480">
        <f>SUM(G36:G45)</f>
        <v>31504</v>
      </c>
      <c r="H46" s="2"/>
    </row>
    <row r="47" spans="1:8">
      <c r="A47" s="2"/>
      <c r="B47" s="159">
        <f t="shared" si="0"/>
        <v>29</v>
      </c>
      <c r="C47" s="325"/>
      <c r="D47" s="2" t="s">
        <v>2412</v>
      </c>
      <c r="E47" s="1403"/>
      <c r="F47" s="1407"/>
      <c r="G47" s="477"/>
      <c r="H47" s="2"/>
    </row>
    <row r="48" spans="1:8">
      <c r="A48" s="2"/>
      <c r="B48" s="159">
        <f t="shared" si="0"/>
        <v>30</v>
      </c>
      <c r="C48" s="325"/>
      <c r="D48" s="2" t="s">
        <v>2413</v>
      </c>
      <c r="E48" s="1403"/>
      <c r="F48" s="1407"/>
      <c r="G48" s="477"/>
      <c r="H48" s="2"/>
    </row>
    <row r="49" spans="1:8">
      <c r="A49" s="2"/>
      <c r="B49" s="159">
        <f t="shared" si="0"/>
        <v>31</v>
      </c>
      <c r="C49" s="325"/>
      <c r="D49" s="2" t="s">
        <v>2414</v>
      </c>
      <c r="E49" s="1403"/>
      <c r="F49" s="1407"/>
      <c r="G49" s="477"/>
      <c r="H49" s="2"/>
    </row>
    <row r="50" spans="1:8">
      <c r="A50" s="2"/>
      <c r="B50" s="159">
        <f t="shared" si="0"/>
        <v>32</v>
      </c>
      <c r="C50" s="325"/>
      <c r="D50" s="2" t="s">
        <v>2415</v>
      </c>
      <c r="E50" s="1403"/>
      <c r="F50" s="1407"/>
      <c r="G50" s="477"/>
      <c r="H50" s="2"/>
    </row>
    <row r="51" spans="1:8">
      <c r="A51" s="2"/>
      <c r="B51" s="159"/>
      <c r="C51" s="325"/>
      <c r="D51" s="2" t="s">
        <v>2416</v>
      </c>
      <c r="E51" s="1403"/>
      <c r="F51" s="1407"/>
      <c r="G51" s="477"/>
      <c r="H51" s="2"/>
    </row>
    <row r="52" spans="1:8">
      <c r="A52" s="2"/>
      <c r="B52" s="159">
        <v>33</v>
      </c>
      <c r="C52" s="325"/>
      <c r="D52" s="2" t="s">
        <v>2417</v>
      </c>
      <c r="E52" s="1403"/>
      <c r="F52" s="1407"/>
      <c r="G52" s="477"/>
      <c r="H52" s="2"/>
    </row>
    <row r="53" spans="1:8">
      <c r="A53" s="2"/>
      <c r="B53" s="159">
        <f>B52+1</f>
        <v>34</v>
      </c>
      <c r="C53" s="325"/>
      <c r="D53" s="2" t="s">
        <v>2418</v>
      </c>
      <c r="E53" s="1403"/>
      <c r="F53" s="1407"/>
      <c r="G53" s="477"/>
      <c r="H53" s="2"/>
    </row>
    <row r="54" spans="1:8">
      <c r="A54" s="2"/>
      <c r="B54" s="159">
        <f>B53+1</f>
        <v>35</v>
      </c>
      <c r="C54" s="325"/>
      <c r="D54" s="2" t="s">
        <v>2419</v>
      </c>
      <c r="E54" s="1403"/>
      <c r="F54" s="1407"/>
      <c r="G54" s="477"/>
      <c r="H54" s="2"/>
    </row>
    <row r="55" spans="1:8">
      <c r="A55" s="2"/>
      <c r="B55" s="159">
        <f>B54+1</f>
        <v>36</v>
      </c>
      <c r="C55" s="325"/>
      <c r="D55" s="2" t="s">
        <v>626</v>
      </c>
      <c r="E55" s="1403"/>
      <c r="F55" s="1407"/>
      <c r="G55" s="477"/>
      <c r="H55" s="2"/>
    </row>
    <row r="56" spans="1:8">
      <c r="A56" s="2"/>
      <c r="B56" s="159"/>
      <c r="C56" s="325"/>
      <c r="D56" s="2" t="s">
        <v>627</v>
      </c>
      <c r="E56" s="1403"/>
      <c r="F56" s="1407"/>
      <c r="G56" s="477"/>
      <c r="H56" s="2"/>
    </row>
    <row r="57" spans="1:8">
      <c r="A57" s="2"/>
      <c r="B57" s="159">
        <v>37</v>
      </c>
      <c r="C57" s="325"/>
      <c r="D57" s="158" t="s">
        <v>2951</v>
      </c>
      <c r="E57" s="1005"/>
      <c r="F57" s="1407">
        <v>-3759.55</v>
      </c>
      <c r="G57" s="477">
        <v>-3265</v>
      </c>
      <c r="H57" s="2"/>
    </row>
    <row r="58" spans="1:8">
      <c r="A58" s="2"/>
      <c r="B58" s="159">
        <f>B57+1</f>
        <v>38</v>
      </c>
      <c r="C58" s="325"/>
      <c r="D58" s="158"/>
      <c r="E58" s="1005"/>
      <c r="F58" s="1407"/>
      <c r="G58" s="477"/>
      <c r="H58" s="2"/>
    </row>
    <row r="59" spans="1:8">
      <c r="A59" s="2"/>
      <c r="B59" s="159">
        <f>B58+1</f>
        <v>39</v>
      </c>
      <c r="C59" s="325"/>
      <c r="D59" s="2" t="s">
        <v>628</v>
      </c>
      <c r="E59" s="1403"/>
      <c r="F59" s="1407"/>
      <c r="G59" s="444"/>
      <c r="H59" s="2"/>
    </row>
    <row r="60" spans="1:8" ht="15.75" thickBot="1">
      <c r="A60" s="2"/>
      <c r="B60" s="481">
        <f>B59+1</f>
        <v>40</v>
      </c>
      <c r="C60" s="446"/>
      <c r="D60" s="445" t="s">
        <v>629</v>
      </c>
      <c r="E60" s="447"/>
      <c r="F60" s="1409">
        <f>F46+SUM(F47:F59)</f>
        <v>-25719.1</v>
      </c>
      <c r="G60" s="482">
        <f>G46+SUM(G47:G59)</f>
        <v>28239</v>
      </c>
      <c r="H60" s="2"/>
    </row>
    <row r="61" spans="1:8">
      <c r="A61" s="2"/>
      <c r="B61" s="326" t="s">
        <v>2189</v>
      </c>
      <c r="C61" s="2"/>
      <c r="D61" s="2"/>
      <c r="E61" s="438"/>
      <c r="F61" s="438"/>
      <c r="G61" s="438"/>
      <c r="H61" s="2"/>
    </row>
    <row r="62" spans="1:8">
      <c r="A62" s="164" t="s">
        <v>2277</v>
      </c>
      <c r="B62" s="164"/>
      <c r="C62" s="164"/>
      <c r="D62" s="164"/>
      <c r="E62" s="164"/>
      <c r="F62" s="164"/>
      <c r="G62" s="164"/>
      <c r="H62" s="2"/>
    </row>
    <row r="63" spans="1:8">
      <c r="A63" s="2"/>
      <c r="B63" s="2"/>
      <c r="C63" s="2"/>
      <c r="D63" s="2"/>
      <c r="E63" s="2"/>
      <c r="F63" s="2"/>
      <c r="G63" s="2"/>
      <c r="H63" s="2"/>
    </row>
    <row r="64" spans="1:8" ht="15.75" thickBot="1">
      <c r="A64" s="2"/>
      <c r="B64" s="152" t="str">
        <f>'Data Sheet'!A54</f>
        <v>Annual Report of Pattersonville Telephone Company                                                                                           For the period ending December 31, 2014</v>
      </c>
      <c r="C64" s="2"/>
      <c r="D64" s="2"/>
      <c r="E64" s="2"/>
      <c r="F64" s="2"/>
      <c r="G64" s="2"/>
      <c r="H64" s="2"/>
    </row>
    <row r="65" spans="1:8">
      <c r="A65" s="2"/>
      <c r="B65" s="279"/>
      <c r="C65" s="166"/>
      <c r="D65" s="166"/>
      <c r="E65" s="166"/>
      <c r="F65" s="166"/>
      <c r="G65" s="280"/>
      <c r="H65" s="2"/>
    </row>
    <row r="66" spans="1:8" ht="18">
      <c r="A66" s="2"/>
      <c r="B66" s="483"/>
      <c r="C66" s="169" t="s">
        <v>630</v>
      </c>
      <c r="D66" s="164"/>
      <c r="E66" s="164"/>
      <c r="F66" s="164"/>
      <c r="G66" s="281"/>
      <c r="H66" s="2"/>
    </row>
    <row r="67" spans="1:8">
      <c r="A67" s="2"/>
      <c r="B67" s="284"/>
      <c r="C67" s="285"/>
      <c r="D67" s="285"/>
      <c r="E67" s="285"/>
      <c r="F67" s="285"/>
      <c r="G67" s="286"/>
      <c r="H67" s="2"/>
    </row>
    <row r="68" spans="1:8">
      <c r="A68" s="2"/>
      <c r="B68" s="484" t="s">
        <v>2228</v>
      </c>
      <c r="C68" s="2"/>
      <c r="D68" s="326" t="s">
        <v>1548</v>
      </c>
      <c r="E68" s="1003"/>
      <c r="F68" s="1007" t="s">
        <v>1549</v>
      </c>
      <c r="G68" s="470" t="s">
        <v>1550</v>
      </c>
      <c r="H68" s="2"/>
    </row>
    <row r="69" spans="1:8">
      <c r="A69" s="2"/>
      <c r="B69" s="485" t="s">
        <v>2240</v>
      </c>
      <c r="C69" s="285"/>
      <c r="D69" s="334" t="s">
        <v>2722</v>
      </c>
      <c r="E69" s="285"/>
      <c r="F69" s="485" t="s">
        <v>2723</v>
      </c>
      <c r="G69" s="471" t="s">
        <v>2724</v>
      </c>
      <c r="H69" s="2"/>
    </row>
    <row r="70" spans="1:8">
      <c r="A70" s="2"/>
      <c r="B70" s="486"/>
      <c r="C70" s="2"/>
      <c r="D70" s="2" t="s">
        <v>631</v>
      </c>
      <c r="E70" s="1003"/>
      <c r="F70" s="1407"/>
      <c r="G70" s="477"/>
      <c r="H70" s="2"/>
    </row>
    <row r="71" spans="1:8">
      <c r="A71" s="2"/>
      <c r="B71" s="486"/>
      <c r="C71" s="2"/>
      <c r="D71" s="2" t="s">
        <v>632</v>
      </c>
      <c r="E71" s="1003"/>
      <c r="F71" s="1407"/>
      <c r="G71" s="477"/>
      <c r="H71" s="2"/>
    </row>
    <row r="72" spans="1:8">
      <c r="A72" s="2"/>
      <c r="B72" s="484">
        <v>41</v>
      </c>
      <c r="C72" s="2"/>
      <c r="D72" s="2" t="s">
        <v>633</v>
      </c>
      <c r="E72" s="1003"/>
      <c r="F72" s="1407"/>
      <c r="G72" s="477"/>
      <c r="H72" s="2"/>
    </row>
    <row r="73" spans="1:8">
      <c r="A73" s="2"/>
      <c r="B73" s="484">
        <v>42</v>
      </c>
      <c r="C73" s="2"/>
      <c r="D73" s="2" t="s">
        <v>634</v>
      </c>
      <c r="E73" s="1003"/>
      <c r="F73" s="1407"/>
      <c r="G73" s="477"/>
      <c r="H73" s="2"/>
    </row>
    <row r="74" spans="1:8">
      <c r="A74" s="2"/>
      <c r="B74" s="484">
        <v>43</v>
      </c>
      <c r="C74" s="2"/>
      <c r="D74" s="2" t="s">
        <v>635</v>
      </c>
      <c r="E74" s="1003"/>
      <c r="F74" s="1407"/>
      <c r="G74" s="477"/>
      <c r="H74" s="2"/>
    </row>
    <row r="75" spans="1:8">
      <c r="A75" s="2"/>
      <c r="B75" s="484">
        <v>44</v>
      </c>
      <c r="C75" s="2"/>
      <c r="D75" s="2" t="s">
        <v>2191</v>
      </c>
      <c r="E75" s="1003"/>
      <c r="F75" s="1407"/>
      <c r="G75" s="477"/>
      <c r="H75" s="2"/>
    </row>
    <row r="76" spans="1:8">
      <c r="A76" s="2"/>
      <c r="B76" s="484">
        <v>45</v>
      </c>
      <c r="C76" s="2"/>
      <c r="D76" s="2" t="s">
        <v>763</v>
      </c>
      <c r="E76" s="1003"/>
      <c r="F76" s="1407"/>
      <c r="G76" s="477"/>
      <c r="H76" s="2"/>
    </row>
    <row r="77" spans="1:8">
      <c r="A77" s="2"/>
      <c r="B77" s="484">
        <v>46</v>
      </c>
      <c r="C77" s="2"/>
      <c r="D77" s="2" t="s">
        <v>764</v>
      </c>
      <c r="E77" s="1003"/>
      <c r="F77" s="1407"/>
      <c r="G77" s="477"/>
      <c r="H77" s="2"/>
    </row>
    <row r="78" spans="1:8">
      <c r="A78" s="2"/>
      <c r="B78" s="484"/>
      <c r="C78" s="2"/>
      <c r="D78" s="2" t="s">
        <v>765</v>
      </c>
      <c r="E78" s="1003"/>
      <c r="F78" s="1407"/>
      <c r="G78" s="477"/>
      <c r="H78" s="2"/>
    </row>
    <row r="79" spans="1:8">
      <c r="A79" s="2"/>
      <c r="B79" s="484">
        <v>47</v>
      </c>
      <c r="C79" s="2"/>
      <c r="D79" s="2" t="s">
        <v>633</v>
      </c>
      <c r="E79" s="1003"/>
      <c r="F79" s="1407"/>
      <c r="G79" s="477"/>
      <c r="H79" s="2"/>
    </row>
    <row r="80" spans="1:8">
      <c r="A80" s="2"/>
      <c r="B80" s="484">
        <v>48</v>
      </c>
      <c r="C80" s="2"/>
      <c r="D80" s="2" t="s">
        <v>634</v>
      </c>
      <c r="E80" s="1003"/>
      <c r="F80" s="1407"/>
      <c r="G80" s="477"/>
      <c r="H80" s="2"/>
    </row>
    <row r="81" spans="1:8">
      <c r="A81" s="2"/>
      <c r="B81" s="484">
        <v>49</v>
      </c>
      <c r="C81" s="2"/>
      <c r="D81" s="2" t="s">
        <v>635</v>
      </c>
      <c r="E81" s="1003"/>
      <c r="F81" s="1407"/>
      <c r="G81" s="477"/>
      <c r="H81" s="2"/>
    </row>
    <row r="82" spans="1:8">
      <c r="A82" s="2"/>
      <c r="B82" s="484"/>
      <c r="C82" s="2"/>
      <c r="D82" s="2" t="s">
        <v>766</v>
      </c>
      <c r="E82" s="1003"/>
      <c r="F82" s="1407"/>
      <c r="G82" s="477"/>
      <c r="H82" s="2"/>
    </row>
    <row r="83" spans="1:8">
      <c r="A83" s="2"/>
      <c r="B83" s="484">
        <v>50</v>
      </c>
      <c r="C83" s="2"/>
      <c r="D83" s="2" t="s">
        <v>633</v>
      </c>
      <c r="E83" s="1003"/>
      <c r="F83" s="1407">
        <v>-84000</v>
      </c>
      <c r="G83" s="477">
        <v>-42000</v>
      </c>
      <c r="H83" s="2"/>
    </row>
    <row r="84" spans="1:8">
      <c r="A84" s="2"/>
      <c r="B84" s="484">
        <v>51</v>
      </c>
      <c r="C84" s="2"/>
      <c r="D84" s="2" t="s">
        <v>634</v>
      </c>
      <c r="E84" s="1003"/>
      <c r="F84" s="1407"/>
      <c r="G84" s="477"/>
      <c r="H84" s="2"/>
    </row>
    <row r="85" spans="1:8">
      <c r="A85" s="2"/>
      <c r="B85" s="484"/>
      <c r="C85" s="2"/>
      <c r="D85" s="2" t="s">
        <v>767</v>
      </c>
      <c r="E85" s="1003"/>
      <c r="F85" s="1407"/>
      <c r="G85" s="477"/>
      <c r="H85" s="2"/>
    </row>
    <row r="86" spans="1:8">
      <c r="A86" s="2"/>
      <c r="B86" s="484">
        <v>52</v>
      </c>
      <c r="C86" s="2"/>
      <c r="D86" s="158"/>
      <c r="E86" s="1410"/>
      <c r="F86" s="1407"/>
      <c r="G86" s="477"/>
      <c r="H86" s="2"/>
    </row>
    <row r="87" spans="1:8">
      <c r="A87" s="2"/>
      <c r="B87" s="484">
        <v>53</v>
      </c>
      <c r="C87" s="2"/>
      <c r="D87" s="158"/>
      <c r="E87" s="1410"/>
      <c r="F87" s="1407"/>
      <c r="G87" s="477"/>
      <c r="H87" s="2"/>
    </row>
    <row r="88" spans="1:8">
      <c r="A88" s="2"/>
      <c r="B88" s="484">
        <v>54</v>
      </c>
      <c r="C88" s="2"/>
      <c r="D88" s="158"/>
      <c r="E88" s="1410"/>
      <c r="F88" s="1407"/>
      <c r="G88" s="477"/>
      <c r="H88" s="2"/>
    </row>
    <row r="89" spans="1:8">
      <c r="A89" s="2"/>
      <c r="B89" s="484">
        <v>55</v>
      </c>
      <c r="C89" s="2"/>
      <c r="D89" s="158"/>
      <c r="E89" s="1410"/>
      <c r="F89" s="1407"/>
      <c r="G89" s="477"/>
      <c r="H89" s="2"/>
    </row>
    <row r="90" spans="1:8">
      <c r="A90" s="2"/>
      <c r="B90" s="484">
        <v>56</v>
      </c>
      <c r="C90" s="2"/>
      <c r="D90" s="158"/>
      <c r="E90" s="1410"/>
      <c r="F90" s="1407"/>
      <c r="G90" s="477"/>
      <c r="H90" s="2"/>
    </row>
    <row r="91" spans="1:8">
      <c r="A91" s="2"/>
      <c r="B91" s="484">
        <v>57</v>
      </c>
      <c r="C91" s="2"/>
      <c r="D91" s="158"/>
      <c r="E91" s="1410"/>
      <c r="F91" s="1407"/>
      <c r="G91" s="477"/>
      <c r="H91" s="2"/>
    </row>
    <row r="92" spans="1:8">
      <c r="A92" s="2"/>
      <c r="B92" s="484">
        <v>58</v>
      </c>
      <c r="C92" s="2"/>
      <c r="D92" s="2" t="s">
        <v>768</v>
      </c>
      <c r="E92" s="1003"/>
      <c r="F92" s="1411"/>
      <c r="G92" s="487"/>
      <c r="H92" s="2"/>
    </row>
    <row r="93" spans="1:8">
      <c r="A93" s="2"/>
      <c r="B93" s="484">
        <f>B92+1</f>
        <v>59</v>
      </c>
      <c r="C93" s="2"/>
      <c r="D93" s="164" t="s">
        <v>769</v>
      </c>
      <c r="E93" s="1024"/>
      <c r="F93" s="1412">
        <f>SUM(F72:F92)</f>
        <v>-84000</v>
      </c>
      <c r="G93" s="489">
        <f>SUM(G72:G92)</f>
        <v>-42000</v>
      </c>
      <c r="H93" s="2"/>
    </row>
    <row r="94" spans="1:8">
      <c r="A94" s="2"/>
      <c r="B94" s="484">
        <f>B93+1</f>
        <v>60</v>
      </c>
      <c r="C94" s="2"/>
      <c r="D94" s="2" t="s">
        <v>770</v>
      </c>
      <c r="E94" s="1003"/>
      <c r="F94" s="1412">
        <f>F31+F60+F93</f>
        <v>-10016.059999999998</v>
      </c>
      <c r="G94" s="489">
        <f>G31+G60+G93</f>
        <v>77789.879999999932</v>
      </c>
      <c r="H94" s="2"/>
    </row>
    <row r="95" spans="1:8">
      <c r="A95" s="2"/>
      <c r="B95" s="484">
        <f>B94+1</f>
        <v>61</v>
      </c>
      <c r="C95" s="2"/>
      <c r="D95" s="2" t="s">
        <v>771</v>
      </c>
      <c r="E95" s="1003"/>
      <c r="F95" s="1412">
        <f>G96</f>
        <v>580120.87999999989</v>
      </c>
      <c r="G95" s="487">
        <v>502331</v>
      </c>
      <c r="H95" s="2"/>
    </row>
    <row r="96" spans="1:8">
      <c r="A96" s="2"/>
      <c r="B96" s="485">
        <f>B95+1</f>
        <v>62</v>
      </c>
      <c r="C96" s="285"/>
      <c r="D96" s="285" t="s">
        <v>772</v>
      </c>
      <c r="E96" s="285"/>
      <c r="F96" s="1406">
        <f>F94+F95</f>
        <v>570104.81999999983</v>
      </c>
      <c r="G96" s="476">
        <f>G94+G95</f>
        <v>580120.87999999989</v>
      </c>
      <c r="H96" s="2"/>
    </row>
    <row r="97" spans="1:8">
      <c r="A97" s="2"/>
      <c r="B97" s="157"/>
      <c r="C97" s="2"/>
      <c r="D97" s="2"/>
      <c r="E97" s="2"/>
      <c r="F97" s="2"/>
      <c r="G97" s="283"/>
      <c r="H97" s="2"/>
    </row>
    <row r="98" spans="1:8">
      <c r="A98" s="2"/>
      <c r="B98" s="282" t="s">
        <v>773</v>
      </c>
      <c r="C98" s="164"/>
      <c r="D98" s="164"/>
      <c r="E98" s="164"/>
      <c r="F98" s="164"/>
      <c r="G98" s="281"/>
      <c r="H98" s="2"/>
    </row>
    <row r="99" spans="1:8">
      <c r="A99" s="2"/>
      <c r="B99" s="282"/>
      <c r="C99" s="164"/>
      <c r="D99" s="164"/>
      <c r="E99" s="164"/>
      <c r="F99" s="164"/>
      <c r="G99" s="281"/>
      <c r="H99" s="2"/>
    </row>
    <row r="100" spans="1:8">
      <c r="A100" s="2"/>
      <c r="B100" s="157" t="s">
        <v>774</v>
      </c>
      <c r="C100" s="2"/>
      <c r="D100" s="2"/>
      <c r="E100" s="2" t="s">
        <v>775</v>
      </c>
      <c r="F100" s="164"/>
      <c r="G100" s="281"/>
      <c r="H100" s="2"/>
    </row>
    <row r="101" spans="1:8">
      <c r="A101" s="2"/>
      <c r="B101" s="157" t="s">
        <v>776</v>
      </c>
      <c r="C101" s="2"/>
      <c r="D101" s="2"/>
      <c r="E101" s="2" t="s">
        <v>777</v>
      </c>
      <c r="F101" s="2"/>
      <c r="G101" s="283"/>
      <c r="H101" s="2"/>
    </row>
    <row r="102" spans="1:8">
      <c r="A102" s="2"/>
      <c r="B102" s="157" t="s">
        <v>778</v>
      </c>
      <c r="C102" s="2"/>
      <c r="D102" s="2"/>
      <c r="E102" s="2" t="s">
        <v>779</v>
      </c>
      <c r="F102" s="2"/>
      <c r="G102" s="283"/>
      <c r="H102" s="2"/>
    </row>
    <row r="103" spans="1:8">
      <c r="A103" s="2"/>
      <c r="B103" s="157" t="s">
        <v>780</v>
      </c>
      <c r="C103" s="2"/>
      <c r="D103" s="2"/>
      <c r="E103" s="2" t="s">
        <v>781</v>
      </c>
      <c r="F103" s="2"/>
      <c r="G103" s="283"/>
      <c r="H103" s="2"/>
    </row>
    <row r="104" spans="1:8">
      <c r="A104" s="2"/>
      <c r="B104" s="157" t="s">
        <v>782</v>
      </c>
      <c r="C104" s="2"/>
      <c r="D104" s="2"/>
      <c r="E104" s="2" t="s">
        <v>783</v>
      </c>
      <c r="F104" s="2"/>
      <c r="G104" s="283"/>
      <c r="H104" s="2"/>
    </row>
    <row r="105" spans="1:8">
      <c r="A105" s="2"/>
      <c r="B105" s="157" t="s">
        <v>784</v>
      </c>
      <c r="C105" s="2"/>
      <c r="D105" s="2"/>
      <c r="E105" s="2"/>
      <c r="F105" s="2"/>
      <c r="G105" s="283"/>
      <c r="H105" s="2"/>
    </row>
    <row r="106" spans="1:8">
      <c r="A106" s="2"/>
      <c r="B106" s="157"/>
      <c r="C106" s="2"/>
      <c r="D106" s="2"/>
      <c r="E106" s="2" t="s">
        <v>785</v>
      </c>
      <c r="F106" s="2"/>
      <c r="G106" s="283"/>
      <c r="H106" s="2"/>
    </row>
    <row r="107" spans="1:8">
      <c r="A107" s="2"/>
      <c r="B107" s="157" t="s">
        <v>786</v>
      </c>
      <c r="C107" s="2"/>
      <c r="D107" s="2"/>
      <c r="E107" s="2" t="s">
        <v>787</v>
      </c>
      <c r="F107" s="2"/>
      <c r="G107" s="283"/>
      <c r="H107" s="2"/>
    </row>
    <row r="108" spans="1:8">
      <c r="A108" s="2"/>
      <c r="B108" s="157" t="s">
        <v>788</v>
      </c>
      <c r="C108" s="2"/>
      <c r="D108" s="2"/>
      <c r="E108" s="2" t="s">
        <v>789</v>
      </c>
      <c r="F108" s="2"/>
      <c r="G108" s="283"/>
      <c r="H108" s="2"/>
    </row>
    <row r="109" spans="1:8">
      <c r="A109" s="2"/>
      <c r="B109" s="157" t="s">
        <v>790</v>
      </c>
      <c r="C109" s="2"/>
      <c r="D109" s="2"/>
      <c r="E109" s="2" t="s">
        <v>791</v>
      </c>
      <c r="F109" s="2"/>
      <c r="G109" s="283"/>
      <c r="H109" s="2"/>
    </row>
    <row r="110" spans="1:8">
      <c r="A110" s="2"/>
      <c r="B110" s="157"/>
      <c r="C110" s="2"/>
      <c r="D110" s="2"/>
      <c r="E110" s="2" t="s">
        <v>792</v>
      </c>
      <c r="F110" s="2"/>
      <c r="G110" s="283"/>
      <c r="H110" s="2"/>
    </row>
    <row r="111" spans="1:8">
      <c r="A111" s="2"/>
      <c r="B111" s="157" t="s">
        <v>793</v>
      </c>
      <c r="C111" s="2"/>
      <c r="D111" s="2"/>
      <c r="E111" s="2" t="s">
        <v>794</v>
      </c>
      <c r="F111" s="2"/>
      <c r="G111" s="283"/>
      <c r="H111" s="2"/>
    </row>
    <row r="112" spans="1:8">
      <c r="A112" s="2"/>
      <c r="B112" s="157" t="s">
        <v>795</v>
      </c>
      <c r="C112" s="438"/>
      <c r="D112" s="2"/>
      <c r="E112" s="2" t="s">
        <v>796</v>
      </c>
      <c r="F112" s="2"/>
      <c r="G112" s="283"/>
      <c r="H112" s="2"/>
    </row>
    <row r="113" spans="1:8">
      <c r="A113" s="2"/>
      <c r="B113" s="157" t="s">
        <v>797</v>
      </c>
      <c r="C113" s="438"/>
      <c r="D113" s="2"/>
      <c r="E113" s="2" t="s">
        <v>798</v>
      </c>
      <c r="F113" s="2"/>
      <c r="G113" s="283"/>
      <c r="H113" s="2"/>
    </row>
    <row r="114" spans="1:8">
      <c r="A114" s="2"/>
      <c r="B114" s="157" t="s">
        <v>799</v>
      </c>
      <c r="C114" s="438"/>
      <c r="D114" s="2"/>
      <c r="E114" s="2" t="s">
        <v>800</v>
      </c>
      <c r="F114" s="2"/>
      <c r="G114" s="283"/>
      <c r="H114" s="2"/>
    </row>
    <row r="115" spans="1:8">
      <c r="A115" s="2"/>
      <c r="B115" s="157" t="s">
        <v>801</v>
      </c>
      <c r="C115" s="438"/>
      <c r="D115" s="2"/>
      <c r="E115" s="438"/>
      <c r="F115" s="2"/>
      <c r="G115" s="283"/>
      <c r="H115" s="2"/>
    </row>
    <row r="116" spans="1:8">
      <c r="A116" s="2"/>
      <c r="B116" s="287"/>
      <c r="C116" s="158"/>
      <c r="D116" s="158"/>
      <c r="E116" s="158"/>
      <c r="F116" s="158"/>
      <c r="G116" s="288"/>
      <c r="H116" s="2"/>
    </row>
    <row r="117" spans="1:8">
      <c r="A117" s="2"/>
      <c r="B117" s="287"/>
      <c r="C117" s="158"/>
      <c r="D117" s="158"/>
      <c r="E117" s="158"/>
      <c r="F117" s="441"/>
      <c r="G117" s="288"/>
      <c r="H117" s="2"/>
    </row>
    <row r="118" spans="1:8">
      <c r="A118" s="2"/>
      <c r="B118" s="287">
        <v>1130</v>
      </c>
      <c r="C118" s="158"/>
      <c r="D118" s="158" t="s">
        <v>2952</v>
      </c>
      <c r="E118" s="158"/>
      <c r="F118" s="1482">
        <v>6254</v>
      </c>
      <c r="G118" s="1483">
        <v>7764</v>
      </c>
      <c r="H118" s="2"/>
    </row>
    <row r="119" spans="1:8">
      <c r="A119" s="2"/>
      <c r="B119" s="287">
        <v>1150</v>
      </c>
      <c r="C119" s="158"/>
      <c r="D119" s="158" t="s">
        <v>2953</v>
      </c>
      <c r="E119" s="158"/>
      <c r="F119" s="1482">
        <v>262</v>
      </c>
      <c r="G119" s="1483">
        <v>262</v>
      </c>
      <c r="H119" s="2"/>
    </row>
    <row r="120" spans="1:8">
      <c r="A120" s="2"/>
      <c r="B120" s="287">
        <v>1160</v>
      </c>
      <c r="C120" s="158"/>
      <c r="D120" s="158" t="s">
        <v>2954</v>
      </c>
      <c r="E120" s="158"/>
      <c r="F120" s="1482">
        <v>563589</v>
      </c>
      <c r="G120" s="1483">
        <v>572095</v>
      </c>
      <c r="H120" s="2"/>
    </row>
    <row r="121" spans="1:8">
      <c r="A121" s="2"/>
      <c r="B121" s="287"/>
      <c r="C121" s="158"/>
      <c r="D121" s="158" t="s">
        <v>2955</v>
      </c>
      <c r="E121" s="158"/>
      <c r="F121" s="1482">
        <f>SUM(F118:F120)</f>
        <v>570105</v>
      </c>
      <c r="G121" s="1483">
        <f>SUM(G118:G120)</f>
        <v>580121</v>
      </c>
      <c r="H121" s="2"/>
    </row>
    <row r="122" spans="1:8">
      <c r="A122" s="2"/>
      <c r="B122" s="287"/>
      <c r="C122" s="158"/>
      <c r="D122" s="158"/>
      <c r="E122" s="158"/>
      <c r="F122" s="441"/>
      <c r="G122" s="442"/>
      <c r="H122" s="2"/>
    </row>
    <row r="123" spans="1:8">
      <c r="A123" s="2"/>
      <c r="B123" s="287"/>
      <c r="C123" s="158"/>
      <c r="D123" s="158"/>
      <c r="E123" s="158"/>
      <c r="F123" s="441"/>
      <c r="G123" s="442"/>
      <c r="H123" s="2"/>
    </row>
    <row r="124" spans="1:8" ht="15.75" thickBot="1">
      <c r="A124" s="2"/>
      <c r="B124" s="289"/>
      <c r="C124" s="163"/>
      <c r="D124" s="163"/>
      <c r="E124" s="163"/>
      <c r="F124" s="163"/>
      <c r="G124" s="290"/>
      <c r="H124" s="2"/>
    </row>
    <row r="125" spans="1:8">
      <c r="A125" s="2"/>
      <c r="B125" s="2"/>
      <c r="C125" s="2"/>
      <c r="D125" s="2"/>
      <c r="E125" s="438"/>
      <c r="F125" s="438"/>
      <c r="G125" s="348" t="s">
        <v>2189</v>
      </c>
      <c r="H125" s="2"/>
    </row>
    <row r="126" spans="1:8">
      <c r="A126" s="164" t="s">
        <v>2278</v>
      </c>
      <c r="B126" s="164"/>
      <c r="C126" s="164"/>
      <c r="D126" s="164"/>
      <c r="E126" s="450"/>
      <c r="F126" s="450"/>
      <c r="G126" s="450"/>
      <c r="H126" s="2"/>
    </row>
    <row r="127" spans="1:8">
      <c r="A127" s="2"/>
      <c r="B127" s="164" t="s">
        <v>802</v>
      </c>
      <c r="C127" s="164"/>
      <c r="D127" s="164"/>
      <c r="E127" s="164"/>
      <c r="F127" s="164"/>
      <c r="G127" s="164"/>
      <c r="H127" s="2"/>
    </row>
    <row r="128" spans="1:8">
      <c r="A128" s="2"/>
      <c r="B128" s="2"/>
      <c r="C128" s="2"/>
      <c r="D128" s="2"/>
      <c r="E128" s="2"/>
      <c r="F128" s="2"/>
      <c r="G128" s="2"/>
      <c r="H128" s="2"/>
    </row>
    <row r="129" spans="1:8" ht="15.75" thickBot="1">
      <c r="A129" s="2"/>
      <c r="B129" s="2"/>
      <c r="C129" s="2"/>
      <c r="D129" s="2"/>
      <c r="E129" s="2"/>
      <c r="F129" s="2"/>
      <c r="G129" s="2"/>
      <c r="H129" s="2"/>
    </row>
    <row r="130" spans="1:8">
      <c r="A130" s="2"/>
      <c r="B130" s="279"/>
      <c r="C130" s="166"/>
      <c r="D130" s="166"/>
      <c r="E130" s="166"/>
      <c r="F130" s="166"/>
      <c r="G130" s="280"/>
      <c r="H130" s="2"/>
    </row>
    <row r="131" spans="1:8" ht="15.75">
      <c r="A131" s="2"/>
      <c r="B131" s="153" t="s">
        <v>1547</v>
      </c>
      <c r="C131" s="164"/>
      <c r="D131" s="453"/>
      <c r="E131" s="453"/>
      <c r="F131" s="453"/>
      <c r="G131" s="469"/>
      <c r="H131" s="2"/>
    </row>
    <row r="132" spans="1:8">
      <c r="A132" s="2"/>
      <c r="B132" s="284"/>
      <c r="C132" s="285"/>
      <c r="D132" s="285"/>
      <c r="E132" s="285"/>
      <c r="F132" s="285"/>
      <c r="G132" s="286"/>
      <c r="H132" s="2"/>
    </row>
    <row r="133" spans="1:8">
      <c r="A133" s="2"/>
      <c r="B133" s="159" t="s">
        <v>2228</v>
      </c>
      <c r="C133" s="325"/>
      <c r="D133" s="326" t="s">
        <v>1548</v>
      </c>
      <c r="E133" s="327"/>
      <c r="F133" s="326" t="s">
        <v>1549</v>
      </c>
      <c r="G133" s="470" t="s">
        <v>1550</v>
      </c>
      <c r="H133" s="2"/>
    </row>
    <row r="134" spans="1:8">
      <c r="A134" s="2"/>
      <c r="B134" s="406" t="s">
        <v>2240</v>
      </c>
      <c r="C134" s="328"/>
      <c r="D134" s="334" t="s">
        <v>2722</v>
      </c>
      <c r="E134" s="332"/>
      <c r="F134" s="334" t="s">
        <v>2723</v>
      </c>
      <c r="G134" s="471" t="s">
        <v>2724</v>
      </c>
      <c r="H134" s="2"/>
    </row>
    <row r="135" spans="1:8">
      <c r="A135" s="2"/>
      <c r="B135" s="490"/>
      <c r="C135" s="491"/>
      <c r="D135" s="158"/>
      <c r="E135" s="479"/>
      <c r="F135" s="441"/>
      <c r="G135" s="477"/>
      <c r="H135" s="2"/>
    </row>
    <row r="136" spans="1:8">
      <c r="A136" s="2"/>
      <c r="B136" s="490"/>
      <c r="C136" s="491"/>
      <c r="D136" s="158"/>
      <c r="E136" s="492"/>
      <c r="F136" s="493"/>
      <c r="G136" s="494"/>
      <c r="H136" s="2"/>
    </row>
    <row r="137" spans="1:8">
      <c r="A137" s="2"/>
      <c r="B137" s="490"/>
      <c r="C137" s="491"/>
      <c r="D137" s="158"/>
      <c r="E137" s="479"/>
      <c r="F137" s="441"/>
      <c r="G137" s="477"/>
      <c r="H137" s="2"/>
    </row>
    <row r="138" spans="1:8">
      <c r="A138" s="2"/>
      <c r="B138" s="490"/>
      <c r="C138" s="491"/>
      <c r="D138" s="158"/>
      <c r="E138" s="479"/>
      <c r="F138" s="441"/>
      <c r="G138" s="477"/>
      <c r="H138" s="2"/>
    </row>
    <row r="139" spans="1:8">
      <c r="A139" s="2"/>
      <c r="B139" s="490"/>
      <c r="C139" s="491"/>
      <c r="D139" s="158"/>
      <c r="E139" s="479"/>
      <c r="F139" s="441"/>
      <c r="G139" s="477"/>
      <c r="H139" s="2"/>
    </row>
    <row r="140" spans="1:8">
      <c r="A140" s="2"/>
      <c r="B140" s="490"/>
      <c r="C140" s="491"/>
      <c r="D140" s="158"/>
      <c r="E140" s="479"/>
      <c r="F140" s="441"/>
      <c r="G140" s="477"/>
      <c r="H140" s="2"/>
    </row>
    <row r="141" spans="1:8">
      <c r="A141" s="2"/>
      <c r="B141" s="490"/>
      <c r="C141" s="491"/>
      <c r="D141" s="158"/>
      <c r="E141" s="479"/>
      <c r="F141" s="441"/>
      <c r="G141" s="477"/>
      <c r="H141" s="2"/>
    </row>
    <row r="142" spans="1:8">
      <c r="A142" s="2"/>
      <c r="B142" s="490"/>
      <c r="C142" s="491"/>
      <c r="D142" s="158"/>
      <c r="E142" s="479"/>
      <c r="F142" s="441"/>
      <c r="G142" s="477"/>
      <c r="H142" s="2"/>
    </row>
    <row r="143" spans="1:8">
      <c r="A143" s="2"/>
      <c r="B143" s="490"/>
      <c r="C143" s="491"/>
      <c r="D143" s="158"/>
      <c r="E143" s="479"/>
      <c r="F143" s="441"/>
      <c r="G143" s="477"/>
      <c r="H143" s="2"/>
    </row>
    <row r="144" spans="1:8">
      <c r="A144" s="2"/>
      <c r="B144" s="490"/>
      <c r="C144" s="491"/>
      <c r="D144" s="158"/>
      <c r="E144" s="479"/>
      <c r="F144" s="441"/>
      <c r="G144" s="477"/>
      <c r="H144" s="2"/>
    </row>
    <row r="145" spans="1:8">
      <c r="A145" s="2"/>
      <c r="B145" s="490"/>
      <c r="C145" s="491"/>
      <c r="D145" s="158"/>
      <c r="E145" s="479"/>
      <c r="F145" s="441"/>
      <c r="G145" s="477"/>
      <c r="H145" s="2"/>
    </row>
    <row r="146" spans="1:8">
      <c r="A146" s="2"/>
      <c r="B146" s="490"/>
      <c r="C146" s="491"/>
      <c r="D146" s="158"/>
      <c r="E146" s="479"/>
      <c r="F146" s="441"/>
      <c r="G146" s="477"/>
      <c r="H146" s="2"/>
    </row>
    <row r="147" spans="1:8">
      <c r="A147" s="2"/>
      <c r="B147" s="490"/>
      <c r="C147" s="491"/>
      <c r="D147" s="158"/>
      <c r="E147" s="479"/>
      <c r="F147" s="441"/>
      <c r="G147" s="477"/>
      <c r="H147" s="2"/>
    </row>
    <row r="148" spans="1:8">
      <c r="A148" s="2"/>
      <c r="B148" s="490"/>
      <c r="C148" s="491"/>
      <c r="D148" s="158"/>
      <c r="E148" s="479"/>
      <c r="F148" s="441"/>
      <c r="G148" s="477"/>
      <c r="H148" s="2"/>
    </row>
    <row r="149" spans="1:8">
      <c r="A149" s="2"/>
      <c r="B149" s="490"/>
      <c r="C149" s="491"/>
      <c r="D149" s="158"/>
      <c r="E149" s="479"/>
      <c r="F149" s="441"/>
      <c r="G149" s="477"/>
      <c r="H149" s="2"/>
    </row>
    <row r="150" spans="1:8">
      <c r="A150" s="2"/>
      <c r="B150" s="490"/>
      <c r="C150" s="491"/>
      <c r="D150" s="158"/>
      <c r="E150" s="479"/>
      <c r="F150" s="441"/>
      <c r="G150" s="477"/>
      <c r="H150" s="2"/>
    </row>
    <row r="151" spans="1:8">
      <c r="A151" s="2"/>
      <c r="B151" s="490"/>
      <c r="C151" s="491"/>
      <c r="D151" s="158"/>
      <c r="E151" s="479"/>
      <c r="F151" s="441"/>
      <c r="G151" s="477"/>
      <c r="H151" s="2"/>
    </row>
    <row r="152" spans="1:8">
      <c r="A152" s="2"/>
      <c r="B152" s="490"/>
      <c r="C152" s="491"/>
      <c r="D152" s="158"/>
      <c r="E152" s="479"/>
      <c r="F152" s="441"/>
      <c r="G152" s="477"/>
      <c r="H152" s="2"/>
    </row>
    <row r="153" spans="1:8">
      <c r="A153" s="2"/>
      <c r="B153" s="490"/>
      <c r="C153" s="491"/>
      <c r="D153" s="158"/>
      <c r="E153" s="479"/>
      <c r="F153" s="441"/>
      <c r="G153" s="477"/>
      <c r="H153" s="2"/>
    </row>
    <row r="154" spans="1:8">
      <c r="A154" s="2"/>
      <c r="B154" s="490"/>
      <c r="C154" s="491"/>
      <c r="D154" s="158"/>
      <c r="E154" s="479"/>
      <c r="F154" s="158"/>
      <c r="G154" s="478"/>
      <c r="H154" s="2"/>
    </row>
    <row r="155" spans="1:8">
      <c r="A155" s="2"/>
      <c r="B155" s="490"/>
      <c r="C155" s="491"/>
      <c r="D155" s="158"/>
      <c r="E155" s="479"/>
      <c r="F155" s="441"/>
      <c r="G155" s="477"/>
      <c r="H155" s="2"/>
    </row>
    <row r="156" spans="1:8">
      <c r="A156" s="2"/>
      <c r="B156" s="490"/>
      <c r="C156" s="491"/>
      <c r="D156" s="158"/>
      <c r="E156" s="479"/>
      <c r="F156" s="441"/>
      <c r="G156" s="477"/>
      <c r="H156" s="2"/>
    </row>
    <row r="157" spans="1:8">
      <c r="A157" s="2"/>
      <c r="B157" s="490"/>
      <c r="C157" s="491"/>
      <c r="D157" s="158"/>
      <c r="E157" s="479"/>
      <c r="F157" s="441"/>
      <c r="G157" s="477"/>
      <c r="H157" s="2"/>
    </row>
    <row r="158" spans="1:8">
      <c r="A158" s="2"/>
      <c r="B158" s="490"/>
      <c r="C158" s="491"/>
      <c r="D158" s="158"/>
      <c r="E158" s="479"/>
      <c r="F158" s="479"/>
      <c r="G158" s="442"/>
      <c r="H158" s="2"/>
    </row>
    <row r="159" spans="1:8">
      <c r="A159" s="2"/>
      <c r="B159" s="490"/>
      <c r="C159" s="491"/>
      <c r="D159" s="158"/>
      <c r="E159" s="479"/>
      <c r="F159" s="479"/>
      <c r="G159" s="442"/>
      <c r="H159" s="2"/>
    </row>
    <row r="160" spans="1:8">
      <c r="A160" s="2"/>
      <c r="B160" s="490"/>
      <c r="C160" s="491"/>
      <c r="D160" s="158"/>
      <c r="E160" s="479"/>
      <c r="F160" s="441"/>
      <c r="G160" s="477"/>
      <c r="H160" s="2"/>
    </row>
    <row r="161" spans="1:8">
      <c r="A161" s="2"/>
      <c r="B161" s="490"/>
      <c r="C161" s="491"/>
      <c r="D161" s="158"/>
      <c r="E161" s="479"/>
      <c r="F161" s="441"/>
      <c r="G161" s="477"/>
      <c r="H161" s="2"/>
    </row>
    <row r="162" spans="1:8">
      <c r="A162" s="2"/>
      <c r="B162" s="490"/>
      <c r="C162" s="491"/>
      <c r="D162" s="158"/>
      <c r="E162" s="479"/>
      <c r="F162" s="441"/>
      <c r="G162" s="477"/>
      <c r="H162" s="2"/>
    </row>
    <row r="163" spans="1:8">
      <c r="A163" s="2"/>
      <c r="B163" s="490"/>
      <c r="C163" s="491"/>
      <c r="D163" s="158"/>
      <c r="E163" s="479"/>
      <c r="F163" s="441"/>
      <c r="G163" s="477"/>
      <c r="H163" s="2"/>
    </row>
    <row r="164" spans="1:8">
      <c r="A164" s="2"/>
      <c r="B164" s="490"/>
      <c r="C164" s="491"/>
      <c r="D164" s="158"/>
      <c r="E164" s="479"/>
      <c r="F164" s="441"/>
      <c r="G164" s="477"/>
      <c r="H164" s="2"/>
    </row>
    <row r="165" spans="1:8">
      <c r="A165" s="2"/>
      <c r="B165" s="490"/>
      <c r="C165" s="491"/>
      <c r="D165" s="158"/>
      <c r="E165" s="479"/>
      <c r="F165" s="441"/>
      <c r="G165" s="477"/>
      <c r="H165" s="2"/>
    </row>
    <row r="166" spans="1:8">
      <c r="A166" s="2"/>
      <c r="B166" s="490"/>
      <c r="C166" s="491"/>
      <c r="D166" s="158"/>
      <c r="E166" s="479"/>
      <c r="F166" s="441"/>
      <c r="G166" s="477"/>
      <c r="H166" s="2"/>
    </row>
    <row r="167" spans="1:8">
      <c r="A167" s="2"/>
      <c r="B167" s="490"/>
      <c r="C167" s="491"/>
      <c r="D167" s="158"/>
      <c r="E167" s="479"/>
      <c r="F167" s="441"/>
      <c r="G167" s="477"/>
      <c r="H167" s="2"/>
    </row>
    <row r="168" spans="1:8">
      <c r="A168" s="2"/>
      <c r="B168" s="490"/>
      <c r="C168" s="491"/>
      <c r="D168" s="158"/>
      <c r="E168" s="479"/>
      <c r="F168" s="441"/>
      <c r="G168" s="477"/>
      <c r="H168" s="2"/>
    </row>
    <row r="169" spans="1:8">
      <c r="A169" s="2"/>
      <c r="B169" s="490"/>
      <c r="C169" s="491"/>
      <c r="D169" s="158"/>
      <c r="E169" s="479"/>
      <c r="F169" s="441"/>
      <c r="G169" s="477"/>
      <c r="H169" s="2"/>
    </row>
    <row r="170" spans="1:8">
      <c r="A170" s="2"/>
      <c r="B170" s="490"/>
      <c r="C170" s="491"/>
      <c r="D170" s="158"/>
      <c r="E170" s="479"/>
      <c r="F170" s="441"/>
      <c r="G170" s="477"/>
      <c r="H170" s="2"/>
    </row>
    <row r="171" spans="1:8">
      <c r="A171" s="2"/>
      <c r="B171" s="490"/>
      <c r="C171" s="491"/>
      <c r="D171" s="158"/>
      <c r="E171" s="479"/>
      <c r="F171" s="441"/>
      <c r="G171" s="477"/>
      <c r="H171" s="2"/>
    </row>
    <row r="172" spans="1:8">
      <c r="A172" s="2"/>
      <c r="B172" s="490"/>
      <c r="C172" s="491"/>
      <c r="D172" s="158"/>
      <c r="E172" s="479"/>
      <c r="F172" s="441"/>
      <c r="G172" s="477"/>
      <c r="H172" s="2"/>
    </row>
    <row r="173" spans="1:8">
      <c r="A173" s="2"/>
      <c r="B173" s="490"/>
      <c r="C173" s="491"/>
      <c r="D173" s="158"/>
      <c r="E173" s="479"/>
      <c r="F173" s="441"/>
      <c r="G173" s="477"/>
      <c r="H173" s="2"/>
    </row>
    <row r="174" spans="1:8">
      <c r="A174" s="2"/>
      <c r="B174" s="490"/>
      <c r="C174" s="491"/>
      <c r="D174" s="158"/>
      <c r="E174" s="479"/>
      <c r="F174" s="479"/>
      <c r="G174" s="442"/>
      <c r="H174" s="2"/>
    </row>
    <row r="175" spans="1:8">
      <c r="A175" s="2"/>
      <c r="B175" s="490"/>
      <c r="C175" s="491"/>
      <c r="D175" s="158"/>
      <c r="E175" s="479"/>
      <c r="F175" s="441"/>
      <c r="G175" s="477"/>
      <c r="H175" s="2"/>
    </row>
    <row r="176" spans="1:8">
      <c r="A176" s="2"/>
      <c r="B176" s="490"/>
      <c r="C176" s="491"/>
      <c r="D176" s="158"/>
      <c r="E176" s="479"/>
      <c r="F176" s="441"/>
      <c r="G176" s="477"/>
      <c r="H176" s="2"/>
    </row>
    <row r="177" spans="1:8">
      <c r="A177" s="2"/>
      <c r="B177" s="490"/>
      <c r="C177" s="491"/>
      <c r="D177" s="158"/>
      <c r="E177" s="479"/>
      <c r="F177" s="441"/>
      <c r="G177" s="477"/>
      <c r="H177" s="2"/>
    </row>
    <row r="178" spans="1:8">
      <c r="A178" s="2"/>
      <c r="B178" s="490"/>
      <c r="C178" s="491"/>
      <c r="D178" s="158"/>
      <c r="E178" s="479"/>
      <c r="F178" s="441"/>
      <c r="G178" s="477"/>
      <c r="H178" s="2"/>
    </row>
    <row r="179" spans="1:8">
      <c r="A179" s="2"/>
      <c r="B179" s="490"/>
      <c r="C179" s="491"/>
      <c r="D179" s="158"/>
      <c r="E179" s="479"/>
      <c r="F179" s="441"/>
      <c r="G179" s="477"/>
      <c r="H179" s="2"/>
    </row>
    <row r="180" spans="1:8">
      <c r="A180" s="2"/>
      <c r="B180" s="490"/>
      <c r="C180" s="491"/>
      <c r="D180" s="158"/>
      <c r="E180" s="479"/>
      <c r="F180" s="441"/>
      <c r="G180" s="477"/>
      <c r="H180" s="2"/>
    </row>
    <row r="181" spans="1:8">
      <c r="A181" s="2"/>
      <c r="B181" s="490"/>
      <c r="C181" s="491"/>
      <c r="D181" s="158"/>
      <c r="E181" s="479"/>
      <c r="F181" s="441"/>
      <c r="G181" s="477"/>
      <c r="H181" s="2"/>
    </row>
    <row r="182" spans="1:8">
      <c r="A182" s="2"/>
      <c r="B182" s="490"/>
      <c r="C182" s="491"/>
      <c r="D182" s="158"/>
      <c r="E182" s="479"/>
      <c r="F182" s="441"/>
      <c r="G182" s="477"/>
      <c r="H182" s="2"/>
    </row>
    <row r="183" spans="1:8">
      <c r="A183" s="2"/>
      <c r="B183" s="490"/>
      <c r="C183" s="491"/>
      <c r="D183" s="158"/>
      <c r="E183" s="479"/>
      <c r="F183" s="441"/>
      <c r="G183" s="477"/>
      <c r="H183" s="2"/>
    </row>
    <row r="184" spans="1:8">
      <c r="A184" s="2"/>
      <c r="B184" s="490"/>
      <c r="C184" s="491"/>
      <c r="D184" s="158"/>
      <c r="E184" s="479"/>
      <c r="F184" s="441"/>
      <c r="G184" s="477"/>
      <c r="H184" s="2"/>
    </row>
    <row r="185" spans="1:8">
      <c r="A185" s="2"/>
      <c r="B185" s="490"/>
      <c r="C185" s="491"/>
      <c r="D185" s="158"/>
      <c r="E185" s="479"/>
      <c r="F185" s="441"/>
      <c r="G185" s="477"/>
      <c r="H185" s="2"/>
    </row>
    <row r="186" spans="1:8">
      <c r="A186" s="2"/>
      <c r="B186" s="490"/>
      <c r="C186" s="491"/>
      <c r="D186" s="158"/>
      <c r="E186" s="479"/>
      <c r="F186" s="441"/>
      <c r="G186" s="477"/>
      <c r="H186" s="2"/>
    </row>
    <row r="187" spans="1:8">
      <c r="A187" s="2"/>
      <c r="B187" s="490"/>
      <c r="C187" s="491"/>
      <c r="D187" s="158"/>
      <c r="E187" s="479"/>
      <c r="F187" s="479"/>
      <c r="G187" s="442"/>
      <c r="H187" s="2"/>
    </row>
    <row r="188" spans="1:8" ht="15.75" thickBot="1">
      <c r="A188" s="2"/>
      <c r="B188" s="495"/>
      <c r="C188" s="496"/>
      <c r="D188" s="497"/>
      <c r="E188" s="498"/>
      <c r="F188" s="498"/>
      <c r="G188" s="499"/>
      <c r="H188" s="2"/>
    </row>
    <row r="189" spans="1:8">
      <c r="A189" s="2"/>
      <c r="B189" s="164" t="s">
        <v>803</v>
      </c>
      <c r="C189" s="500"/>
      <c r="D189" s="500"/>
      <c r="E189" s="500"/>
      <c r="F189" s="500"/>
      <c r="G189" s="500"/>
      <c r="H189" s="2"/>
    </row>
    <row r="190" spans="1:8">
      <c r="A190" s="2"/>
      <c r="B190" s="2"/>
      <c r="C190" s="158"/>
      <c r="D190" s="158"/>
      <c r="E190" s="158"/>
      <c r="F190" s="158"/>
      <c r="G190" s="158"/>
      <c r="H190" s="2"/>
    </row>
    <row r="191" spans="1:8">
      <c r="A191" s="2"/>
      <c r="B191" s="2"/>
      <c r="C191" s="158"/>
      <c r="D191" s="158" t="s">
        <v>2574</v>
      </c>
      <c r="E191" s="158"/>
      <c r="F191" s="158"/>
      <c r="G191" s="158"/>
      <c r="H191" s="2"/>
    </row>
    <row r="192" spans="1:8">
      <c r="A192" s="2"/>
      <c r="B192" s="2"/>
      <c r="C192" s="158"/>
      <c r="D192" s="158"/>
      <c r="E192" s="158"/>
      <c r="F192" s="158"/>
      <c r="G192" s="158"/>
      <c r="H192" s="2"/>
    </row>
    <row r="193" spans="1:8">
      <c r="A193" s="2"/>
      <c r="B193" s="2"/>
      <c r="C193" s="158"/>
      <c r="D193" s="158"/>
      <c r="E193" s="158"/>
      <c r="F193" s="158"/>
      <c r="G193" s="158"/>
      <c r="H193" s="2"/>
    </row>
    <row r="194" spans="1:8">
      <c r="A194" s="2"/>
      <c r="B194" s="2"/>
      <c r="C194" s="158"/>
      <c r="D194" s="158"/>
      <c r="E194" s="158"/>
      <c r="F194" s="158"/>
      <c r="G194" s="158"/>
      <c r="H194" s="2"/>
    </row>
    <row r="195" spans="1:8">
      <c r="A195" s="2"/>
      <c r="B195" s="2"/>
      <c r="C195" s="158"/>
      <c r="D195" s="158"/>
      <c r="E195" s="158"/>
      <c r="F195" s="158"/>
      <c r="G195" s="158"/>
      <c r="H195" s="2"/>
    </row>
    <row r="196" spans="1:8">
      <c r="A196" s="2"/>
      <c r="B196" s="2"/>
      <c r="C196" s="158"/>
      <c r="D196" s="158"/>
      <c r="E196" s="158"/>
      <c r="F196" s="158"/>
      <c r="G196" s="158"/>
      <c r="H196" s="2"/>
    </row>
    <row r="197" spans="1:8">
      <c r="A197" s="2"/>
      <c r="B197" s="2"/>
      <c r="C197" s="158"/>
      <c r="D197" s="158"/>
      <c r="E197" s="158"/>
      <c r="F197" s="158"/>
      <c r="G197" s="158"/>
      <c r="H197" s="2"/>
    </row>
    <row r="198" spans="1:8">
      <c r="A198" s="2"/>
      <c r="B198" s="2"/>
      <c r="C198" s="158"/>
      <c r="D198" s="158"/>
      <c r="E198" s="158"/>
      <c r="F198" s="158"/>
      <c r="G198" s="158"/>
      <c r="H198" s="2"/>
    </row>
    <row r="199" spans="1:8">
      <c r="A199" s="2"/>
      <c r="B199" s="2"/>
      <c r="C199" s="158"/>
      <c r="D199" s="158"/>
      <c r="E199" s="158"/>
      <c r="F199" s="158"/>
      <c r="G199" s="158"/>
      <c r="H199" s="2"/>
    </row>
    <row r="200" spans="1:8">
      <c r="A200" s="2"/>
      <c r="B200" s="2"/>
      <c r="C200" s="158"/>
      <c r="D200" s="158"/>
      <c r="E200" s="158"/>
      <c r="F200" s="158"/>
      <c r="G200" s="158"/>
      <c r="H200" s="2"/>
    </row>
    <row r="201" spans="1:8">
      <c r="A201" s="2"/>
      <c r="B201" s="2"/>
      <c r="C201" s="158"/>
      <c r="D201" s="158"/>
      <c r="E201" s="158"/>
      <c r="F201" s="158"/>
      <c r="G201" s="158"/>
      <c r="H201" s="2"/>
    </row>
    <row r="202" spans="1:8">
      <c r="A202" s="2"/>
      <c r="B202" s="2"/>
      <c r="C202" s="158"/>
      <c r="D202" s="158"/>
      <c r="E202" s="158"/>
      <c r="F202" s="158"/>
      <c r="G202" s="158"/>
      <c r="H202" s="2"/>
    </row>
    <row r="203" spans="1:8">
      <c r="A203" s="2"/>
      <c r="B203" s="2"/>
      <c r="C203" s="158"/>
      <c r="D203" s="158"/>
      <c r="E203" s="158"/>
      <c r="F203" s="158"/>
      <c r="G203" s="158"/>
      <c r="H203" s="2"/>
    </row>
    <row r="204" spans="1:8">
      <c r="A204" s="2"/>
      <c r="B204" s="2"/>
      <c r="C204" s="158"/>
      <c r="D204" s="158"/>
      <c r="E204" s="158"/>
      <c r="F204" s="158"/>
      <c r="G204" s="158"/>
      <c r="H204" s="2"/>
    </row>
    <row r="205" spans="1:8">
      <c r="A205" s="2"/>
      <c r="B205" s="2"/>
      <c r="C205" s="158"/>
      <c r="D205" s="158"/>
      <c r="E205" s="158"/>
      <c r="F205" s="158"/>
      <c r="G205" s="158"/>
      <c r="H205" s="2"/>
    </row>
    <row r="206" spans="1:8">
      <c r="A206" s="2"/>
      <c r="B206" s="2"/>
      <c r="C206" s="158"/>
      <c r="D206" s="158"/>
      <c r="E206" s="158"/>
      <c r="F206" s="158"/>
      <c r="G206" s="158"/>
      <c r="H206" s="2"/>
    </row>
    <row r="207" spans="1:8">
      <c r="A207" s="2"/>
      <c r="B207" s="2"/>
      <c r="C207" s="158"/>
      <c r="D207" s="158"/>
      <c r="E207" s="158"/>
      <c r="F207" s="158"/>
      <c r="G207" s="158"/>
      <c r="H207" s="2"/>
    </row>
    <row r="208" spans="1:8">
      <c r="A208" s="2"/>
      <c r="B208" s="2"/>
      <c r="C208" s="158"/>
      <c r="D208" s="158"/>
      <c r="E208" s="158"/>
      <c r="F208" s="158"/>
      <c r="G208" s="158"/>
      <c r="H208" s="2"/>
    </row>
    <row r="209" spans="1:8">
      <c r="A209" s="2"/>
      <c r="B209" s="2"/>
      <c r="C209" s="158"/>
      <c r="D209" s="158"/>
      <c r="E209" s="158"/>
      <c r="F209" s="158"/>
      <c r="G209" s="158"/>
      <c r="H209" s="2"/>
    </row>
    <row r="210" spans="1:8">
      <c r="A210" s="2"/>
      <c r="B210" s="2"/>
      <c r="C210" s="158"/>
      <c r="D210" s="158"/>
      <c r="E210" s="158"/>
      <c r="F210" s="158"/>
      <c r="G210" s="158"/>
      <c r="H210" s="2"/>
    </row>
    <row r="211" spans="1:8">
      <c r="A211" s="2"/>
      <c r="B211" s="2"/>
      <c r="C211" s="158"/>
      <c r="D211" s="158"/>
      <c r="E211" s="158"/>
      <c r="F211" s="158"/>
      <c r="G211" s="158"/>
      <c r="H211" s="2"/>
    </row>
    <row r="212" spans="1:8">
      <c r="A212" s="2"/>
      <c r="B212" s="2"/>
      <c r="C212" s="158"/>
      <c r="D212" s="158"/>
      <c r="E212" s="158"/>
      <c r="F212" s="158"/>
      <c r="G212" s="158"/>
      <c r="H212" s="2"/>
    </row>
    <row r="213" spans="1:8">
      <c r="A213" s="2"/>
      <c r="B213" s="2"/>
      <c r="C213" s="158"/>
      <c r="D213" s="158"/>
      <c r="E213" s="158"/>
      <c r="F213" s="158"/>
      <c r="G213" s="158"/>
      <c r="H213" s="2"/>
    </row>
    <row r="214" spans="1:8">
      <c r="A214" s="2"/>
      <c r="B214" s="2"/>
      <c r="C214" s="158"/>
      <c r="D214" s="158"/>
      <c r="E214" s="158"/>
      <c r="F214" s="158"/>
      <c r="G214" s="158"/>
      <c r="H214" s="2"/>
    </row>
    <row r="215" spans="1:8">
      <c r="A215" s="2"/>
      <c r="B215" s="2"/>
      <c r="C215" s="158"/>
      <c r="D215" s="158"/>
      <c r="E215" s="158"/>
      <c r="F215" s="158"/>
      <c r="G215" s="158"/>
      <c r="H215" s="2"/>
    </row>
    <row r="216" spans="1:8">
      <c r="A216" s="2"/>
      <c r="B216" s="2"/>
      <c r="C216" s="158"/>
      <c r="D216" s="158"/>
      <c r="E216" s="158"/>
      <c r="F216" s="158"/>
      <c r="G216" s="158"/>
      <c r="H216" s="2"/>
    </row>
    <row r="217" spans="1:8">
      <c r="A217" s="2"/>
      <c r="B217" s="2"/>
      <c r="C217" s="158"/>
      <c r="D217" s="158"/>
      <c r="E217" s="158"/>
      <c r="F217" s="158"/>
      <c r="G217" s="158"/>
      <c r="H217" s="2"/>
    </row>
    <row r="218" spans="1:8">
      <c r="A218" s="2"/>
      <c r="B218" s="2"/>
      <c r="C218" s="158"/>
      <c r="D218" s="158"/>
      <c r="E218" s="158"/>
      <c r="F218" s="158"/>
      <c r="G218" s="158"/>
      <c r="H218" s="2"/>
    </row>
    <row r="219" spans="1:8">
      <c r="A219" s="2"/>
      <c r="B219" s="2"/>
      <c r="C219" s="158"/>
      <c r="D219" s="158"/>
      <c r="E219" s="158"/>
      <c r="F219" s="158"/>
      <c r="G219" s="158"/>
      <c r="H219" s="2"/>
    </row>
    <row r="220" spans="1:8">
      <c r="A220" s="2"/>
      <c r="B220" s="2"/>
      <c r="C220" s="158"/>
      <c r="D220" s="158"/>
      <c r="E220" s="158"/>
      <c r="F220" s="158"/>
      <c r="G220" s="158"/>
      <c r="H220" s="2"/>
    </row>
    <row r="221" spans="1:8">
      <c r="A221" s="2"/>
      <c r="B221" s="2"/>
      <c r="C221" s="158"/>
      <c r="D221" s="158"/>
      <c r="E221" s="158"/>
      <c r="F221" s="158"/>
      <c r="G221" s="158"/>
      <c r="H221" s="2"/>
    </row>
    <row r="222" spans="1:8">
      <c r="A222" s="2"/>
      <c r="B222" s="2"/>
      <c r="C222" s="158"/>
      <c r="D222" s="158"/>
      <c r="E222" s="158"/>
      <c r="F222" s="158"/>
      <c r="G222" s="158"/>
      <c r="H222" s="2"/>
    </row>
    <row r="223" spans="1:8">
      <c r="A223" s="2"/>
      <c r="B223" s="2"/>
      <c r="C223" s="158"/>
      <c r="D223" s="158"/>
      <c r="E223" s="158"/>
      <c r="F223" s="158"/>
      <c r="G223" s="158"/>
      <c r="H223" s="2"/>
    </row>
    <row r="224" spans="1:8">
      <c r="A224" s="2"/>
      <c r="B224" s="2"/>
      <c r="C224" s="158"/>
      <c r="D224" s="158"/>
      <c r="E224" s="158"/>
      <c r="F224" s="158"/>
      <c r="G224" s="158"/>
      <c r="H224" s="2"/>
    </row>
    <row r="225" spans="1:8">
      <c r="A225" s="2"/>
      <c r="B225" s="2"/>
      <c r="C225" s="158"/>
      <c r="D225" s="158"/>
      <c r="E225" s="158"/>
      <c r="F225" s="158"/>
      <c r="G225" s="158"/>
      <c r="H225" s="2"/>
    </row>
    <row r="226" spans="1:8">
      <c r="A226" s="2"/>
      <c r="B226" s="2"/>
      <c r="C226" s="158"/>
      <c r="D226" s="158"/>
      <c r="E226" s="158"/>
      <c r="F226" s="158"/>
      <c r="G226" s="158"/>
      <c r="H226" s="2"/>
    </row>
    <row r="227" spans="1:8">
      <c r="A227" s="2"/>
      <c r="B227" s="2"/>
      <c r="C227" s="158"/>
      <c r="D227" s="158"/>
      <c r="E227" s="158"/>
      <c r="F227" s="158"/>
      <c r="G227" s="158"/>
      <c r="H227" s="2"/>
    </row>
    <row r="228" spans="1:8">
      <c r="A228" s="2"/>
      <c r="B228" s="2"/>
      <c r="C228" s="158"/>
      <c r="D228" s="158"/>
      <c r="E228" s="158"/>
      <c r="F228" s="158"/>
      <c r="G228" s="158"/>
      <c r="H228" s="2"/>
    </row>
    <row r="229" spans="1:8">
      <c r="A229" s="2"/>
      <c r="B229" s="2"/>
      <c r="C229" s="158"/>
      <c r="D229" s="158"/>
      <c r="E229" s="158"/>
      <c r="F229" s="158"/>
      <c r="G229" s="158"/>
      <c r="H229" s="2"/>
    </row>
    <row r="230" spans="1:8">
      <c r="A230" s="2"/>
      <c r="B230" s="2"/>
      <c r="C230" s="158"/>
      <c r="D230" s="158"/>
      <c r="E230" s="158"/>
      <c r="F230" s="158"/>
      <c r="G230" s="158"/>
      <c r="H230" s="2"/>
    </row>
    <row r="231" spans="1:8">
      <c r="A231" s="2"/>
      <c r="B231" s="2"/>
      <c r="C231" s="158"/>
      <c r="D231" s="158"/>
      <c r="E231" s="158"/>
      <c r="F231" s="158"/>
      <c r="G231" s="158"/>
      <c r="H231" s="2"/>
    </row>
    <row r="232" spans="1:8">
      <c r="A232" s="2"/>
      <c r="B232" s="2"/>
      <c r="C232" s="158"/>
      <c r="D232" s="158"/>
      <c r="E232" s="158"/>
      <c r="F232" s="158"/>
      <c r="G232" s="158"/>
      <c r="H232" s="2"/>
    </row>
    <row r="233" spans="1:8">
      <c r="A233" s="2"/>
      <c r="B233" s="2"/>
      <c r="C233" s="158"/>
      <c r="D233" s="158"/>
      <c r="E233" s="158"/>
      <c r="F233" s="158"/>
      <c r="G233" s="158"/>
      <c r="H233" s="2"/>
    </row>
    <row r="234" spans="1:8">
      <c r="A234" s="2"/>
      <c r="B234" s="2"/>
      <c r="C234" s="158"/>
      <c r="D234" s="158"/>
      <c r="E234" s="158"/>
      <c r="F234" s="158"/>
      <c r="G234" s="158"/>
      <c r="H234" s="2"/>
    </row>
  </sheetData>
  <phoneticPr fontId="62" type="noConversion"/>
  <printOptions horizontalCentered="1"/>
  <pageMargins left="0.5" right="0.5" top="0.5" bottom="0.5" header="0.5" footer="0.5"/>
  <pageSetup scale="67" fitToHeight="3" orientation="portrait" r:id="rId1"/>
  <headerFooter alignWithMargins="0"/>
  <rowBreaks count="2" manualBreakCount="2">
    <brk id="62" max="16383" man="1"/>
    <brk id="12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Button 19">
              <controlPr locked="0" defaultSize="0" autoFill="0" autoLine="0" autoPict="0">
                <anchor moveWithCells="1" sizeWithCells="1">
                  <from>
                    <xdr:col>3</xdr:col>
                    <xdr:colOff>3648075</xdr:colOff>
                    <xdr:row>127</xdr:row>
                    <xdr:rowOff>19050</xdr:rowOff>
                  </from>
                  <to>
                    <xdr:col>4</xdr:col>
                    <xdr:colOff>514350</xdr:colOff>
                    <xdr:row>127</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S122"/>
  <sheetViews>
    <sheetView defaultGridColor="0" colorId="22" zoomScale="75" zoomScaleNormal="75" workbookViewId="0">
      <selection activeCell="D104" sqref="D104"/>
    </sheetView>
  </sheetViews>
  <sheetFormatPr defaultColWidth="9.77734375" defaultRowHeight="15"/>
  <cols>
    <col min="1" max="1" width="4.77734375" customWidth="1"/>
    <col min="2" max="2" width="6.77734375" customWidth="1"/>
    <col min="3" max="3" width="35.77734375" customWidth="1"/>
    <col min="4" max="4" width="19.21875" customWidth="1"/>
    <col min="5" max="5" width="23.21875" customWidth="1"/>
    <col min="6" max="6" width="19.109375" customWidth="1"/>
    <col min="7" max="9" width="15.77734375" customWidth="1"/>
    <col min="10" max="10" width="16.77734375" customWidth="1"/>
  </cols>
  <sheetData>
    <row r="1" spans="1:19" ht="15.75" thickBot="1">
      <c r="A1" s="66" t="str">
        <f>'Data Sheet'!A58</f>
        <v>Annual Report of Pattersonville Telephone Company                                                                                                                   For the period ending December 31, 2014</v>
      </c>
      <c r="B1" s="2"/>
      <c r="C1" s="2"/>
      <c r="D1" s="2"/>
      <c r="E1" s="2"/>
      <c r="F1" s="2"/>
      <c r="G1" s="2"/>
      <c r="H1" s="2"/>
      <c r="I1" s="2"/>
      <c r="J1" s="2"/>
      <c r="K1" s="2"/>
      <c r="L1" s="2"/>
      <c r="M1" s="2"/>
      <c r="N1" s="2"/>
      <c r="O1" s="2"/>
      <c r="P1" s="2"/>
      <c r="Q1" s="2"/>
      <c r="R1" s="2"/>
      <c r="S1" s="2"/>
    </row>
    <row r="2" spans="1:19">
      <c r="A2" s="279"/>
      <c r="B2" s="166"/>
      <c r="C2" s="166"/>
      <c r="D2" s="166"/>
      <c r="E2" s="166"/>
      <c r="F2" s="166"/>
      <c r="G2" s="166"/>
      <c r="H2" s="166"/>
      <c r="I2" s="166"/>
      <c r="J2" s="280"/>
      <c r="K2" s="2"/>
      <c r="L2" s="2"/>
      <c r="M2" s="2"/>
      <c r="N2" s="2"/>
      <c r="O2" s="2"/>
      <c r="P2" s="2"/>
      <c r="Q2" s="2"/>
      <c r="R2" s="2"/>
      <c r="S2" s="2"/>
    </row>
    <row r="3" spans="1:19" ht="15.75">
      <c r="A3" s="157"/>
      <c r="B3" s="1417" t="s">
        <v>804</v>
      </c>
      <c r="C3" s="1024"/>
      <c r="D3" s="1024"/>
      <c r="E3" s="1024"/>
      <c r="F3" s="1024"/>
      <c r="G3" s="1024"/>
      <c r="H3" s="1024"/>
      <c r="I3" s="1024"/>
      <c r="J3" s="281"/>
      <c r="K3" s="2"/>
      <c r="L3" s="2"/>
      <c r="M3" s="2"/>
      <c r="N3" s="2"/>
      <c r="O3" s="2"/>
      <c r="P3" s="2"/>
      <c r="Q3" s="2"/>
      <c r="R3" s="2"/>
      <c r="S3" s="2"/>
    </row>
    <row r="4" spans="1:19" ht="15.75">
      <c r="A4" s="282"/>
      <c r="B4" s="1417"/>
      <c r="C4" s="1024"/>
      <c r="D4" s="1024"/>
      <c r="E4" s="1003"/>
      <c r="F4" s="1003"/>
      <c r="G4" s="1003"/>
      <c r="H4" s="1003"/>
      <c r="I4" s="1003"/>
      <c r="J4" s="283"/>
      <c r="K4" s="2"/>
      <c r="L4" s="2"/>
      <c r="M4" s="2"/>
      <c r="N4" s="2"/>
      <c r="O4" s="2"/>
      <c r="P4" s="2"/>
      <c r="Q4" s="2"/>
      <c r="R4" s="2"/>
      <c r="S4" s="2"/>
    </row>
    <row r="5" spans="1:19">
      <c r="A5" s="159" t="s">
        <v>1361</v>
      </c>
      <c r="B5" s="1003" t="s">
        <v>805</v>
      </c>
      <c r="C5" s="1003"/>
      <c r="D5" s="1003"/>
      <c r="E5" s="1003"/>
      <c r="F5" s="1418" t="s">
        <v>806</v>
      </c>
      <c r="G5" s="1003"/>
      <c r="H5" s="1003"/>
      <c r="I5" s="1003"/>
      <c r="J5" s="283"/>
      <c r="K5" s="2"/>
      <c r="L5" s="2"/>
      <c r="M5" s="2"/>
      <c r="N5" s="2"/>
      <c r="O5" s="2"/>
      <c r="P5" s="2"/>
      <c r="Q5" s="2"/>
      <c r="R5" s="2"/>
      <c r="S5" s="2"/>
    </row>
    <row r="6" spans="1:19">
      <c r="A6" s="157"/>
      <c r="B6" s="1003" t="s">
        <v>1450</v>
      </c>
      <c r="C6" s="1003"/>
      <c r="D6" s="1003"/>
      <c r="E6" s="1003"/>
      <c r="F6" s="1418" t="s">
        <v>1451</v>
      </c>
      <c r="G6" s="1003"/>
      <c r="H6" s="1003"/>
      <c r="I6" s="1024"/>
      <c r="J6" s="281"/>
      <c r="K6" s="164"/>
      <c r="L6" s="164"/>
      <c r="M6" s="164"/>
      <c r="N6" s="2"/>
      <c r="O6" s="2"/>
      <c r="P6" s="2"/>
      <c r="Q6" s="2"/>
      <c r="R6" s="2"/>
      <c r="S6" s="2"/>
    </row>
    <row r="7" spans="1:19">
      <c r="A7" s="157"/>
      <c r="B7" s="1003" t="s">
        <v>1452</v>
      </c>
      <c r="C7" s="1003"/>
      <c r="D7" s="1003"/>
      <c r="E7" s="1003"/>
      <c r="F7" s="1418" t="s">
        <v>1453</v>
      </c>
      <c r="G7" s="1003"/>
      <c r="H7" s="1003"/>
      <c r="I7" s="1003"/>
      <c r="J7" s="283"/>
      <c r="K7" s="2"/>
      <c r="L7" s="2"/>
      <c r="M7" s="2"/>
      <c r="N7" s="2"/>
      <c r="O7" s="2"/>
      <c r="P7" s="2"/>
      <c r="Q7" s="2"/>
      <c r="R7" s="2"/>
      <c r="S7" s="2"/>
    </row>
    <row r="8" spans="1:19">
      <c r="A8" s="157"/>
      <c r="B8" s="1003" t="s">
        <v>1454</v>
      </c>
      <c r="C8" s="1003"/>
      <c r="D8" s="1003"/>
      <c r="E8" s="1003"/>
      <c r="F8" s="1418" t="s">
        <v>1455</v>
      </c>
      <c r="G8" s="1003"/>
      <c r="H8" s="1003"/>
      <c r="I8" s="1003"/>
      <c r="J8" s="283"/>
      <c r="K8" s="2"/>
      <c r="L8" s="2"/>
      <c r="M8" s="2"/>
      <c r="N8" s="2"/>
      <c r="O8" s="2"/>
      <c r="P8" s="2"/>
      <c r="Q8" s="2"/>
      <c r="R8" s="2"/>
      <c r="S8" s="2"/>
    </row>
    <row r="9" spans="1:19">
      <c r="A9" s="157"/>
      <c r="B9" s="1003"/>
      <c r="C9" s="1003"/>
      <c r="D9" s="1003"/>
      <c r="E9" s="1003"/>
      <c r="F9" s="1418" t="s">
        <v>1456</v>
      </c>
      <c r="G9" s="1003"/>
      <c r="H9" s="1003"/>
      <c r="I9" s="1003"/>
      <c r="J9" s="283"/>
      <c r="K9" s="2"/>
      <c r="L9" s="2"/>
      <c r="M9" s="2"/>
      <c r="N9" s="2"/>
      <c r="O9" s="2"/>
      <c r="P9" s="2"/>
      <c r="Q9" s="2"/>
      <c r="R9" s="2"/>
      <c r="S9" s="2"/>
    </row>
    <row r="10" spans="1:19">
      <c r="A10" s="159" t="s">
        <v>1375</v>
      </c>
      <c r="B10" s="1003" t="s">
        <v>1457</v>
      </c>
      <c r="C10" s="1003"/>
      <c r="D10" s="1003"/>
      <c r="E10" s="1003"/>
      <c r="F10" s="1418" t="s">
        <v>1458</v>
      </c>
      <c r="G10" s="1003"/>
      <c r="H10" s="1003"/>
      <c r="I10" s="1003"/>
      <c r="J10" s="283"/>
      <c r="K10" s="2"/>
      <c r="L10" s="2"/>
      <c r="M10" s="2"/>
      <c r="N10" s="2"/>
      <c r="O10" s="2"/>
      <c r="P10" s="2"/>
      <c r="Q10" s="2"/>
      <c r="R10" s="2"/>
      <c r="S10" s="2"/>
    </row>
    <row r="11" spans="1:19">
      <c r="A11" s="157"/>
      <c r="B11" s="1003" t="s">
        <v>1459</v>
      </c>
      <c r="C11" s="1003"/>
      <c r="D11" s="1003"/>
      <c r="E11" s="1003"/>
      <c r="F11" s="1418" t="s">
        <v>1460</v>
      </c>
      <c r="G11" s="1003"/>
      <c r="H11" s="1003"/>
      <c r="I11" s="1003"/>
      <c r="J11" s="283"/>
      <c r="K11" s="2"/>
      <c r="L11" s="2"/>
      <c r="M11" s="2"/>
      <c r="N11" s="2"/>
      <c r="O11" s="2"/>
      <c r="P11" s="2"/>
      <c r="Q11" s="2"/>
      <c r="R11" s="2"/>
      <c r="S11" s="2"/>
    </row>
    <row r="12" spans="1:19">
      <c r="A12" s="157"/>
      <c r="B12" s="1003"/>
      <c r="C12" s="1003"/>
      <c r="D12" s="1003"/>
      <c r="E12" s="1003"/>
      <c r="F12" s="1418" t="s">
        <v>1461</v>
      </c>
      <c r="G12" s="1003"/>
      <c r="H12" s="1003"/>
      <c r="I12" s="1003"/>
      <c r="J12" s="283"/>
      <c r="K12" s="2"/>
      <c r="L12" s="2"/>
      <c r="M12" s="2"/>
      <c r="N12" s="2"/>
      <c r="O12" s="2"/>
      <c r="P12" s="2"/>
      <c r="Q12" s="2"/>
      <c r="R12" s="2"/>
      <c r="S12" s="2"/>
    </row>
    <row r="13" spans="1:19">
      <c r="A13" s="159" t="s">
        <v>2137</v>
      </c>
      <c r="B13" s="1003" t="s">
        <v>2623</v>
      </c>
      <c r="C13" s="1003"/>
      <c r="D13" s="1003"/>
      <c r="E13" s="1003"/>
      <c r="F13" s="1418" t="s">
        <v>2624</v>
      </c>
      <c r="G13" s="1003"/>
      <c r="H13" s="1003"/>
      <c r="I13" s="1003"/>
      <c r="J13" s="283"/>
      <c r="K13" s="2"/>
      <c r="L13" s="2"/>
      <c r="M13" s="2"/>
      <c r="N13" s="2"/>
      <c r="O13" s="2"/>
      <c r="P13" s="2"/>
      <c r="Q13" s="2"/>
      <c r="R13" s="2"/>
      <c r="S13" s="2"/>
    </row>
    <row r="14" spans="1:19">
      <c r="A14" s="157"/>
      <c r="B14" s="1003"/>
      <c r="C14" s="1003"/>
      <c r="D14" s="1003"/>
      <c r="E14" s="1003"/>
      <c r="F14" s="1418" t="s">
        <v>2625</v>
      </c>
      <c r="G14" s="1003"/>
      <c r="H14" s="1003"/>
      <c r="I14" s="1003"/>
      <c r="J14" s="283"/>
      <c r="K14" s="2"/>
      <c r="L14" s="2"/>
      <c r="M14" s="2"/>
      <c r="N14" s="2"/>
      <c r="O14" s="2"/>
      <c r="P14" s="2"/>
      <c r="Q14" s="2"/>
      <c r="R14" s="2"/>
      <c r="S14" s="2"/>
    </row>
    <row r="15" spans="1:19">
      <c r="A15" s="157"/>
      <c r="B15" s="1003"/>
      <c r="C15" s="1003"/>
      <c r="D15" s="1003"/>
      <c r="E15" s="1003"/>
      <c r="F15" s="1418"/>
      <c r="G15" s="1003"/>
      <c r="H15" s="1003"/>
      <c r="I15" s="1003"/>
      <c r="J15" s="283"/>
      <c r="K15" s="2"/>
      <c r="L15" s="2"/>
      <c r="M15" s="2"/>
      <c r="N15" s="2"/>
      <c r="O15" s="2"/>
      <c r="P15" s="2"/>
      <c r="Q15" s="2"/>
      <c r="R15" s="2"/>
      <c r="S15" s="2"/>
    </row>
    <row r="16" spans="1:19">
      <c r="A16" s="364"/>
      <c r="B16" s="322"/>
      <c r="C16" s="322"/>
      <c r="D16" s="502" t="s">
        <v>1825</v>
      </c>
      <c r="E16" s="503" t="s">
        <v>2626</v>
      </c>
      <c r="F16" s="503"/>
      <c r="G16" s="504" t="s">
        <v>2627</v>
      </c>
      <c r="H16" s="505"/>
      <c r="I16" s="502" t="s">
        <v>2628</v>
      </c>
      <c r="J16" s="750" t="s">
        <v>1825</v>
      </c>
      <c r="K16" s="2"/>
      <c r="L16" s="2"/>
      <c r="M16" s="2"/>
      <c r="N16" s="2"/>
      <c r="O16" s="2"/>
      <c r="P16" s="2"/>
      <c r="Q16" s="2"/>
      <c r="R16" s="2"/>
      <c r="S16" s="2"/>
    </row>
    <row r="17" spans="1:19">
      <c r="A17" s="486"/>
      <c r="B17" s="1003"/>
      <c r="C17" s="1003"/>
      <c r="D17" s="507" t="s">
        <v>2629</v>
      </c>
      <c r="E17" s="1419" t="s">
        <v>2630</v>
      </c>
      <c r="F17" s="329" t="s">
        <v>2630</v>
      </c>
      <c r="G17" s="508" t="s">
        <v>2631</v>
      </c>
      <c r="H17" s="502" t="s">
        <v>2632</v>
      </c>
      <c r="I17" s="507" t="s">
        <v>1985</v>
      </c>
      <c r="J17" s="431" t="s">
        <v>2633</v>
      </c>
      <c r="K17" s="2"/>
      <c r="L17" s="2"/>
      <c r="M17" s="2"/>
      <c r="N17" s="2"/>
      <c r="O17" s="2"/>
      <c r="P17" s="2"/>
      <c r="Q17" s="2"/>
      <c r="R17" s="2"/>
      <c r="S17" s="2"/>
    </row>
    <row r="18" spans="1:19">
      <c r="A18" s="484" t="s">
        <v>2228</v>
      </c>
      <c r="B18" s="1003"/>
      <c r="C18" s="1419" t="s">
        <v>2634</v>
      </c>
      <c r="D18" s="507" t="s">
        <v>2635</v>
      </c>
      <c r="E18" s="1419" t="s">
        <v>2636</v>
      </c>
      <c r="F18" s="329" t="s">
        <v>2637</v>
      </c>
      <c r="G18" s="329" t="s">
        <v>2638</v>
      </c>
      <c r="H18" s="507" t="s">
        <v>2637</v>
      </c>
      <c r="I18" s="509" t="s">
        <v>2639</v>
      </c>
      <c r="J18" s="431" t="s">
        <v>2635</v>
      </c>
      <c r="K18" s="2"/>
      <c r="L18" s="2"/>
      <c r="M18" s="2"/>
      <c r="N18" s="2"/>
      <c r="O18" s="2"/>
      <c r="P18" s="2"/>
      <c r="Q18" s="2"/>
      <c r="R18" s="2"/>
      <c r="S18" s="2"/>
    </row>
    <row r="19" spans="1:19">
      <c r="A19" s="484" t="s">
        <v>2240</v>
      </c>
      <c r="B19" s="1003"/>
      <c r="C19" s="1419" t="s">
        <v>2640</v>
      </c>
      <c r="D19" s="507" t="s">
        <v>2723</v>
      </c>
      <c r="E19" s="1419" t="s">
        <v>2724</v>
      </c>
      <c r="F19" s="329" t="s">
        <v>2254</v>
      </c>
      <c r="G19" s="329" t="s">
        <v>2255</v>
      </c>
      <c r="H19" s="507" t="s">
        <v>2256</v>
      </c>
      <c r="I19" s="509" t="s">
        <v>2257</v>
      </c>
      <c r="J19" s="431" t="s">
        <v>2258</v>
      </c>
      <c r="K19" s="2"/>
      <c r="L19" s="2"/>
      <c r="M19" s="2"/>
      <c r="N19" s="2"/>
      <c r="O19" s="2"/>
      <c r="P19" s="2"/>
      <c r="Q19" s="2"/>
      <c r="R19" s="2"/>
      <c r="S19" s="2"/>
    </row>
    <row r="20" spans="1:19">
      <c r="A20" s="1420"/>
      <c r="B20" s="328"/>
      <c r="C20" s="285"/>
      <c r="D20" s="510"/>
      <c r="E20" s="285"/>
      <c r="F20" s="328"/>
      <c r="G20" s="328"/>
      <c r="H20" s="510"/>
      <c r="I20" s="332"/>
      <c r="J20" s="286"/>
      <c r="K20" s="2"/>
      <c r="L20" s="2"/>
      <c r="M20" s="2"/>
      <c r="N20" s="2"/>
      <c r="O20" s="2"/>
      <c r="P20" s="2"/>
      <c r="Q20" s="2"/>
      <c r="R20" s="2"/>
      <c r="S20" s="2"/>
    </row>
    <row r="21" spans="1:19" ht="15.75">
      <c r="A21" s="157"/>
      <c r="B21" s="511" t="s">
        <v>2641</v>
      </c>
      <c r="C21" s="1003"/>
      <c r="D21" s="405"/>
      <c r="E21" s="1003"/>
      <c r="F21" s="325"/>
      <c r="G21" s="325"/>
      <c r="H21" s="325"/>
      <c r="I21" s="405"/>
      <c r="J21" s="899"/>
      <c r="K21" s="2"/>
      <c r="L21" s="2"/>
      <c r="M21" s="2"/>
      <c r="N21" s="2"/>
      <c r="O21" s="2"/>
      <c r="P21" s="2"/>
      <c r="Q21" s="2"/>
      <c r="R21" s="2"/>
    </row>
    <row r="22" spans="1:19" ht="15.75">
      <c r="A22" s="157"/>
      <c r="B22" s="511" t="s">
        <v>2642</v>
      </c>
      <c r="C22" s="1003"/>
      <c r="D22" s="405"/>
      <c r="E22" s="1003"/>
      <c r="F22" s="325"/>
      <c r="G22" s="325"/>
      <c r="H22" s="325"/>
      <c r="I22" s="405"/>
      <c r="J22" s="899"/>
      <c r="K22" s="2"/>
      <c r="L22" s="2"/>
      <c r="M22" s="2"/>
      <c r="N22" s="2"/>
      <c r="O22" s="2"/>
      <c r="P22" s="2"/>
      <c r="Q22" s="2"/>
      <c r="R22" s="2"/>
      <c r="S22" s="2"/>
    </row>
    <row r="23" spans="1:19">
      <c r="A23" s="159" t="s">
        <v>2727</v>
      </c>
      <c r="B23" s="512" t="s">
        <v>2643</v>
      </c>
      <c r="C23" s="1003" t="s">
        <v>2644</v>
      </c>
      <c r="D23" s="513">
        <v>5785</v>
      </c>
      <c r="E23" s="1421">
        <v>10000</v>
      </c>
      <c r="F23" s="514"/>
      <c r="G23" s="514"/>
      <c r="H23" s="514"/>
      <c r="I23" s="513"/>
      <c r="J23" s="900">
        <f t="shared" ref="J23:J34" si="0">D23+SUM(E23:F23)-SUM(G23:H23)+I23</f>
        <v>15785</v>
      </c>
      <c r="K23" s="2"/>
      <c r="L23" s="2"/>
      <c r="M23" s="2"/>
      <c r="N23" s="2"/>
      <c r="O23" s="2"/>
      <c r="P23" s="2"/>
      <c r="Q23" s="2"/>
      <c r="R23" s="2"/>
      <c r="S23" s="2"/>
    </row>
    <row r="24" spans="1:19">
      <c r="A24" s="159" t="s">
        <v>1726</v>
      </c>
      <c r="B24" s="512" t="s">
        <v>2645</v>
      </c>
      <c r="C24" s="1003" t="s">
        <v>2646</v>
      </c>
      <c r="D24" s="515">
        <v>249318.55</v>
      </c>
      <c r="E24" s="1005"/>
      <c r="F24" s="516"/>
      <c r="G24" s="516"/>
      <c r="H24" s="516"/>
      <c r="I24" s="515"/>
      <c r="J24" s="473">
        <f t="shared" si="0"/>
        <v>249318.55</v>
      </c>
      <c r="K24" s="2"/>
      <c r="L24" s="2"/>
      <c r="M24" s="2"/>
      <c r="N24" s="2"/>
      <c r="O24" s="2"/>
      <c r="P24" s="2"/>
      <c r="Q24" s="2"/>
      <c r="R24" s="2"/>
      <c r="S24" s="2"/>
    </row>
    <row r="25" spans="1:19">
      <c r="A25" s="159" t="s">
        <v>1971</v>
      </c>
      <c r="B25" s="512" t="s">
        <v>2647</v>
      </c>
      <c r="C25" s="1003" t="s">
        <v>2648</v>
      </c>
      <c r="D25" s="515">
        <v>0</v>
      </c>
      <c r="E25" s="1005"/>
      <c r="F25" s="516"/>
      <c r="G25" s="516"/>
      <c r="H25" s="516"/>
      <c r="I25" s="515"/>
      <c r="J25" s="473">
        <f t="shared" si="0"/>
        <v>0</v>
      </c>
      <c r="K25" s="2"/>
      <c r="L25" s="2"/>
      <c r="M25" s="2"/>
      <c r="N25" s="2"/>
      <c r="O25" s="2"/>
      <c r="P25" s="2"/>
      <c r="Q25" s="2"/>
      <c r="R25" s="2"/>
      <c r="S25" s="2"/>
    </row>
    <row r="26" spans="1:19">
      <c r="A26" s="159" t="s">
        <v>2263</v>
      </c>
      <c r="B26" s="512" t="s">
        <v>2649</v>
      </c>
      <c r="C26" s="1003" t="s">
        <v>2650</v>
      </c>
      <c r="D26" s="515">
        <v>0</v>
      </c>
      <c r="E26" s="1005"/>
      <c r="F26" s="516"/>
      <c r="G26" s="516"/>
      <c r="H26" s="516"/>
      <c r="I26" s="515"/>
      <c r="J26" s="473">
        <f t="shared" si="0"/>
        <v>0</v>
      </c>
      <c r="K26" s="432"/>
      <c r="L26" s="2"/>
      <c r="M26" s="2"/>
      <c r="N26" s="432"/>
      <c r="O26" s="2"/>
      <c r="P26" s="2"/>
      <c r="Q26" s="432"/>
      <c r="R26" s="2"/>
      <c r="S26" s="2"/>
    </row>
    <row r="27" spans="1:19">
      <c r="A27" s="159" t="s">
        <v>2264</v>
      </c>
      <c r="B27" s="512" t="s">
        <v>2651</v>
      </c>
      <c r="C27" s="1003" t="s">
        <v>2652</v>
      </c>
      <c r="D27" s="515">
        <v>755.28</v>
      </c>
      <c r="E27" s="1005"/>
      <c r="F27" s="516"/>
      <c r="G27" s="516"/>
      <c r="H27" s="516" t="s">
        <v>1482</v>
      </c>
      <c r="I27" s="515"/>
      <c r="J27" s="473">
        <f t="shared" si="0"/>
        <v>755.28</v>
      </c>
      <c r="K27" s="438"/>
      <c r="L27" s="2"/>
      <c r="M27" s="2"/>
      <c r="N27" s="438"/>
      <c r="O27" s="2"/>
      <c r="P27" s="2"/>
      <c r="Q27" s="438"/>
      <c r="R27" s="2"/>
      <c r="S27" s="2"/>
    </row>
    <row r="28" spans="1:19">
      <c r="A28" s="159" t="s">
        <v>2735</v>
      </c>
      <c r="B28" s="512" t="s">
        <v>2653</v>
      </c>
      <c r="C28" s="1003" t="s">
        <v>2654</v>
      </c>
      <c r="D28" s="515">
        <v>57728.51</v>
      </c>
      <c r="E28" s="1005"/>
      <c r="F28" s="516"/>
      <c r="G28" s="516"/>
      <c r="H28" s="516"/>
      <c r="I28" s="515"/>
      <c r="J28" s="473">
        <f t="shared" si="0"/>
        <v>57728.51</v>
      </c>
      <c r="K28" s="438"/>
      <c r="L28" s="2"/>
      <c r="M28" s="2"/>
      <c r="N28" s="438"/>
      <c r="O28" s="2"/>
      <c r="P28" s="2"/>
      <c r="Q28" s="438"/>
      <c r="R28" s="2"/>
      <c r="S28" s="2"/>
    </row>
    <row r="29" spans="1:19">
      <c r="A29" s="159" t="s">
        <v>2738</v>
      </c>
      <c r="B29" s="512" t="s">
        <v>2655</v>
      </c>
      <c r="C29" s="1003" t="s">
        <v>2656</v>
      </c>
      <c r="D29" s="515">
        <v>406780.66</v>
      </c>
      <c r="E29" s="1005"/>
      <c r="F29" s="516"/>
      <c r="G29" s="516"/>
      <c r="H29" s="516"/>
      <c r="I29" s="515"/>
      <c r="J29" s="473">
        <f t="shared" si="0"/>
        <v>406780.66</v>
      </c>
      <c r="K29" s="438"/>
      <c r="L29" s="2"/>
      <c r="M29" s="2"/>
      <c r="N29" s="438"/>
      <c r="O29" s="2"/>
      <c r="P29" s="2"/>
      <c r="Q29" s="438"/>
      <c r="R29" s="2"/>
      <c r="S29" s="2"/>
    </row>
    <row r="30" spans="1:19">
      <c r="A30" s="159" t="s">
        <v>154</v>
      </c>
      <c r="B30" s="512" t="s">
        <v>2657</v>
      </c>
      <c r="C30" s="1003" t="s">
        <v>2658</v>
      </c>
      <c r="D30" s="515">
        <v>16982.88</v>
      </c>
      <c r="E30" s="1005"/>
      <c r="F30" s="516"/>
      <c r="G30" s="516"/>
      <c r="H30" s="516"/>
      <c r="I30" s="515"/>
      <c r="J30" s="473">
        <f t="shared" si="0"/>
        <v>16982.88</v>
      </c>
      <c r="K30" s="438"/>
      <c r="L30" s="2"/>
      <c r="M30" s="2"/>
      <c r="N30" s="438"/>
      <c r="O30" s="2"/>
      <c r="P30" s="2"/>
      <c r="Q30" s="438"/>
      <c r="R30" s="2"/>
      <c r="S30" s="2"/>
    </row>
    <row r="31" spans="1:19">
      <c r="A31" s="159" t="s">
        <v>2591</v>
      </c>
      <c r="B31" s="512" t="s">
        <v>2659</v>
      </c>
      <c r="C31" s="1003" t="s">
        <v>2660</v>
      </c>
      <c r="D31" s="515">
        <v>4480.9799999999996</v>
      </c>
      <c r="E31" s="1005"/>
      <c r="F31" s="516"/>
      <c r="G31" s="516"/>
      <c r="H31" s="516"/>
      <c r="I31" s="515"/>
      <c r="J31" s="473">
        <f t="shared" si="0"/>
        <v>4480.9799999999996</v>
      </c>
      <c r="K31" s="438"/>
      <c r="L31" s="2"/>
      <c r="M31" s="2"/>
      <c r="N31" s="438"/>
      <c r="O31" s="2"/>
      <c r="P31" s="2"/>
      <c r="Q31" s="438"/>
      <c r="R31" s="2"/>
      <c r="S31" s="2"/>
    </row>
    <row r="32" spans="1:19">
      <c r="A32" s="159" t="s">
        <v>2265</v>
      </c>
      <c r="B32" s="325"/>
      <c r="C32" s="1003" t="s">
        <v>344</v>
      </c>
      <c r="D32" s="515">
        <v>0</v>
      </c>
      <c r="E32" s="1005"/>
      <c r="F32" s="516"/>
      <c r="G32" s="516"/>
      <c r="H32" s="516"/>
      <c r="I32" s="515"/>
      <c r="J32" s="473">
        <f t="shared" si="0"/>
        <v>0</v>
      </c>
      <c r="K32" s="438"/>
      <c r="L32" s="2"/>
      <c r="M32" s="2"/>
      <c r="N32" s="438"/>
      <c r="O32" s="2"/>
      <c r="P32" s="2"/>
      <c r="Q32" s="438"/>
      <c r="R32" s="2"/>
      <c r="S32" s="2"/>
    </row>
    <row r="33" spans="1:19">
      <c r="A33" s="159" t="s">
        <v>2266</v>
      </c>
      <c r="B33" s="325"/>
      <c r="C33" s="1003" t="s">
        <v>345</v>
      </c>
      <c r="D33" s="515">
        <v>0</v>
      </c>
      <c r="E33" s="1005"/>
      <c r="F33" s="516"/>
      <c r="G33" s="516"/>
      <c r="H33" s="516"/>
      <c r="I33" s="515"/>
      <c r="J33" s="473">
        <f t="shared" si="0"/>
        <v>0</v>
      </c>
      <c r="K33" s="438"/>
      <c r="L33" s="2"/>
      <c r="M33" s="2"/>
      <c r="N33" s="438"/>
      <c r="O33" s="2"/>
      <c r="P33" s="2"/>
      <c r="Q33" s="438"/>
      <c r="R33" s="2"/>
      <c r="S33" s="2"/>
    </row>
    <row r="34" spans="1:19">
      <c r="A34" s="159" t="s">
        <v>2267</v>
      </c>
      <c r="B34" s="512" t="s">
        <v>346</v>
      </c>
      <c r="C34" s="1003" t="s">
        <v>347</v>
      </c>
      <c r="D34" s="515">
        <v>55080.54</v>
      </c>
      <c r="E34" s="1005"/>
      <c r="F34" s="516"/>
      <c r="G34" s="516"/>
      <c r="H34" s="516"/>
      <c r="I34" s="515"/>
      <c r="J34" s="473">
        <f t="shared" si="0"/>
        <v>55080.54</v>
      </c>
      <c r="K34" s="438"/>
      <c r="L34" s="2"/>
      <c r="M34" s="2"/>
      <c r="N34" s="438"/>
      <c r="O34" s="2"/>
      <c r="P34" s="2"/>
      <c r="Q34" s="438"/>
      <c r="R34" s="2"/>
      <c r="S34" s="2"/>
    </row>
    <row r="35" spans="1:19" ht="15.75">
      <c r="A35" s="159" t="s">
        <v>2268</v>
      </c>
      <c r="B35" s="511" t="s">
        <v>348</v>
      </c>
      <c r="C35" s="1003"/>
      <c r="D35" s="518">
        <f t="shared" ref="D35:J35" si="1">SUM(D23:D34)</f>
        <v>796912.4</v>
      </c>
      <c r="E35" s="519">
        <f t="shared" si="1"/>
        <v>10000</v>
      </c>
      <c r="F35" s="519">
        <f t="shared" si="1"/>
        <v>0</v>
      </c>
      <c r="G35" s="519">
        <f t="shared" si="1"/>
        <v>0</v>
      </c>
      <c r="H35" s="519">
        <f t="shared" si="1"/>
        <v>0</v>
      </c>
      <c r="I35" s="519">
        <f t="shared" si="1"/>
        <v>0</v>
      </c>
      <c r="J35" s="1413">
        <f t="shared" si="1"/>
        <v>806912.4</v>
      </c>
      <c r="K35" s="438"/>
      <c r="L35" s="2"/>
      <c r="M35" s="2"/>
      <c r="N35" s="438"/>
      <c r="O35" s="2"/>
      <c r="P35" s="2"/>
      <c r="Q35" s="438"/>
      <c r="R35" s="2"/>
      <c r="S35" s="2"/>
    </row>
    <row r="36" spans="1:19">
      <c r="A36" s="157"/>
      <c r="B36" s="325"/>
      <c r="C36" s="1003"/>
      <c r="D36" s="405"/>
      <c r="E36" s="1003"/>
      <c r="F36" s="325"/>
      <c r="G36" s="325"/>
      <c r="H36" s="325"/>
      <c r="I36" s="405"/>
      <c r="J36" s="899"/>
      <c r="K36" s="438"/>
      <c r="L36" s="2"/>
      <c r="M36" s="2"/>
      <c r="N36" s="438"/>
      <c r="O36" s="2"/>
      <c r="P36" s="2"/>
      <c r="Q36" s="438"/>
      <c r="R36" s="2"/>
      <c r="S36" s="2"/>
    </row>
    <row r="37" spans="1:19" ht="15.75">
      <c r="A37" s="157"/>
      <c r="B37" s="511" t="s">
        <v>349</v>
      </c>
      <c r="C37" s="1003"/>
      <c r="D37" s="517"/>
      <c r="E37" s="1403"/>
      <c r="F37" s="439"/>
      <c r="G37" s="325"/>
      <c r="H37" s="325"/>
      <c r="I37" s="405"/>
      <c r="J37" s="899"/>
      <c r="K37" s="438"/>
      <c r="L37" s="2"/>
      <c r="M37" s="2"/>
      <c r="N37" s="438"/>
      <c r="O37" s="2"/>
      <c r="P37" s="2"/>
      <c r="Q37" s="438"/>
      <c r="R37" s="2"/>
      <c r="S37" s="2"/>
    </row>
    <row r="38" spans="1:19">
      <c r="A38" s="159" t="s">
        <v>2269</v>
      </c>
      <c r="B38" s="512" t="s">
        <v>350</v>
      </c>
      <c r="C38" s="1003" t="s">
        <v>351</v>
      </c>
      <c r="D38" s="513">
        <v>0</v>
      </c>
      <c r="E38" s="1421"/>
      <c r="F38" s="514"/>
      <c r="G38" s="514"/>
      <c r="H38" s="514"/>
      <c r="I38" s="513"/>
      <c r="J38" s="900">
        <f t="shared" ref="J38:J48" si="2">D38+SUM(E38:F38)-SUM(G38:H38)+I38</f>
        <v>0</v>
      </c>
      <c r="K38" s="2"/>
      <c r="L38" s="2"/>
      <c r="M38" s="2"/>
      <c r="N38" s="2"/>
      <c r="O38" s="2"/>
      <c r="P38" s="2"/>
      <c r="Q38" s="2"/>
      <c r="R38" s="2"/>
      <c r="S38" s="2"/>
    </row>
    <row r="39" spans="1:19">
      <c r="A39" s="159" t="s">
        <v>2270</v>
      </c>
      <c r="B39" s="512" t="s">
        <v>352</v>
      </c>
      <c r="C39" s="1003" t="s">
        <v>353</v>
      </c>
      <c r="D39" s="515">
        <v>405065.99</v>
      </c>
      <c r="E39" s="1005"/>
      <c r="F39" s="516"/>
      <c r="G39" s="516"/>
      <c r="H39" s="516"/>
      <c r="I39" s="515"/>
      <c r="J39" s="473">
        <f t="shared" si="2"/>
        <v>405065.99</v>
      </c>
      <c r="K39" s="438"/>
      <c r="L39" s="2"/>
      <c r="M39" s="2"/>
      <c r="N39" s="438"/>
      <c r="O39" s="2"/>
      <c r="P39" s="2"/>
      <c r="Q39" s="438"/>
      <c r="R39" s="2"/>
      <c r="S39" s="2"/>
    </row>
    <row r="40" spans="1:19">
      <c r="A40" s="159" t="s">
        <v>2271</v>
      </c>
      <c r="B40" s="512" t="s">
        <v>354</v>
      </c>
      <c r="C40" s="1003" t="s">
        <v>355</v>
      </c>
      <c r="D40" s="515">
        <v>0</v>
      </c>
      <c r="E40" s="1005"/>
      <c r="F40" s="516"/>
      <c r="G40" s="516"/>
      <c r="H40" s="516"/>
      <c r="I40" s="515"/>
      <c r="J40" s="473">
        <f t="shared" si="2"/>
        <v>0</v>
      </c>
      <c r="K40" s="2"/>
      <c r="L40" s="2"/>
      <c r="M40" s="2"/>
      <c r="N40" s="2"/>
      <c r="O40" s="2"/>
      <c r="P40" s="2"/>
      <c r="Q40" s="2"/>
      <c r="R40" s="2"/>
      <c r="S40" s="2"/>
    </row>
    <row r="41" spans="1:19">
      <c r="A41" s="159" t="s">
        <v>2272</v>
      </c>
      <c r="B41" s="325"/>
      <c r="C41" s="1003" t="s">
        <v>2887</v>
      </c>
      <c r="D41" s="515">
        <v>0</v>
      </c>
      <c r="E41" s="1005"/>
      <c r="F41" s="516"/>
      <c r="G41" s="516"/>
      <c r="H41" s="516"/>
      <c r="I41" s="515"/>
      <c r="J41" s="473">
        <f t="shared" si="2"/>
        <v>0</v>
      </c>
      <c r="K41" s="438"/>
      <c r="L41" s="2"/>
      <c r="M41" s="2"/>
      <c r="N41" s="438"/>
      <c r="O41" s="2"/>
      <c r="P41" s="2"/>
      <c r="Q41" s="438"/>
      <c r="R41" s="2"/>
      <c r="S41" s="2"/>
    </row>
    <row r="42" spans="1:19">
      <c r="A42" s="159" t="s">
        <v>2273</v>
      </c>
      <c r="B42" s="325"/>
      <c r="C42" s="1003" t="s">
        <v>2888</v>
      </c>
      <c r="D42" s="515">
        <v>0</v>
      </c>
      <c r="E42" s="1005"/>
      <c r="F42" s="516"/>
      <c r="G42" s="516"/>
      <c r="H42" s="516"/>
      <c r="I42" s="515"/>
      <c r="J42" s="473">
        <f t="shared" si="2"/>
        <v>0</v>
      </c>
      <c r="K42" s="438"/>
      <c r="L42" s="2"/>
      <c r="M42" s="2"/>
      <c r="N42" s="438"/>
      <c r="O42" s="2"/>
      <c r="P42" s="2"/>
      <c r="Q42" s="438"/>
      <c r="R42" s="2"/>
      <c r="S42" s="2"/>
    </row>
    <row r="43" spans="1:19">
      <c r="A43" s="159" t="s">
        <v>2274</v>
      </c>
      <c r="B43" s="325"/>
      <c r="C43" s="1003" t="s">
        <v>2889</v>
      </c>
      <c r="D43" s="515">
        <v>0</v>
      </c>
      <c r="E43" s="1005"/>
      <c r="F43" s="516"/>
      <c r="G43" s="516"/>
      <c r="H43" s="516"/>
      <c r="I43" s="515"/>
      <c r="J43" s="473">
        <f t="shared" si="2"/>
        <v>0</v>
      </c>
      <c r="K43" s="438"/>
      <c r="L43" s="2"/>
      <c r="M43" s="2"/>
      <c r="N43" s="438"/>
      <c r="O43" s="2"/>
      <c r="P43" s="2"/>
      <c r="Q43" s="438"/>
      <c r="R43" s="2"/>
      <c r="S43" s="2"/>
    </row>
    <row r="44" spans="1:19">
      <c r="A44" s="159" t="s">
        <v>2275</v>
      </c>
      <c r="B44" s="512" t="s">
        <v>2890</v>
      </c>
      <c r="C44" s="1003" t="s">
        <v>2891</v>
      </c>
      <c r="D44" s="515">
        <v>0</v>
      </c>
      <c r="E44" s="1005"/>
      <c r="F44" s="516"/>
      <c r="G44" s="516"/>
      <c r="H44" s="516"/>
      <c r="I44" s="515"/>
      <c r="J44" s="473">
        <f t="shared" si="2"/>
        <v>0</v>
      </c>
      <c r="K44" s="438"/>
      <c r="L44" s="2"/>
      <c r="M44" s="2"/>
      <c r="N44" s="438"/>
      <c r="O44" s="2"/>
      <c r="P44" s="2"/>
      <c r="Q44" s="438"/>
      <c r="R44" s="2"/>
      <c r="S44" s="2"/>
    </row>
    <row r="45" spans="1:19">
      <c r="A45" s="159" t="s">
        <v>2276</v>
      </c>
      <c r="B45" s="512" t="s">
        <v>2892</v>
      </c>
      <c r="C45" s="1003" t="s">
        <v>2893</v>
      </c>
      <c r="D45" s="515">
        <v>0</v>
      </c>
      <c r="E45" s="1005"/>
      <c r="F45" s="516"/>
      <c r="G45" s="516"/>
      <c r="H45" s="516"/>
      <c r="I45" s="515"/>
      <c r="J45" s="473">
        <f t="shared" si="2"/>
        <v>0</v>
      </c>
      <c r="K45" s="438"/>
      <c r="L45" s="2"/>
      <c r="M45" s="2"/>
      <c r="N45" s="438"/>
      <c r="O45" s="2"/>
      <c r="P45" s="2"/>
      <c r="Q45" s="438"/>
      <c r="R45" s="2"/>
      <c r="S45" s="2"/>
    </row>
    <row r="46" spans="1:19">
      <c r="A46" s="159" t="s">
        <v>2277</v>
      </c>
      <c r="B46" s="325"/>
      <c r="C46" s="1003" t="s">
        <v>2894</v>
      </c>
      <c r="D46" s="515">
        <v>0</v>
      </c>
      <c r="E46" s="1005"/>
      <c r="F46" s="516"/>
      <c r="G46" s="516"/>
      <c r="H46" s="516"/>
      <c r="I46" s="515"/>
      <c r="J46" s="473">
        <f t="shared" si="2"/>
        <v>0</v>
      </c>
      <c r="K46" s="438"/>
      <c r="L46" s="2"/>
      <c r="M46" s="2"/>
      <c r="N46" s="438"/>
      <c r="O46" s="2"/>
      <c r="P46" s="2"/>
      <c r="Q46" s="438"/>
      <c r="R46" s="2"/>
      <c r="S46" s="2"/>
    </row>
    <row r="47" spans="1:19">
      <c r="A47" s="159" t="s">
        <v>2278</v>
      </c>
      <c r="B47" s="325"/>
      <c r="C47" s="1003" t="s">
        <v>2895</v>
      </c>
      <c r="D47" s="515">
        <v>0</v>
      </c>
      <c r="E47" s="1005"/>
      <c r="F47" s="516"/>
      <c r="G47" s="516"/>
      <c r="H47" s="516"/>
      <c r="I47" s="515"/>
      <c r="J47" s="473">
        <f t="shared" si="2"/>
        <v>0</v>
      </c>
      <c r="K47" s="438"/>
      <c r="L47" s="2"/>
      <c r="M47" s="2"/>
      <c r="N47" s="438"/>
      <c r="O47" s="2"/>
      <c r="P47" s="2"/>
      <c r="Q47" s="438"/>
      <c r="R47" s="2"/>
      <c r="S47" s="2"/>
    </row>
    <row r="48" spans="1:19">
      <c r="A48" s="159" t="s">
        <v>2279</v>
      </c>
      <c r="B48" s="512" t="s">
        <v>2896</v>
      </c>
      <c r="C48" s="1003" t="s">
        <v>2897</v>
      </c>
      <c r="D48" s="515">
        <v>963650.24</v>
      </c>
      <c r="E48" s="1005"/>
      <c r="F48" s="516"/>
      <c r="G48" s="516"/>
      <c r="H48" s="516"/>
      <c r="I48" s="515"/>
      <c r="J48" s="473">
        <f t="shared" si="2"/>
        <v>963650.24</v>
      </c>
      <c r="K48" s="2"/>
      <c r="L48" s="2"/>
      <c r="M48" s="2"/>
      <c r="N48" s="2"/>
      <c r="O48" s="2"/>
      <c r="P48" s="2"/>
      <c r="Q48" s="2"/>
      <c r="R48" s="2"/>
      <c r="S48" s="2"/>
    </row>
    <row r="49" spans="1:19" ht="16.5" thickBot="1">
      <c r="A49" s="481" t="s">
        <v>2280</v>
      </c>
      <c r="B49" s="902" t="s">
        <v>2898</v>
      </c>
      <c r="C49" s="318"/>
      <c r="D49" s="1422">
        <f t="shared" ref="D49:J49" si="3">SUM(D38:D48)</f>
        <v>1368716.23</v>
      </c>
      <c r="E49" s="1423">
        <f t="shared" si="3"/>
        <v>0</v>
      </c>
      <c r="F49" s="1423">
        <f t="shared" si="3"/>
        <v>0</v>
      </c>
      <c r="G49" s="1423">
        <f t="shared" si="3"/>
        <v>0</v>
      </c>
      <c r="H49" s="1423">
        <f t="shared" si="3"/>
        <v>0</v>
      </c>
      <c r="I49" s="1423">
        <f t="shared" si="3"/>
        <v>0</v>
      </c>
      <c r="J49" s="1424">
        <f t="shared" si="3"/>
        <v>1368716.23</v>
      </c>
      <c r="K49" s="2"/>
      <c r="L49" s="2"/>
      <c r="M49" s="2"/>
      <c r="N49" s="2"/>
      <c r="O49" s="2"/>
      <c r="P49" s="2"/>
      <c r="Q49" s="2"/>
      <c r="R49" s="2"/>
      <c r="S49" s="2"/>
    </row>
    <row r="50" spans="1:19">
      <c r="A50" s="2" t="s">
        <v>2189</v>
      </c>
      <c r="B50" s="2"/>
      <c r="C50" s="2"/>
      <c r="D50" s="1003"/>
      <c r="E50" s="1003"/>
      <c r="F50" s="1003"/>
      <c r="G50" s="2"/>
      <c r="H50" s="2"/>
      <c r="I50" s="2"/>
      <c r="J50" s="166"/>
      <c r="K50" s="438"/>
      <c r="L50" s="2"/>
      <c r="M50" s="2"/>
      <c r="N50" s="438"/>
      <c r="O50" s="2"/>
      <c r="P50" s="2"/>
      <c r="Q50" s="438"/>
      <c r="R50" s="2"/>
      <c r="S50" s="2"/>
    </row>
    <row r="51" spans="1:19">
      <c r="A51" s="2"/>
      <c r="B51" s="2"/>
      <c r="C51" s="2"/>
      <c r="D51" s="438" t="s">
        <v>1482</v>
      </c>
      <c r="E51" s="438"/>
      <c r="F51" s="438"/>
      <c r="G51" s="2"/>
      <c r="H51" s="2"/>
      <c r="I51" s="2"/>
      <c r="J51" s="1003"/>
      <c r="K51" s="438"/>
      <c r="L51" s="2"/>
      <c r="M51" s="2"/>
      <c r="N51" s="438"/>
      <c r="O51" s="2"/>
      <c r="P51" s="2"/>
      <c r="Q51" s="438"/>
      <c r="R51" s="2"/>
      <c r="S51" s="2"/>
    </row>
    <row r="52" spans="1:19">
      <c r="A52" s="164" t="s">
        <v>2279</v>
      </c>
      <c r="B52" s="164"/>
      <c r="C52" s="164"/>
      <c r="D52" s="450"/>
      <c r="E52" s="450"/>
      <c r="F52" s="450"/>
      <c r="G52" s="164"/>
      <c r="H52" s="164"/>
      <c r="I52" s="164"/>
      <c r="J52" s="1024"/>
      <c r="K52" s="2"/>
      <c r="L52" s="2"/>
      <c r="M52" s="2"/>
      <c r="N52" s="2"/>
      <c r="O52" s="2"/>
      <c r="P52" s="2"/>
      <c r="Q52" s="2"/>
      <c r="R52" s="2"/>
      <c r="S52" s="2"/>
    </row>
    <row r="53" spans="1:19">
      <c r="A53" s="2"/>
      <c r="B53" s="2"/>
      <c r="C53" s="2"/>
      <c r="D53" s="438"/>
      <c r="E53" s="438"/>
      <c r="F53" s="438"/>
      <c r="G53" s="2"/>
      <c r="H53" s="2"/>
      <c r="I53" s="2"/>
      <c r="J53" s="1003"/>
      <c r="K53" s="2"/>
      <c r="L53" s="2"/>
      <c r="M53" s="2"/>
      <c r="N53" s="2"/>
      <c r="O53" s="2"/>
      <c r="P53" s="2"/>
      <c r="Q53" s="2"/>
      <c r="R53" s="2"/>
      <c r="S53" s="2"/>
    </row>
    <row r="54" spans="1:19" ht="15.75" thickBot="1">
      <c r="A54" s="66" t="str">
        <f>'Data Sheet'!A58</f>
        <v>Annual Report of Pattersonville Telephone Company                                                                                                                   For the period ending December 31, 2014</v>
      </c>
      <c r="B54" s="2"/>
      <c r="C54" s="2"/>
      <c r="D54" s="2"/>
      <c r="E54" s="2"/>
      <c r="F54" s="2"/>
      <c r="G54" s="2"/>
      <c r="H54" s="2"/>
      <c r="I54" s="2"/>
      <c r="J54" s="1003"/>
      <c r="K54" s="2"/>
      <c r="L54" s="2"/>
      <c r="M54" s="2"/>
      <c r="N54" s="2"/>
      <c r="O54" s="2"/>
      <c r="P54" s="2"/>
      <c r="Q54" s="2"/>
      <c r="R54" s="2"/>
      <c r="S54" s="2"/>
    </row>
    <row r="55" spans="1:19">
      <c r="A55" s="279"/>
      <c r="B55" s="166"/>
      <c r="C55" s="166"/>
      <c r="D55" s="166"/>
      <c r="E55" s="166"/>
      <c r="F55" s="166"/>
      <c r="G55" s="166"/>
      <c r="H55" s="166"/>
      <c r="I55" s="166"/>
      <c r="J55" s="280"/>
      <c r="K55" s="2"/>
      <c r="L55" s="2"/>
      <c r="M55" s="2"/>
      <c r="N55" s="2"/>
      <c r="O55" s="2"/>
      <c r="P55" s="2"/>
      <c r="Q55" s="2"/>
      <c r="R55" s="2"/>
      <c r="S55" s="2"/>
    </row>
    <row r="56" spans="1:19" ht="15.75">
      <c r="A56" s="157"/>
      <c r="B56" s="1417" t="s">
        <v>2899</v>
      </c>
      <c r="C56" s="1024"/>
      <c r="D56" s="1024"/>
      <c r="E56" s="1024"/>
      <c r="F56" s="1024"/>
      <c r="G56" s="1024"/>
      <c r="H56" s="1024"/>
      <c r="I56" s="1024"/>
      <c r="J56" s="281"/>
      <c r="K56" s="2"/>
      <c r="L56" s="2"/>
      <c r="M56" s="2"/>
      <c r="N56" s="2"/>
      <c r="O56" s="2"/>
      <c r="P56" s="2"/>
      <c r="Q56" s="2"/>
      <c r="R56" s="2"/>
      <c r="S56" s="2"/>
    </row>
    <row r="57" spans="1:19">
      <c r="A57" s="157"/>
      <c r="B57" s="1003"/>
      <c r="C57" s="1003"/>
      <c r="D57" s="1003"/>
      <c r="E57" s="1003"/>
      <c r="F57" s="1003"/>
      <c r="G57" s="1003"/>
      <c r="H57" s="1003"/>
      <c r="I57" s="1003"/>
      <c r="J57" s="286"/>
      <c r="K57" s="2"/>
      <c r="L57" s="2"/>
      <c r="M57" s="2"/>
      <c r="N57" s="2"/>
      <c r="O57" s="2"/>
      <c r="P57" s="2"/>
      <c r="Q57" s="2"/>
      <c r="R57" s="2"/>
      <c r="S57" s="2"/>
    </row>
    <row r="58" spans="1:19">
      <c r="A58" s="364"/>
      <c r="B58" s="322"/>
      <c r="C58" s="322"/>
      <c r="D58" s="502" t="s">
        <v>1825</v>
      </c>
      <c r="E58" s="503" t="s">
        <v>2626</v>
      </c>
      <c r="F58" s="503"/>
      <c r="G58" s="504" t="s">
        <v>2627</v>
      </c>
      <c r="H58" s="505"/>
      <c r="I58" s="502" t="s">
        <v>2628</v>
      </c>
      <c r="J58" s="1414" t="s">
        <v>1825</v>
      </c>
      <c r="K58" s="2"/>
      <c r="L58" s="2"/>
      <c r="M58" s="2"/>
      <c r="N58" s="2"/>
      <c r="O58" s="2"/>
      <c r="P58" s="2"/>
      <c r="Q58" s="2"/>
      <c r="R58" s="2"/>
      <c r="S58" s="2"/>
    </row>
    <row r="59" spans="1:19">
      <c r="A59" s="486"/>
      <c r="B59" s="1003"/>
      <c r="C59" s="1003"/>
      <c r="D59" s="507" t="s">
        <v>2629</v>
      </c>
      <c r="E59" s="1419" t="s">
        <v>2630</v>
      </c>
      <c r="F59" s="329" t="s">
        <v>2630</v>
      </c>
      <c r="G59" s="508" t="s">
        <v>2631</v>
      </c>
      <c r="H59" s="502" t="s">
        <v>2632</v>
      </c>
      <c r="I59" s="507" t="s">
        <v>1985</v>
      </c>
      <c r="J59" s="470" t="s">
        <v>2633</v>
      </c>
      <c r="K59" s="2"/>
      <c r="L59" s="2"/>
      <c r="M59" s="2"/>
      <c r="N59" s="2"/>
      <c r="O59" s="2"/>
      <c r="P59" s="2"/>
      <c r="Q59" s="2"/>
      <c r="R59" s="2"/>
      <c r="S59" s="2"/>
    </row>
    <row r="60" spans="1:19">
      <c r="A60" s="484" t="s">
        <v>2228</v>
      </c>
      <c r="B60" s="1003"/>
      <c r="C60" s="1419" t="s">
        <v>2634</v>
      </c>
      <c r="D60" s="507" t="s">
        <v>2635</v>
      </c>
      <c r="E60" s="1419" t="s">
        <v>2636</v>
      </c>
      <c r="F60" s="329" t="s">
        <v>2637</v>
      </c>
      <c r="G60" s="329" t="s">
        <v>2638</v>
      </c>
      <c r="H60" s="507" t="s">
        <v>2637</v>
      </c>
      <c r="I60" s="509" t="s">
        <v>2639</v>
      </c>
      <c r="J60" s="470" t="s">
        <v>2635</v>
      </c>
      <c r="K60" s="2"/>
      <c r="L60" s="2"/>
      <c r="M60" s="2"/>
      <c r="N60" s="2"/>
      <c r="O60" s="2"/>
      <c r="P60" s="2"/>
      <c r="Q60" s="2"/>
      <c r="R60" s="2"/>
      <c r="S60" s="2"/>
    </row>
    <row r="61" spans="1:19">
      <c r="A61" s="484" t="s">
        <v>2240</v>
      </c>
      <c r="B61" s="1003"/>
      <c r="C61" s="1419" t="s">
        <v>2640</v>
      </c>
      <c r="D61" s="507" t="s">
        <v>2723</v>
      </c>
      <c r="E61" s="1419" t="s">
        <v>2724</v>
      </c>
      <c r="F61" s="329" t="s">
        <v>2254</v>
      </c>
      <c r="G61" s="329" t="s">
        <v>2255</v>
      </c>
      <c r="H61" s="507" t="s">
        <v>2256</v>
      </c>
      <c r="I61" s="509" t="s">
        <v>2257</v>
      </c>
      <c r="J61" s="470" t="s">
        <v>2258</v>
      </c>
      <c r="K61" s="2"/>
      <c r="L61" s="2"/>
      <c r="M61" s="2"/>
      <c r="N61" s="2"/>
      <c r="O61" s="2"/>
      <c r="P61" s="2"/>
      <c r="Q61" s="2"/>
      <c r="R61" s="2"/>
      <c r="S61" s="2"/>
    </row>
    <row r="62" spans="1:19">
      <c r="A62" s="1420"/>
      <c r="B62" s="328"/>
      <c r="C62" s="285"/>
      <c r="D62" s="510"/>
      <c r="E62" s="285"/>
      <c r="F62" s="328"/>
      <c r="G62" s="328"/>
      <c r="H62" s="510"/>
      <c r="I62" s="332"/>
      <c r="J62" s="1415"/>
      <c r="K62" s="2"/>
      <c r="L62" s="2"/>
      <c r="M62" s="2"/>
      <c r="N62" s="2"/>
      <c r="O62" s="2"/>
      <c r="P62" s="2"/>
      <c r="Q62" s="2"/>
      <c r="R62" s="2"/>
      <c r="S62" s="2"/>
    </row>
    <row r="63" spans="1:19" ht="15.75">
      <c r="A63" s="157"/>
      <c r="B63" s="511" t="s">
        <v>2900</v>
      </c>
      <c r="C63" s="1003"/>
      <c r="D63" s="405"/>
      <c r="E63" s="1003"/>
      <c r="F63" s="439"/>
      <c r="G63" s="325"/>
      <c r="H63" s="325"/>
      <c r="I63" s="405"/>
      <c r="J63" s="899"/>
      <c r="K63" s="2"/>
      <c r="L63" s="2"/>
      <c r="M63" s="2"/>
      <c r="N63" s="2"/>
      <c r="O63" s="2"/>
      <c r="P63" s="2"/>
      <c r="Q63" s="2"/>
      <c r="R63" s="2"/>
      <c r="S63" s="2"/>
    </row>
    <row r="64" spans="1:19">
      <c r="A64" s="159" t="s">
        <v>167</v>
      </c>
      <c r="B64" s="512" t="s">
        <v>2901</v>
      </c>
      <c r="C64" s="1003" t="s">
        <v>2902</v>
      </c>
      <c r="D64" s="513">
        <v>0</v>
      </c>
      <c r="E64" s="1421"/>
      <c r="F64" s="514"/>
      <c r="G64" s="514"/>
      <c r="H64" s="514"/>
      <c r="I64" s="513"/>
      <c r="J64" s="900">
        <f>D64+SUM(E64:F64)-SUM(G64:H64)+I64</f>
        <v>0</v>
      </c>
      <c r="K64" s="2"/>
      <c r="L64" s="2"/>
      <c r="M64" s="2"/>
      <c r="N64" s="2"/>
      <c r="O64" s="2"/>
      <c r="P64" s="2"/>
      <c r="Q64" s="2"/>
      <c r="R64" s="2"/>
      <c r="S64" s="2"/>
    </row>
    <row r="65" spans="1:19">
      <c r="A65" s="159" t="s">
        <v>170</v>
      </c>
      <c r="B65" s="512" t="s">
        <v>2903</v>
      </c>
      <c r="C65" s="1003" t="s">
        <v>2904</v>
      </c>
      <c r="D65" s="515">
        <v>0</v>
      </c>
      <c r="E65" s="1005"/>
      <c r="F65" s="516"/>
      <c r="G65" s="516"/>
      <c r="H65" s="516"/>
      <c r="I65" s="515"/>
      <c r="J65" s="473">
        <f>D65+SUM(E65:F65)-SUM(G65:H65)+I65</f>
        <v>0</v>
      </c>
      <c r="K65" s="2"/>
      <c r="L65" s="2"/>
      <c r="M65" s="2"/>
      <c r="N65" s="2"/>
      <c r="O65" s="2"/>
      <c r="P65" s="2"/>
      <c r="Q65" s="2"/>
      <c r="R65" s="2"/>
      <c r="S65" s="2"/>
    </row>
    <row r="66" spans="1:19">
      <c r="A66" s="159" t="s">
        <v>172</v>
      </c>
      <c r="B66" s="512" t="s">
        <v>2905</v>
      </c>
      <c r="C66" s="1003" t="s">
        <v>2906</v>
      </c>
      <c r="D66" s="515">
        <v>0</v>
      </c>
      <c r="E66" s="1005"/>
      <c r="F66" s="516"/>
      <c r="G66" s="516"/>
      <c r="H66" s="516"/>
      <c r="I66" s="515"/>
      <c r="J66" s="473">
        <f>D66+SUM(E66:F66)-SUM(G66:H66)+I66</f>
        <v>0</v>
      </c>
      <c r="K66" s="2"/>
      <c r="L66" s="2"/>
      <c r="M66" s="2"/>
      <c r="N66" s="2"/>
      <c r="O66" s="2"/>
      <c r="P66" s="2"/>
      <c r="Q66" s="2"/>
      <c r="R66" s="2"/>
      <c r="S66" s="2"/>
    </row>
    <row r="67" spans="1:19">
      <c r="A67" s="159" t="s">
        <v>175</v>
      </c>
      <c r="B67" s="512" t="s">
        <v>2907</v>
      </c>
      <c r="C67" s="1003" t="s">
        <v>2908</v>
      </c>
      <c r="D67" s="515">
        <v>0</v>
      </c>
      <c r="E67" s="1005"/>
      <c r="F67" s="516"/>
      <c r="G67" s="516"/>
      <c r="H67" s="516"/>
      <c r="I67" s="515"/>
      <c r="J67" s="473">
        <f>D67+SUM(E67:F67)-SUM(G67:H67)+I67</f>
        <v>0</v>
      </c>
      <c r="K67" s="2"/>
      <c r="L67" s="2"/>
      <c r="M67" s="2"/>
      <c r="N67" s="2"/>
      <c r="O67" s="2"/>
      <c r="P67" s="2"/>
      <c r="Q67" s="2"/>
      <c r="R67" s="2"/>
      <c r="S67" s="2"/>
    </row>
    <row r="68" spans="1:19">
      <c r="A68" s="159" t="s">
        <v>533</v>
      </c>
      <c r="B68" s="512" t="s">
        <v>2909</v>
      </c>
      <c r="C68" s="1003" t="s">
        <v>2910</v>
      </c>
      <c r="D68" s="515">
        <v>0</v>
      </c>
      <c r="E68" s="1005"/>
      <c r="F68" s="516"/>
      <c r="G68" s="516"/>
      <c r="H68" s="516"/>
      <c r="I68" s="515"/>
      <c r="J68" s="473">
        <f>D68+SUM(E68:F68)-SUM(G68:H68)+I68</f>
        <v>0</v>
      </c>
      <c r="K68" s="2"/>
      <c r="L68" s="2"/>
      <c r="M68" s="2"/>
      <c r="N68" s="2"/>
      <c r="O68" s="2"/>
      <c r="P68" s="2"/>
      <c r="Q68" s="2"/>
      <c r="R68" s="2"/>
      <c r="S68" s="2"/>
    </row>
    <row r="69" spans="1:19" ht="15.75">
      <c r="A69" s="159" t="s">
        <v>536</v>
      </c>
      <c r="B69" s="511" t="s">
        <v>2911</v>
      </c>
      <c r="C69" s="1003"/>
      <c r="D69" s="518">
        <f t="shared" ref="D69:J69" si="4">SUM(D64:D68)</f>
        <v>0</v>
      </c>
      <c r="E69" s="519">
        <f t="shared" si="4"/>
        <v>0</v>
      </c>
      <c r="F69" s="519">
        <f t="shared" si="4"/>
        <v>0</v>
      </c>
      <c r="G69" s="519">
        <f t="shared" si="4"/>
        <v>0</v>
      </c>
      <c r="H69" s="519">
        <f t="shared" si="4"/>
        <v>0</v>
      </c>
      <c r="I69" s="519">
        <f t="shared" si="4"/>
        <v>0</v>
      </c>
      <c r="J69" s="1416">
        <f t="shared" si="4"/>
        <v>0</v>
      </c>
      <c r="K69" s="2"/>
      <c r="L69" s="2"/>
      <c r="M69" s="2"/>
      <c r="N69" s="2"/>
      <c r="O69" s="2"/>
      <c r="P69" s="2"/>
      <c r="Q69" s="2"/>
      <c r="R69" s="2"/>
      <c r="S69" s="2"/>
    </row>
    <row r="70" spans="1:19">
      <c r="A70" s="157"/>
      <c r="B70" s="325"/>
      <c r="C70" s="1003"/>
      <c r="D70" s="405"/>
      <c r="E70" s="1003"/>
      <c r="F70" s="405"/>
      <c r="G70" s="1003"/>
      <c r="H70" s="405"/>
      <c r="I70" s="327"/>
      <c r="J70" s="899"/>
      <c r="K70" s="2"/>
      <c r="L70" s="2"/>
      <c r="M70" s="2"/>
      <c r="N70" s="2"/>
      <c r="O70" s="2"/>
      <c r="P70" s="2"/>
      <c r="Q70" s="2"/>
      <c r="R70" s="2"/>
      <c r="S70" s="2"/>
    </row>
    <row r="71" spans="1:19" ht="15.75">
      <c r="A71" s="157"/>
      <c r="B71" s="511" t="s">
        <v>1413</v>
      </c>
      <c r="C71" s="1003"/>
      <c r="D71" s="405"/>
      <c r="E71" s="1003"/>
      <c r="F71" s="405"/>
      <c r="G71" s="1003"/>
      <c r="H71" s="405"/>
      <c r="I71" s="327"/>
      <c r="J71" s="899"/>
      <c r="K71" s="2"/>
      <c r="L71" s="2"/>
      <c r="M71" s="2"/>
      <c r="N71" s="2"/>
      <c r="O71" s="2"/>
      <c r="P71" s="2"/>
      <c r="Q71" s="2"/>
      <c r="R71" s="2"/>
      <c r="S71" s="2"/>
    </row>
    <row r="72" spans="1:19">
      <c r="A72" s="159" t="s">
        <v>539</v>
      </c>
      <c r="B72" s="325">
        <v>2411</v>
      </c>
      <c r="C72" s="1003" t="s">
        <v>1414</v>
      </c>
      <c r="D72" s="513">
        <v>459009.16</v>
      </c>
      <c r="E72" s="1421">
        <v>9088.56</v>
      </c>
      <c r="F72" s="513"/>
      <c r="G72" s="1421"/>
      <c r="H72" s="513">
        <v>1482.62</v>
      </c>
      <c r="I72" s="492"/>
      <c r="J72" s="900">
        <f t="shared" ref="J72:J80" si="5">D72+SUM(E72:F72)-SUM(G72:H72)+I72</f>
        <v>466615.1</v>
      </c>
      <c r="K72" s="2"/>
      <c r="L72" s="2"/>
      <c r="M72" s="2"/>
      <c r="N72" s="2"/>
      <c r="O72" s="2"/>
      <c r="P72" s="2"/>
      <c r="Q72" s="2"/>
      <c r="R72" s="2"/>
      <c r="S72" s="2"/>
    </row>
    <row r="73" spans="1:19">
      <c r="A73" s="159" t="s">
        <v>543</v>
      </c>
      <c r="B73" s="512" t="s">
        <v>1415</v>
      </c>
      <c r="C73" s="1003" t="s">
        <v>1416</v>
      </c>
      <c r="D73" s="515">
        <v>1227598.1499999999</v>
      </c>
      <c r="E73" s="1005">
        <v>865.78</v>
      </c>
      <c r="F73" s="515"/>
      <c r="G73" s="1005"/>
      <c r="H73" s="515">
        <v>1670.75</v>
      </c>
      <c r="I73" s="479"/>
      <c r="J73" s="473">
        <f t="shared" si="5"/>
        <v>1226793.18</v>
      </c>
      <c r="K73" s="2"/>
      <c r="L73" s="2"/>
      <c r="M73" s="2"/>
      <c r="N73" s="2"/>
      <c r="O73" s="2"/>
      <c r="P73" s="2"/>
      <c r="Q73" s="2"/>
      <c r="R73" s="2"/>
      <c r="S73" s="2"/>
    </row>
    <row r="74" spans="1:19">
      <c r="A74" s="159" t="s">
        <v>546</v>
      </c>
      <c r="B74" s="512" t="s">
        <v>1417</v>
      </c>
      <c r="C74" s="1003" t="s">
        <v>1418</v>
      </c>
      <c r="D74" s="515">
        <v>80066.929999999993</v>
      </c>
      <c r="E74" s="1005"/>
      <c r="F74" s="515"/>
      <c r="G74" s="1005"/>
      <c r="H74" s="515"/>
      <c r="I74" s="479"/>
      <c r="J74" s="473">
        <f t="shared" si="5"/>
        <v>80066.929999999993</v>
      </c>
      <c r="K74" s="2"/>
      <c r="L74" s="2"/>
      <c r="M74" s="2"/>
      <c r="N74" s="2"/>
      <c r="O74" s="2"/>
      <c r="P74" s="2"/>
      <c r="Q74" s="2"/>
      <c r="R74" s="2"/>
      <c r="S74" s="2"/>
    </row>
    <row r="75" spans="1:19">
      <c r="A75" s="159" t="s">
        <v>549</v>
      </c>
      <c r="B75" s="512" t="s">
        <v>1419</v>
      </c>
      <c r="C75" s="1003" t="s">
        <v>1420</v>
      </c>
      <c r="D75" s="515">
        <v>34284.07</v>
      </c>
      <c r="E75" s="1005"/>
      <c r="F75" s="515"/>
      <c r="G75" s="1005"/>
      <c r="H75" s="515"/>
      <c r="I75" s="479"/>
      <c r="J75" s="473">
        <f t="shared" si="5"/>
        <v>34284.07</v>
      </c>
      <c r="K75" s="2"/>
      <c r="L75" s="2"/>
      <c r="M75" s="2"/>
      <c r="N75" s="2"/>
      <c r="O75" s="2"/>
      <c r="P75" s="2"/>
      <c r="Q75" s="2"/>
      <c r="R75" s="2"/>
      <c r="S75" s="2"/>
    </row>
    <row r="76" spans="1:19">
      <c r="A76" s="159" t="s">
        <v>1338</v>
      </c>
      <c r="B76" s="512" t="s">
        <v>1421</v>
      </c>
      <c r="C76" s="1003" t="s">
        <v>1422</v>
      </c>
      <c r="D76" s="515">
        <v>0</v>
      </c>
      <c r="E76" s="1005"/>
      <c r="F76" s="515"/>
      <c r="G76" s="1005"/>
      <c r="H76" s="515"/>
      <c r="I76" s="479"/>
      <c r="J76" s="473">
        <f t="shared" si="5"/>
        <v>0</v>
      </c>
      <c r="K76" s="2"/>
      <c r="L76" s="2"/>
      <c r="M76" s="2"/>
      <c r="N76" s="2"/>
      <c r="O76" s="2"/>
      <c r="P76" s="2"/>
      <c r="Q76" s="2"/>
      <c r="R76" s="2"/>
      <c r="S76" s="2"/>
    </row>
    <row r="77" spans="1:19">
      <c r="A77" s="159" t="s">
        <v>1340</v>
      </c>
      <c r="B77" s="512" t="s">
        <v>1423</v>
      </c>
      <c r="C77" s="1003" t="s">
        <v>1424</v>
      </c>
      <c r="D77" s="515">
        <v>0</v>
      </c>
      <c r="E77" s="1005"/>
      <c r="F77" s="515"/>
      <c r="G77" s="1005"/>
      <c r="H77" s="515"/>
      <c r="I77" s="479"/>
      <c r="J77" s="473">
        <f t="shared" si="5"/>
        <v>0</v>
      </c>
      <c r="K77" s="2"/>
      <c r="L77" s="2"/>
      <c r="M77" s="2"/>
      <c r="N77" s="2"/>
      <c r="O77" s="2"/>
      <c r="P77" s="2"/>
      <c r="Q77" s="2"/>
      <c r="R77" s="2"/>
      <c r="S77" s="2"/>
    </row>
    <row r="78" spans="1:19">
      <c r="A78" s="159" t="s">
        <v>1341</v>
      </c>
      <c r="B78" s="512" t="s">
        <v>1425</v>
      </c>
      <c r="C78" s="1003" t="s">
        <v>1426</v>
      </c>
      <c r="D78" s="515">
        <v>0</v>
      </c>
      <c r="E78" s="1005"/>
      <c r="F78" s="515"/>
      <c r="G78" s="1005"/>
      <c r="H78" s="515"/>
      <c r="I78" s="479"/>
      <c r="J78" s="473">
        <f t="shared" si="5"/>
        <v>0</v>
      </c>
      <c r="K78" s="2"/>
      <c r="L78" s="2"/>
      <c r="M78" s="2"/>
      <c r="N78" s="2"/>
      <c r="O78" s="2"/>
      <c r="P78" s="2"/>
      <c r="Q78" s="2"/>
      <c r="R78" s="2"/>
      <c r="S78" s="2"/>
    </row>
    <row r="79" spans="1:19">
      <c r="A79" s="159" t="s">
        <v>1345</v>
      </c>
      <c r="B79" s="512" t="s">
        <v>1427</v>
      </c>
      <c r="C79" s="1003" t="s">
        <v>1428</v>
      </c>
      <c r="D79" s="515">
        <v>8685.6299999999992</v>
      </c>
      <c r="E79" s="1005"/>
      <c r="F79" s="515"/>
      <c r="G79" s="1005"/>
      <c r="H79" s="515"/>
      <c r="I79" s="479"/>
      <c r="J79" s="473">
        <f t="shared" si="5"/>
        <v>8685.6299999999992</v>
      </c>
      <c r="K79" s="2"/>
      <c r="L79" s="2"/>
      <c r="M79" s="2"/>
      <c r="N79" s="2"/>
      <c r="O79" s="2"/>
      <c r="P79" s="2"/>
      <c r="Q79" s="2"/>
      <c r="R79" s="2"/>
      <c r="S79" s="2"/>
    </row>
    <row r="80" spans="1:19">
      <c r="A80" s="159" t="s">
        <v>1347</v>
      </c>
      <c r="B80" s="512" t="s">
        <v>1429</v>
      </c>
      <c r="C80" s="1003" t="s">
        <v>1430</v>
      </c>
      <c r="D80" s="515">
        <v>31418.560000000001</v>
      </c>
      <c r="E80" s="1005"/>
      <c r="F80" s="515"/>
      <c r="G80" s="1005"/>
      <c r="H80" s="515"/>
      <c r="I80" s="479"/>
      <c r="J80" s="473">
        <f t="shared" si="5"/>
        <v>31418.560000000001</v>
      </c>
      <c r="K80" s="2"/>
      <c r="L80" s="2"/>
      <c r="M80" s="2"/>
      <c r="N80" s="2"/>
      <c r="O80" s="2"/>
      <c r="P80" s="2"/>
      <c r="Q80" s="2"/>
      <c r="R80" s="2"/>
      <c r="S80" s="2"/>
    </row>
    <row r="81" spans="1:19" ht="15.75">
      <c r="A81" s="159" t="s">
        <v>562</v>
      </c>
      <c r="B81" s="511" t="s">
        <v>1431</v>
      </c>
      <c r="C81" s="1003"/>
      <c r="D81" s="518">
        <f t="shared" ref="D81:J81" si="6">SUM(D72:D80)</f>
        <v>1841062.4999999998</v>
      </c>
      <c r="E81" s="519">
        <f t="shared" si="6"/>
        <v>9954.34</v>
      </c>
      <c r="F81" s="519">
        <f t="shared" si="6"/>
        <v>0</v>
      </c>
      <c r="G81" s="519">
        <f t="shared" si="6"/>
        <v>0</v>
      </c>
      <c r="H81" s="519">
        <f t="shared" si="6"/>
        <v>3153.37</v>
      </c>
      <c r="I81" s="519">
        <f t="shared" si="6"/>
        <v>0</v>
      </c>
      <c r="J81" s="1416">
        <f t="shared" si="6"/>
        <v>1847863.4699999997</v>
      </c>
      <c r="K81" s="2"/>
      <c r="L81" s="2"/>
      <c r="M81" s="2"/>
      <c r="N81" s="2"/>
      <c r="O81" s="2"/>
      <c r="P81" s="2"/>
      <c r="Q81" s="2"/>
      <c r="R81" s="2"/>
      <c r="S81" s="2"/>
    </row>
    <row r="82" spans="1:19">
      <c r="A82" s="157"/>
      <c r="B82" s="325"/>
      <c r="C82" s="1003"/>
      <c r="D82" s="405"/>
      <c r="E82" s="1003"/>
      <c r="F82" s="405"/>
      <c r="G82" s="1003"/>
      <c r="H82" s="405"/>
      <c r="I82" s="327"/>
      <c r="J82" s="899"/>
      <c r="K82" s="2"/>
      <c r="L82" s="2"/>
      <c r="M82" s="2"/>
      <c r="N82" s="2"/>
      <c r="O82" s="2"/>
      <c r="P82" s="2"/>
      <c r="Q82" s="2"/>
      <c r="R82" s="2"/>
      <c r="S82" s="2"/>
    </row>
    <row r="83" spans="1:19" ht="15.75">
      <c r="A83" s="157"/>
      <c r="B83" s="511" t="s">
        <v>1432</v>
      </c>
      <c r="C83" s="1003"/>
      <c r="D83" s="405"/>
      <c r="E83" s="1003"/>
      <c r="F83" s="405"/>
      <c r="G83" s="1003"/>
      <c r="H83" s="405"/>
      <c r="I83" s="327"/>
      <c r="J83" s="899"/>
      <c r="K83" s="2"/>
      <c r="L83" s="2"/>
      <c r="M83" s="2"/>
      <c r="N83" s="2"/>
      <c r="O83" s="2"/>
      <c r="P83" s="2"/>
      <c r="Q83" s="2"/>
      <c r="R83" s="2"/>
      <c r="S83" s="2"/>
    </row>
    <row r="84" spans="1:19">
      <c r="A84" s="159" t="s">
        <v>565</v>
      </c>
      <c r="B84" s="512" t="s">
        <v>1433</v>
      </c>
      <c r="C84" s="1003" t="s">
        <v>1434</v>
      </c>
      <c r="D84" s="513">
        <v>0</v>
      </c>
      <c r="E84" s="1421"/>
      <c r="F84" s="513"/>
      <c r="G84" s="1421"/>
      <c r="H84" s="513"/>
      <c r="I84" s="492"/>
      <c r="J84" s="900">
        <f>D84+SUM(E84:F84)-SUM(G84:H84)+I84</f>
        <v>0</v>
      </c>
      <c r="K84" s="2"/>
      <c r="L84" s="2"/>
      <c r="M84" s="2"/>
      <c r="N84" s="2"/>
      <c r="O84" s="2"/>
      <c r="P84" s="2"/>
      <c r="Q84" s="2"/>
      <c r="R84" s="2"/>
      <c r="S84" s="2"/>
    </row>
    <row r="85" spans="1:19">
      <c r="A85" s="159" t="s">
        <v>567</v>
      </c>
      <c r="B85" s="512" t="s">
        <v>1435</v>
      </c>
      <c r="C85" s="1003" t="s">
        <v>1436</v>
      </c>
      <c r="D85" s="515">
        <v>0</v>
      </c>
      <c r="E85" s="1005"/>
      <c r="F85" s="515"/>
      <c r="G85" s="1005"/>
      <c r="H85" s="515"/>
      <c r="I85" s="479"/>
      <c r="J85" s="473">
        <f>D85+SUM(E85:F85)-SUM(G85:H85)+I85</f>
        <v>0</v>
      </c>
      <c r="K85" s="2"/>
      <c r="L85" s="2"/>
      <c r="M85" s="2"/>
      <c r="N85" s="2"/>
      <c r="O85" s="2"/>
      <c r="P85" s="2"/>
      <c r="Q85" s="2"/>
      <c r="R85" s="2"/>
      <c r="S85" s="2"/>
    </row>
    <row r="86" spans="1:19">
      <c r="A86" s="159" t="s">
        <v>570</v>
      </c>
      <c r="B86" s="512" t="s">
        <v>1437</v>
      </c>
      <c r="C86" s="1003" t="s">
        <v>1438</v>
      </c>
      <c r="D86" s="515">
        <v>0</v>
      </c>
      <c r="E86" s="1005"/>
      <c r="F86" s="515"/>
      <c r="G86" s="1005"/>
      <c r="H86" s="515"/>
      <c r="I86" s="479"/>
      <c r="J86" s="473">
        <f>D86+SUM(E86:F86)-SUM(G86:H86)+I86</f>
        <v>0</v>
      </c>
      <c r="K86" s="2"/>
      <c r="L86" s="2"/>
      <c r="M86" s="2"/>
      <c r="N86" s="2"/>
      <c r="O86" s="2"/>
      <c r="P86" s="2"/>
      <c r="Q86" s="2"/>
      <c r="R86" s="2"/>
      <c r="S86" s="2"/>
    </row>
    <row r="87" spans="1:19" ht="15.75">
      <c r="A87" s="159" t="s">
        <v>573</v>
      </c>
      <c r="B87" s="511" t="s">
        <v>1439</v>
      </c>
      <c r="C87" s="1003"/>
      <c r="D87" s="518">
        <f t="shared" ref="D87:J87" si="7">SUM(D84:D86)</f>
        <v>0</v>
      </c>
      <c r="E87" s="519">
        <f t="shared" si="7"/>
        <v>0</v>
      </c>
      <c r="F87" s="519">
        <f t="shared" si="7"/>
        <v>0</v>
      </c>
      <c r="G87" s="519">
        <f t="shared" si="7"/>
        <v>0</v>
      </c>
      <c r="H87" s="519">
        <f t="shared" si="7"/>
        <v>0</v>
      </c>
      <c r="I87" s="519">
        <f t="shared" si="7"/>
        <v>0</v>
      </c>
      <c r="J87" s="1416">
        <f t="shared" si="7"/>
        <v>0</v>
      </c>
      <c r="K87" s="2"/>
      <c r="L87" s="2"/>
      <c r="M87" s="2"/>
      <c r="N87" s="2"/>
      <c r="O87" s="2"/>
      <c r="P87" s="2"/>
      <c r="Q87" s="2"/>
      <c r="R87" s="2"/>
      <c r="S87" s="2"/>
    </row>
    <row r="88" spans="1:19">
      <c r="A88" s="157"/>
      <c r="B88" s="325"/>
      <c r="C88" s="1003"/>
      <c r="D88" s="405"/>
      <c r="E88" s="1003"/>
      <c r="F88" s="405"/>
      <c r="G88" s="1003"/>
      <c r="H88" s="405"/>
      <c r="I88" s="327"/>
      <c r="J88" s="899"/>
      <c r="K88" s="2"/>
      <c r="L88" s="2"/>
      <c r="M88" s="2"/>
      <c r="N88" s="2"/>
      <c r="O88" s="2"/>
      <c r="P88" s="2"/>
      <c r="Q88" s="2"/>
      <c r="R88" s="2"/>
      <c r="S88" s="2"/>
    </row>
    <row r="89" spans="1:19">
      <c r="A89" s="157"/>
      <c r="B89" s="325"/>
      <c r="C89" s="1003"/>
      <c r="D89" s="405"/>
      <c r="E89" s="1003"/>
      <c r="F89" s="405"/>
      <c r="G89" s="1003"/>
      <c r="H89" s="405"/>
      <c r="I89" s="327"/>
      <c r="J89" s="899"/>
      <c r="K89" s="2"/>
      <c r="L89" s="2"/>
      <c r="M89" s="2"/>
      <c r="N89" s="2"/>
      <c r="O89" s="2"/>
      <c r="P89" s="2"/>
      <c r="Q89" s="2"/>
      <c r="R89" s="2"/>
      <c r="S89" s="2"/>
    </row>
    <row r="90" spans="1:19" ht="15.75">
      <c r="A90" s="159" t="s">
        <v>575</v>
      </c>
      <c r="B90" s="511" t="s">
        <v>1440</v>
      </c>
      <c r="C90" s="1003"/>
      <c r="D90" s="518">
        <f t="shared" ref="D90:J90" si="8">D35+D49+D69+D81+D87</f>
        <v>4006691.13</v>
      </c>
      <c r="E90" s="519">
        <f t="shared" si="8"/>
        <v>19954.34</v>
      </c>
      <c r="F90" s="519">
        <f t="shared" si="8"/>
        <v>0</v>
      </c>
      <c r="G90" s="519">
        <f t="shared" si="8"/>
        <v>0</v>
      </c>
      <c r="H90" s="519">
        <f t="shared" si="8"/>
        <v>3153.37</v>
      </c>
      <c r="I90" s="519">
        <f t="shared" si="8"/>
        <v>0</v>
      </c>
      <c r="J90" s="1416">
        <f t="shared" si="8"/>
        <v>4023492.0999999996</v>
      </c>
      <c r="K90" s="2"/>
      <c r="L90" s="2"/>
      <c r="M90" s="2"/>
      <c r="N90" s="2"/>
      <c r="O90" s="2"/>
      <c r="P90" s="2"/>
      <c r="Q90" s="2"/>
      <c r="R90" s="2"/>
      <c r="S90" s="2"/>
    </row>
    <row r="91" spans="1:19">
      <c r="A91" s="157"/>
      <c r="B91" s="325"/>
      <c r="C91" s="1003"/>
      <c r="D91" s="405"/>
      <c r="E91" s="1003"/>
      <c r="F91" s="405"/>
      <c r="G91" s="1003"/>
      <c r="H91" s="405"/>
      <c r="I91" s="327"/>
      <c r="J91" s="899"/>
      <c r="K91" s="2"/>
      <c r="L91" s="2"/>
      <c r="M91" s="2"/>
      <c r="N91" s="2"/>
      <c r="O91" s="2"/>
      <c r="P91" s="2"/>
      <c r="Q91" s="2"/>
      <c r="R91" s="2"/>
      <c r="S91" s="2"/>
    </row>
    <row r="92" spans="1:19">
      <c r="A92" s="159" t="s">
        <v>1060</v>
      </c>
      <c r="B92" s="325" t="s">
        <v>1441</v>
      </c>
      <c r="C92" s="1003"/>
      <c r="D92" s="513">
        <v>0</v>
      </c>
      <c r="E92" s="1421"/>
      <c r="F92" s="513"/>
      <c r="G92" s="1421"/>
      <c r="H92" s="513"/>
      <c r="I92" s="492"/>
      <c r="J92" s="900">
        <f t="shared" ref="J92:J101" si="9">D92+SUM(E92:F92)-SUM(G92:H92)+I92</f>
        <v>0</v>
      </c>
      <c r="K92" s="2"/>
      <c r="L92" s="2"/>
      <c r="M92" s="2"/>
      <c r="N92" s="2"/>
      <c r="O92" s="2"/>
      <c r="P92" s="2"/>
      <c r="Q92" s="2"/>
      <c r="R92" s="2"/>
      <c r="S92" s="2"/>
    </row>
    <row r="93" spans="1:19">
      <c r="A93" s="159" t="s">
        <v>1560</v>
      </c>
      <c r="B93" s="325" t="s">
        <v>1442</v>
      </c>
      <c r="C93" s="1003"/>
      <c r="D93" s="515">
        <v>6679.35</v>
      </c>
      <c r="E93" s="1005"/>
      <c r="F93" s="515">
        <v>24501.32</v>
      </c>
      <c r="G93" s="1005"/>
      <c r="H93" s="515">
        <v>19954.34</v>
      </c>
      <c r="I93" s="479"/>
      <c r="J93" s="473">
        <f t="shared" si="9"/>
        <v>11226.329999999998</v>
      </c>
      <c r="K93" s="2"/>
      <c r="L93" s="2"/>
      <c r="M93" s="2"/>
      <c r="N93" s="2"/>
      <c r="O93" s="2"/>
      <c r="P93" s="2"/>
      <c r="Q93" s="2"/>
      <c r="R93" s="2"/>
      <c r="S93" s="2"/>
    </row>
    <row r="94" spans="1:19">
      <c r="A94" s="159" t="s">
        <v>215</v>
      </c>
      <c r="B94" s="325" t="s">
        <v>1443</v>
      </c>
      <c r="C94" s="1003"/>
      <c r="D94" s="515">
        <v>0</v>
      </c>
      <c r="E94" s="1005"/>
      <c r="F94" s="515"/>
      <c r="G94" s="1005"/>
      <c r="H94" s="515"/>
      <c r="I94" s="479"/>
      <c r="J94" s="473">
        <f t="shared" si="9"/>
        <v>0</v>
      </c>
      <c r="K94" s="2"/>
      <c r="L94" s="2"/>
      <c r="M94" s="2"/>
      <c r="N94" s="2"/>
      <c r="O94" s="2"/>
      <c r="P94" s="2"/>
      <c r="Q94" s="2"/>
      <c r="R94" s="2"/>
      <c r="S94" s="2"/>
    </row>
    <row r="95" spans="1:19">
      <c r="A95" s="159" t="s">
        <v>1065</v>
      </c>
      <c r="B95" s="325" t="s">
        <v>1444</v>
      </c>
      <c r="C95" s="1003"/>
      <c r="D95" s="515">
        <v>0</v>
      </c>
      <c r="E95" s="1005"/>
      <c r="F95" s="515"/>
      <c r="G95" s="1005"/>
      <c r="H95" s="515"/>
      <c r="I95" s="479"/>
      <c r="J95" s="473">
        <f t="shared" si="9"/>
        <v>0</v>
      </c>
      <c r="K95" s="2"/>
      <c r="L95" s="2"/>
      <c r="M95" s="2"/>
      <c r="N95" s="2"/>
      <c r="O95" s="2"/>
      <c r="P95" s="2"/>
      <c r="Q95" s="2"/>
      <c r="R95" s="2"/>
      <c r="S95" s="2"/>
    </row>
    <row r="96" spans="1:19">
      <c r="A96" s="159" t="s">
        <v>1067</v>
      </c>
      <c r="B96" s="325"/>
      <c r="C96" s="1003" t="s">
        <v>1445</v>
      </c>
      <c r="D96" s="515">
        <v>0</v>
      </c>
      <c r="E96" s="1005"/>
      <c r="F96" s="515"/>
      <c r="G96" s="1005"/>
      <c r="H96" s="515"/>
      <c r="I96" s="479"/>
      <c r="J96" s="473">
        <f t="shared" si="9"/>
        <v>0</v>
      </c>
      <c r="K96" s="2"/>
      <c r="L96" s="2"/>
      <c r="M96" s="2"/>
      <c r="N96" s="2"/>
      <c r="O96" s="2"/>
      <c r="P96" s="2"/>
      <c r="Q96" s="2"/>
      <c r="R96" s="2"/>
      <c r="S96" s="2"/>
    </row>
    <row r="97" spans="1:19">
      <c r="A97" s="159" t="s">
        <v>1069</v>
      </c>
      <c r="B97" s="325"/>
      <c r="C97" s="1003" t="s">
        <v>1446</v>
      </c>
      <c r="D97" s="515">
        <v>0</v>
      </c>
      <c r="E97" s="1005"/>
      <c r="F97" s="515"/>
      <c r="G97" s="1005"/>
      <c r="H97" s="515"/>
      <c r="I97" s="479"/>
      <c r="J97" s="473">
        <f t="shared" si="9"/>
        <v>0</v>
      </c>
      <c r="K97" s="2"/>
      <c r="L97" s="2"/>
      <c r="M97" s="2"/>
      <c r="N97" s="2"/>
      <c r="O97" s="2"/>
      <c r="P97" s="2"/>
      <c r="Q97" s="2"/>
      <c r="R97" s="2"/>
      <c r="S97" s="2"/>
    </row>
    <row r="98" spans="1:19">
      <c r="A98" s="159" t="s">
        <v>1072</v>
      </c>
      <c r="B98" s="325" t="s">
        <v>1447</v>
      </c>
      <c r="C98" s="1003"/>
      <c r="D98" s="515">
        <v>0</v>
      </c>
      <c r="E98" s="1005"/>
      <c r="F98" s="515"/>
      <c r="G98" s="1005"/>
      <c r="H98" s="515"/>
      <c r="I98" s="479"/>
      <c r="J98" s="473">
        <f t="shared" si="9"/>
        <v>0</v>
      </c>
      <c r="K98" s="2"/>
      <c r="L98" s="2"/>
      <c r="M98" s="2"/>
      <c r="N98" s="2"/>
      <c r="O98" s="2"/>
      <c r="P98" s="2"/>
      <c r="Q98" s="2"/>
      <c r="R98" s="2"/>
      <c r="S98" s="2"/>
    </row>
    <row r="99" spans="1:19">
      <c r="A99" s="159" t="s">
        <v>1354</v>
      </c>
      <c r="B99" s="325" t="s">
        <v>1448</v>
      </c>
      <c r="C99" s="1003"/>
      <c r="D99" s="515">
        <v>0</v>
      </c>
      <c r="E99" s="1005"/>
      <c r="F99" s="515"/>
      <c r="G99" s="1005"/>
      <c r="H99" s="515"/>
      <c r="I99" s="479"/>
      <c r="J99" s="473">
        <f t="shared" si="9"/>
        <v>0</v>
      </c>
      <c r="K99" s="2"/>
      <c r="L99" s="2"/>
      <c r="M99" s="2"/>
      <c r="N99" s="2"/>
      <c r="O99" s="2"/>
      <c r="P99" s="2"/>
      <c r="Q99" s="2"/>
      <c r="R99" s="2"/>
      <c r="S99" s="2"/>
    </row>
    <row r="100" spans="1:19">
      <c r="A100" s="157"/>
      <c r="B100" s="325"/>
      <c r="C100" s="1003"/>
      <c r="D100" s="517"/>
      <c r="E100" s="1403"/>
      <c r="F100" s="517"/>
      <c r="G100" s="1403"/>
      <c r="H100" s="517"/>
      <c r="I100" s="472"/>
      <c r="J100" s="473">
        <f t="shared" si="9"/>
        <v>0</v>
      </c>
      <c r="K100" s="2"/>
      <c r="L100" s="2"/>
      <c r="M100" s="2"/>
      <c r="N100" s="2"/>
      <c r="O100" s="2"/>
      <c r="P100" s="2"/>
      <c r="Q100" s="2"/>
      <c r="R100" s="2"/>
      <c r="S100" s="2"/>
    </row>
    <row r="101" spans="1:19">
      <c r="A101" s="157"/>
      <c r="B101" s="325"/>
      <c r="C101" s="1003"/>
      <c r="D101" s="520"/>
      <c r="E101" s="435"/>
      <c r="F101" s="517"/>
      <c r="G101" s="1403"/>
      <c r="H101" s="517"/>
      <c r="I101" s="472"/>
      <c r="J101" s="473">
        <f t="shared" si="9"/>
        <v>0</v>
      </c>
      <c r="K101" s="2"/>
      <c r="L101" s="2"/>
      <c r="M101" s="2"/>
      <c r="N101" s="2"/>
      <c r="O101" s="2"/>
      <c r="P101" s="2"/>
      <c r="Q101" s="2"/>
      <c r="R101" s="2"/>
      <c r="S101" s="2"/>
    </row>
    <row r="102" spans="1:19" ht="16.5" thickBot="1">
      <c r="A102" s="481" t="s">
        <v>1356</v>
      </c>
      <c r="B102" s="1425" t="s">
        <v>1449</v>
      </c>
      <c r="C102" s="318"/>
      <c r="D102" s="1426">
        <f t="shared" ref="D102:J102" si="10">D90+SUM(D92:D101)</f>
        <v>4013370.48</v>
      </c>
      <c r="E102" s="1427">
        <f t="shared" si="10"/>
        <v>19954.34</v>
      </c>
      <c r="F102" s="1422">
        <f t="shared" si="10"/>
        <v>24501.32</v>
      </c>
      <c r="G102" s="1423">
        <f t="shared" si="10"/>
        <v>0</v>
      </c>
      <c r="H102" s="1423">
        <f t="shared" si="10"/>
        <v>23107.71</v>
      </c>
      <c r="I102" s="1423">
        <f t="shared" si="10"/>
        <v>0</v>
      </c>
      <c r="J102" s="896">
        <f t="shared" si="10"/>
        <v>4034718.4299999997</v>
      </c>
      <c r="K102" s="2"/>
      <c r="L102" s="2"/>
      <c r="M102" s="2"/>
      <c r="N102" s="2"/>
      <c r="O102" s="2"/>
      <c r="P102" s="2"/>
      <c r="Q102" s="2"/>
      <c r="R102" s="2"/>
      <c r="S102" s="2"/>
    </row>
    <row r="103" spans="1:19">
      <c r="A103" s="6" t="s">
        <v>2189</v>
      </c>
      <c r="B103" s="2"/>
      <c r="C103" s="2"/>
      <c r="D103" s="2"/>
      <c r="E103" s="2"/>
      <c r="F103" s="438"/>
      <c r="G103" s="2"/>
      <c r="H103" s="2"/>
      <c r="I103" s="2"/>
      <c r="J103" s="2"/>
      <c r="K103" s="2"/>
      <c r="L103" s="2"/>
      <c r="M103" s="2"/>
      <c r="N103" s="2"/>
      <c r="O103" s="2"/>
      <c r="P103" s="2"/>
      <c r="Q103" s="2"/>
      <c r="R103" s="2"/>
      <c r="S103" s="2"/>
    </row>
    <row r="104" spans="1:19">
      <c r="A104" s="164" t="s">
        <v>2280</v>
      </c>
      <c r="B104" s="164"/>
      <c r="C104" s="164"/>
      <c r="D104" s="450"/>
      <c r="E104" s="450"/>
      <c r="F104" s="450"/>
      <c r="G104" s="164"/>
      <c r="H104" s="164"/>
      <c r="I104" s="164"/>
      <c r="J104" s="164"/>
      <c r="K104" s="2"/>
      <c r="L104" s="2"/>
      <c r="M104" s="2"/>
      <c r="N104" s="2"/>
      <c r="O104" s="2"/>
      <c r="P104" s="2"/>
      <c r="Q104" s="2"/>
      <c r="R104" s="2"/>
      <c r="S104" s="2"/>
    </row>
    <row r="105" spans="1:19">
      <c r="A105" s="2"/>
      <c r="B105" s="2"/>
      <c r="C105" s="164"/>
      <c r="D105" s="450"/>
      <c r="E105" s="450"/>
      <c r="F105" s="2"/>
      <c r="G105" s="164"/>
      <c r="H105" s="164"/>
      <c r="I105" s="164"/>
      <c r="J105" s="164"/>
      <c r="K105" s="2"/>
      <c r="L105" s="2"/>
      <c r="M105" s="2"/>
      <c r="N105" s="2"/>
      <c r="O105" s="2"/>
      <c r="P105" s="2"/>
      <c r="Q105" s="2"/>
      <c r="R105" s="2"/>
      <c r="S105" s="2"/>
    </row>
    <row r="106" spans="1:19">
      <c r="A106" s="2"/>
      <c r="B106" s="2"/>
      <c r="C106" s="2"/>
      <c r="D106" s="438"/>
      <c r="E106" s="438"/>
      <c r="F106" s="438"/>
      <c r="G106" s="2"/>
      <c r="H106" s="2"/>
      <c r="I106" s="2"/>
      <c r="J106" s="2"/>
      <c r="K106" s="2"/>
      <c r="L106" s="2"/>
      <c r="M106" s="2"/>
      <c r="N106" s="2"/>
      <c r="O106" s="2"/>
      <c r="P106" s="2"/>
      <c r="Q106" s="2"/>
      <c r="R106" s="2"/>
      <c r="S106" s="2"/>
    </row>
    <row r="107" spans="1:19">
      <c r="A107" s="2"/>
      <c r="B107" s="2"/>
      <c r="C107" s="2"/>
      <c r="D107" s="2"/>
      <c r="E107" s="2"/>
      <c r="F107" s="2"/>
      <c r="G107" s="2"/>
      <c r="H107" s="2"/>
      <c r="I107" s="2"/>
      <c r="J107" s="2"/>
      <c r="K107" s="2"/>
      <c r="L107" s="2"/>
      <c r="M107" s="2"/>
    </row>
    <row r="108" spans="1:19">
      <c r="A108" s="2"/>
      <c r="B108" s="2"/>
      <c r="C108" s="2"/>
      <c r="D108" s="2"/>
      <c r="E108" s="2"/>
      <c r="F108" s="2"/>
      <c r="G108" s="2"/>
      <c r="H108" s="2"/>
      <c r="I108" s="2"/>
      <c r="J108" s="2"/>
      <c r="K108" s="2"/>
      <c r="L108" s="2"/>
      <c r="M108" s="2"/>
    </row>
    <row r="109" spans="1:19">
      <c r="A109" s="2"/>
      <c r="B109" s="2"/>
      <c r="C109" s="2"/>
      <c r="D109" s="2"/>
      <c r="E109" s="2"/>
      <c r="F109" s="2"/>
      <c r="G109" s="2"/>
      <c r="H109" s="2"/>
      <c r="I109" s="2"/>
      <c r="J109" s="2"/>
      <c r="K109" s="2"/>
      <c r="L109" s="2"/>
      <c r="M109" s="2"/>
    </row>
    <row r="110" spans="1:19">
      <c r="A110" s="2"/>
      <c r="B110" s="2"/>
      <c r="C110" s="2"/>
      <c r="D110" s="2"/>
      <c r="E110" s="2"/>
      <c r="F110" s="2"/>
      <c r="G110" s="2"/>
      <c r="H110" s="2"/>
      <c r="I110" s="2"/>
      <c r="J110" s="2"/>
      <c r="K110" s="2"/>
      <c r="L110" s="2"/>
      <c r="M110" s="2"/>
    </row>
    <row r="111" spans="1:19">
      <c r="A111" s="2"/>
      <c r="B111" s="2"/>
      <c r="C111" s="2"/>
      <c r="D111" s="2"/>
      <c r="E111" s="2"/>
      <c r="F111" s="2"/>
      <c r="G111" s="2"/>
      <c r="H111" s="2"/>
      <c r="I111" s="2"/>
      <c r="J111" s="2"/>
      <c r="K111" s="2"/>
      <c r="L111" s="2"/>
      <c r="M111" s="2"/>
    </row>
    <row r="112" spans="1:19">
      <c r="A112" s="2"/>
      <c r="B112" s="2"/>
      <c r="C112" s="2"/>
      <c r="D112" s="2"/>
      <c r="E112" s="2"/>
      <c r="F112" s="2"/>
      <c r="G112" s="2"/>
      <c r="H112" s="2"/>
      <c r="I112" s="2"/>
      <c r="J112" s="2"/>
      <c r="K112" s="2"/>
      <c r="L112" s="2"/>
      <c r="M112" s="2"/>
    </row>
    <row r="113" spans="1:13">
      <c r="A113" s="2"/>
      <c r="B113" s="2"/>
      <c r="C113" s="2"/>
      <c r="D113" s="2"/>
      <c r="E113" s="2"/>
      <c r="F113" s="2"/>
      <c r="G113" s="2"/>
      <c r="H113" s="2"/>
      <c r="I113" s="2"/>
      <c r="J113" s="2"/>
      <c r="K113" s="2"/>
      <c r="L113" s="2"/>
      <c r="M113" s="2"/>
    </row>
    <row r="114" spans="1:13">
      <c r="A114" s="2"/>
      <c r="B114" s="2"/>
      <c r="C114" s="2"/>
      <c r="D114" s="2"/>
      <c r="E114" s="2"/>
      <c r="F114" s="2"/>
      <c r="G114" s="2"/>
      <c r="H114" s="2"/>
      <c r="I114" s="2"/>
      <c r="J114" s="2"/>
      <c r="K114" s="2"/>
      <c r="L114" s="2"/>
      <c r="M114" s="2"/>
    </row>
    <row r="115" spans="1:13">
      <c r="A115" s="2"/>
      <c r="B115" s="2"/>
      <c r="C115" s="2"/>
      <c r="D115" s="2"/>
      <c r="E115" s="2"/>
      <c r="F115" s="2"/>
      <c r="G115" s="2"/>
      <c r="H115" s="2"/>
      <c r="I115" s="2"/>
      <c r="J115" s="2"/>
      <c r="K115" s="2"/>
      <c r="L115" s="2"/>
      <c r="M115" s="2"/>
    </row>
    <row r="116" spans="1:13">
      <c r="A116" s="2"/>
      <c r="B116" s="2"/>
      <c r="C116" s="2"/>
      <c r="D116" s="2"/>
      <c r="E116" s="2"/>
      <c r="F116" s="2"/>
      <c r="G116" s="2"/>
      <c r="H116" s="2"/>
      <c r="I116" s="2"/>
      <c r="J116" s="2"/>
      <c r="K116" s="2"/>
      <c r="L116" s="2"/>
      <c r="M116" s="2"/>
    </row>
    <row r="117" spans="1:13">
      <c r="A117" s="2"/>
      <c r="B117" s="2"/>
      <c r="C117" s="2"/>
      <c r="D117" s="2"/>
      <c r="E117" s="2"/>
      <c r="F117" s="2"/>
      <c r="G117" s="2"/>
      <c r="H117" s="2"/>
      <c r="I117" s="2"/>
      <c r="J117" s="2"/>
      <c r="K117" s="2"/>
      <c r="L117" s="2"/>
      <c r="M117" s="2"/>
    </row>
    <row r="118" spans="1:13">
      <c r="A118" s="2"/>
      <c r="B118" s="2"/>
      <c r="C118" s="2"/>
      <c r="D118" s="2"/>
      <c r="E118" s="2"/>
      <c r="F118" s="2"/>
      <c r="G118" s="2"/>
      <c r="H118" s="2"/>
      <c r="I118" s="2"/>
      <c r="J118" s="2"/>
      <c r="K118" s="2"/>
      <c r="L118" s="2"/>
      <c r="M118" s="2"/>
    </row>
    <row r="119" spans="1:13">
      <c r="A119" s="2"/>
      <c r="B119" s="2"/>
      <c r="C119" s="2"/>
      <c r="D119" s="2"/>
      <c r="E119" s="2"/>
      <c r="F119" s="2"/>
      <c r="G119" s="2"/>
      <c r="H119" s="2"/>
      <c r="I119" s="2"/>
      <c r="J119" s="2"/>
      <c r="K119" s="2"/>
      <c r="L119" s="2"/>
      <c r="M119" s="2"/>
    </row>
    <row r="120" spans="1:13">
      <c r="A120" s="2"/>
      <c r="B120" s="2"/>
      <c r="C120" s="2"/>
      <c r="D120" s="2"/>
      <c r="E120" s="2"/>
      <c r="F120" s="2"/>
      <c r="G120" s="2"/>
      <c r="H120" s="2"/>
      <c r="I120" s="2"/>
      <c r="J120" s="2"/>
      <c r="K120" s="2"/>
      <c r="L120" s="2"/>
      <c r="M120" s="2"/>
    </row>
    <row r="121" spans="1:13">
      <c r="A121" s="2"/>
      <c r="B121" s="2"/>
      <c r="C121" s="2"/>
      <c r="D121" s="2"/>
      <c r="E121" s="2"/>
      <c r="F121" s="2"/>
      <c r="G121" s="2"/>
      <c r="H121" s="2"/>
      <c r="I121" s="2"/>
      <c r="J121" s="2"/>
      <c r="K121" s="2"/>
      <c r="L121" s="2"/>
      <c r="M121" s="2"/>
    </row>
    <row r="122" spans="1:13">
      <c r="A122" s="2"/>
      <c r="B122" s="2"/>
      <c r="C122" s="2"/>
      <c r="D122" s="2"/>
      <c r="E122" s="2"/>
      <c r="F122" s="2"/>
      <c r="G122" s="2"/>
      <c r="H122" s="2"/>
      <c r="I122" s="2"/>
      <c r="J122" s="2"/>
      <c r="K122" s="2"/>
      <c r="L122" s="2"/>
      <c r="M122" s="2"/>
    </row>
  </sheetData>
  <phoneticPr fontId="62" type="noConversion"/>
  <printOptions horizontalCentered="1" verticalCentered="1"/>
  <pageMargins left="0.5" right="0.5" top="0.5" bottom="0.5" header="0" footer="0"/>
  <pageSetup scale="61" fitToHeight="2" orientation="landscape" r:id="rId1"/>
  <headerFooter alignWithMargins="0"/>
  <rowBreaks count="1" manualBreakCount="1">
    <brk id="5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9476" r:id="rId4" name="Button 20">
              <controlPr locked="0" defaultSize="0" autoFill="0" autoLine="0" autoPict="0">
                <anchor moveWithCells="1" sizeWithCells="1">
                  <from>
                    <xdr:col>1</xdr:col>
                    <xdr:colOff>0</xdr:colOff>
                    <xdr:row>106</xdr:row>
                    <xdr:rowOff>95250</xdr:rowOff>
                  </from>
                  <to>
                    <xdr:col>1</xdr:col>
                    <xdr:colOff>0</xdr:colOff>
                    <xdr:row>108</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133"/>
  <sheetViews>
    <sheetView defaultGridColor="0" topLeftCell="A19" colorId="22" zoomScale="75" zoomScaleNormal="75" workbookViewId="0">
      <selection activeCell="C37" sqref="C37"/>
    </sheetView>
  </sheetViews>
  <sheetFormatPr defaultColWidth="9.77734375" defaultRowHeight="15"/>
  <cols>
    <col min="1" max="1" width="30.77734375" customWidth="1"/>
    <col min="2" max="2" width="2.77734375" customWidth="1"/>
    <col min="3" max="3" width="46.77734375" customWidth="1"/>
    <col min="5" max="5" width="27.77734375" customWidth="1"/>
  </cols>
  <sheetData>
    <row r="1" spans="1:249" ht="30">
      <c r="A1" s="7"/>
      <c r="B1" s="7"/>
      <c r="C1" s="8" t="s">
        <v>1469</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row>
    <row r="2" spans="1:249" ht="30">
      <c r="A2" s="7"/>
      <c r="B2" s="7"/>
      <c r="C2" s="8" t="s">
        <v>1470</v>
      </c>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row>
    <row r="3" spans="1:249" ht="13.9" customHeight="1">
      <c r="A3" s="7"/>
      <c r="B3" s="7"/>
      <c r="C3" s="8"/>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row>
    <row r="4" spans="1:249" ht="23.25">
      <c r="A4" s="7"/>
      <c r="B4" s="7"/>
      <c r="C4" s="9" t="s">
        <v>1471</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row>
    <row r="5" spans="1:249" ht="23.25">
      <c r="A5" s="7"/>
      <c r="B5" s="7"/>
      <c r="C5" s="9" t="s">
        <v>1472</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row>
    <row r="6" spans="1:249" ht="23.25">
      <c r="A6" s="7"/>
      <c r="B6" s="7"/>
      <c r="C6" s="10" t="str">
        <f>A40</f>
        <v>For the period ending December 31, 2014</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row>
    <row r="7" spans="1:249" ht="23.25">
      <c r="A7" s="7"/>
      <c r="B7" s="7"/>
      <c r="C7" s="1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row>
    <row r="8" spans="1:249" ht="23.25">
      <c r="A8" s="7"/>
      <c r="B8" s="7"/>
      <c r="C8" s="9"/>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row>
    <row r="9" spans="1:249" ht="16.899999999999999" customHeight="1">
      <c r="A9" s="12" t="s">
        <v>1473</v>
      </c>
      <c r="B9" s="7"/>
      <c r="C9" s="9"/>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row>
    <row r="10" spans="1:249" ht="33.75" customHeight="1">
      <c r="A10" s="7"/>
      <c r="B10" s="13">
        <v>1</v>
      </c>
      <c r="C10" s="1033" t="s">
        <v>1474</v>
      </c>
      <c r="D10" s="14"/>
      <c r="E10" s="14"/>
      <c r="F10" s="14"/>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row>
    <row r="11" spans="1:249" ht="16.899999999999999" customHeight="1">
      <c r="A11" s="7"/>
      <c r="B11" s="7"/>
      <c r="C11" s="9"/>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row>
    <row r="12" spans="1:249" ht="75">
      <c r="A12" s="7"/>
      <c r="B12" s="13">
        <v>2</v>
      </c>
      <c r="C12" s="1033" t="s">
        <v>1475</v>
      </c>
      <c r="D12" s="14"/>
      <c r="E12" s="14"/>
      <c r="F12" s="14"/>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row>
    <row r="13" spans="1:249" ht="16.899999999999999" customHeight="1">
      <c r="A13" s="7"/>
      <c r="B13" s="7"/>
      <c r="C13" s="9"/>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row>
    <row r="14" spans="1:249">
      <c r="A14" s="7"/>
      <c r="B14" s="7"/>
      <c r="C14" s="7"/>
      <c r="D14" s="14"/>
      <c r="E14" s="14"/>
      <c r="F14" s="14"/>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row>
    <row r="15" spans="1:249" ht="24.95" customHeight="1">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row>
    <row r="16" spans="1:249" ht="16.899999999999999" customHeight="1">
      <c r="A16" s="7"/>
      <c r="B16" s="7"/>
      <c r="C16" s="9"/>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row>
    <row r="17" spans="1:249" ht="16.899999999999999" customHeight="1">
      <c r="A17" s="7"/>
      <c r="B17" s="7"/>
      <c r="C17" s="9"/>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row>
    <row r="18" spans="1:249" ht="16.899999999999999" customHeight="1">
      <c r="A18" s="7"/>
      <c r="B18" s="7"/>
      <c r="C18" s="9"/>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row>
    <row r="19" spans="1:249">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row>
    <row r="20" spans="1:249" ht="18">
      <c r="A20" s="15"/>
      <c r="B20" s="16"/>
      <c r="C20" s="17" t="s">
        <v>1476</v>
      </c>
      <c r="D20" s="16"/>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row>
    <row r="21" spans="1:249" ht="18">
      <c r="A21" s="19"/>
      <c r="B21" s="19"/>
      <c r="C21" s="19"/>
      <c r="D21" s="19"/>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row>
    <row r="22" spans="1:249" ht="18">
      <c r="A22" s="19"/>
      <c r="B22" s="19"/>
      <c r="C22" s="19"/>
      <c r="D22" s="19"/>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row>
    <row r="23" spans="1:249" ht="18">
      <c r="A23" s="20" t="s">
        <v>1477</v>
      </c>
      <c r="B23" s="20"/>
      <c r="C23" s="21" t="s">
        <v>2912</v>
      </c>
      <c r="D23" s="19"/>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row>
    <row r="24" spans="1:249" ht="18">
      <c r="A24" s="20"/>
      <c r="B24" s="20"/>
      <c r="C24" s="22"/>
      <c r="D24" s="19"/>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row>
    <row r="25" spans="1:249" ht="18">
      <c r="A25" s="20" t="s">
        <v>1478</v>
      </c>
      <c r="B25" s="20"/>
      <c r="C25" s="21" t="s">
        <v>2913</v>
      </c>
      <c r="D25" s="19"/>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row>
    <row r="26" spans="1:249" ht="18">
      <c r="A26" s="20"/>
      <c r="B26" s="20"/>
      <c r="C26" s="22"/>
      <c r="D26" s="19"/>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row>
    <row r="27" spans="1:249" ht="18">
      <c r="A27" s="20" t="s">
        <v>1479</v>
      </c>
      <c r="B27" s="20"/>
      <c r="C27" s="21" t="s">
        <v>2914</v>
      </c>
      <c r="D27" s="19"/>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row>
    <row r="28" spans="1:249" ht="18">
      <c r="A28" s="19"/>
      <c r="B28" s="19"/>
      <c r="C28" s="22"/>
      <c r="D28" s="19"/>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row>
    <row r="29" spans="1:249" ht="23.25">
      <c r="A29" s="23"/>
      <c r="B29" s="23"/>
      <c r="C29" s="24"/>
      <c r="D29" s="23"/>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row>
    <row r="30" spans="1:249">
      <c r="A30" s="26"/>
      <c r="B30" s="26"/>
      <c r="C30" s="27"/>
      <c r="D30" s="26"/>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row>
    <row r="31" spans="1:249">
      <c r="A31" s="26"/>
      <c r="B31" s="26"/>
      <c r="C31" s="27"/>
      <c r="D31" s="26"/>
      <c r="E31" s="28" t="s">
        <v>1480</v>
      </c>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row>
    <row r="32" spans="1:249" ht="18">
      <c r="A32" s="20" t="s">
        <v>1481</v>
      </c>
      <c r="B32" s="29"/>
      <c r="C32" s="1043" t="s">
        <v>2915</v>
      </c>
      <c r="D32" s="26"/>
      <c r="E32" s="30" t="s">
        <v>1555</v>
      </c>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row>
    <row r="33" spans="1:249">
      <c r="A33" s="29"/>
      <c r="B33" s="29"/>
      <c r="C33" s="27"/>
      <c r="D33" s="26"/>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row>
    <row r="34" spans="1:249" ht="18">
      <c r="A34" s="20" t="s">
        <v>2702</v>
      </c>
      <c r="B34" s="29"/>
      <c r="C34" s="1043" t="s">
        <v>2916</v>
      </c>
      <c r="D34" s="26"/>
      <c r="E34" s="30" t="s">
        <v>2703</v>
      </c>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row>
    <row r="35" spans="1:249">
      <c r="A35" s="29"/>
      <c r="B35" s="29"/>
      <c r="C35" s="1044"/>
      <c r="D35" s="26"/>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row>
    <row r="36" spans="1:249" ht="18">
      <c r="A36" s="20" t="s">
        <v>2704</v>
      </c>
      <c r="B36" s="29"/>
      <c r="C36" s="1043" t="s">
        <v>2917</v>
      </c>
      <c r="D36" s="26"/>
      <c r="E36" s="30" t="s">
        <v>2705</v>
      </c>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row>
    <row r="37" spans="1:249">
      <c r="A37" s="26"/>
      <c r="B37" s="26"/>
      <c r="C37" s="26"/>
      <c r="D37" s="26"/>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row>
    <row r="38" spans="1:249">
      <c r="A38" s="26"/>
      <c r="B38" s="26"/>
      <c r="C38" s="26"/>
      <c r="D38" s="26"/>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row>
    <row r="39" spans="1:249">
      <c r="A39" s="26" t="str">
        <f>"For the period starting "&amp;C32</f>
        <v>For the period starting January 1, 2014</v>
      </c>
      <c r="B39" s="26"/>
      <c r="C39" s="26"/>
      <c r="D39" s="26"/>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row>
    <row r="40" spans="1:249">
      <c r="A40" s="26" t="str">
        <f>"For the period ending "&amp;C34</f>
        <v>For the period ending December 31, 2014</v>
      </c>
      <c r="B40" s="26"/>
      <c r="C40" s="26"/>
      <c r="D40" s="26"/>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row>
    <row r="41" spans="1:249">
      <c r="A41" s="26" t="str">
        <f>"Year Ended  "&amp;C34</f>
        <v>Year Ended  December 31, 2014</v>
      </c>
      <c r="B41" s="26"/>
      <c r="C41" s="26"/>
      <c r="D41" s="26"/>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row>
    <row r="42" spans="1:249">
      <c r="A42" s="26"/>
      <c r="B42" s="26"/>
      <c r="C42" s="26"/>
      <c r="D42" s="26"/>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row>
    <row r="43" spans="1:249">
      <c r="A43" s="26"/>
      <c r="B43" s="26"/>
      <c r="C43" s="26"/>
      <c r="D43" s="26"/>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row>
    <row r="44" spans="1:249">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row>
    <row r="45" spans="1:249">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row>
    <row r="46" spans="1:249">
      <c r="A46" s="31" t="str">
        <f>"Annual Report of "&amp;C23&amp;"                                          "&amp;C6</f>
        <v>Annual Report of Pattersonville Telephone Company                                          For the period ending December 31, 2014</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row>
    <row r="47" spans="1:249">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row>
    <row r="48" spans="1:249">
      <c r="A48" s="31" t="str">
        <f>"Annual Report of "&amp;C23&amp;"                                                     "&amp;C6</f>
        <v>Annual Report of Pattersonville Telephone Company                                                     For the period ending December 31, 2014</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row>
    <row r="49" spans="1:249">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row>
    <row r="50" spans="1:249">
      <c r="A50" s="31" t="str">
        <f>"Annual Report of "&amp;C23&amp;"                                                                 "&amp;C6</f>
        <v>Annual Report of Pattersonville Telephone Company                                                                 For the period ending December 31, 2014</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row>
    <row r="51" spans="1:249">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row>
    <row r="52" spans="1:249">
      <c r="A52" s="31" t="str">
        <f>"Annual Report of "&amp;C23&amp;"                                                                                  "&amp;C6</f>
        <v>Annual Report of Pattersonville Telephone Company                                                                                  For the period ending December 31, 2014</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row>
    <row r="53" spans="1:249">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row>
    <row r="54" spans="1:249">
      <c r="A54" s="31" t="str">
        <f>"Annual Report of "&amp;C23&amp;"                                                                                           "&amp;C6</f>
        <v>Annual Report of Pattersonville Telephone Company                                                                                           For the period ending December 31, 2014</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row>
    <row r="55" spans="1:249">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row>
    <row r="56" spans="1:249">
      <c r="A56" s="31" t="str">
        <f>"Annual Report of "&amp;C23&amp;"                                                                                                       "&amp;C6</f>
        <v>Annual Report of Pattersonville Telephone Company                                                                                                       For the period ending December 31, 2014</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row>
    <row r="57" spans="1:249">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row>
    <row r="58" spans="1:249">
      <c r="A58" s="31" t="str">
        <f>"Annual Report of "&amp;C23&amp;"                                                                                                                   "&amp;C6</f>
        <v>Annual Report of Pattersonville Telephone Company                                                                                                                   For the period ending December 31, 2014</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row>
    <row r="59" spans="1:249">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row>
    <row r="60" spans="1:249">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row>
    <row r="61" spans="1:249">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row>
    <row r="62" spans="1:249">
      <c r="A62" s="32"/>
      <c r="B62" s="32"/>
      <c r="C62" s="32"/>
      <c r="D62" s="32"/>
      <c r="E62" s="32"/>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row>
    <row r="63" spans="1:249">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row>
    <row r="64" spans="1:249">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row>
    <row r="65" spans="1:249">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row>
    <row r="66" spans="1:249">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row>
    <row r="67" spans="1:249">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row>
    <row r="68" spans="1:249">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row>
    <row r="69" spans="1:249">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row>
    <row r="70" spans="1:249">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row>
    <row r="71" spans="1:249">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row>
    <row r="72" spans="1:249">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row>
    <row r="73" spans="1:249">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row>
    <row r="74" spans="1:249">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row>
    <row r="75" spans="1:249">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row>
    <row r="76" spans="1:249">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row>
    <row r="77" spans="1:249">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row>
    <row r="78" spans="1:249">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row>
    <row r="79" spans="1:249">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row>
    <row r="80" spans="1:249">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row>
    <row r="81" spans="1:249">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row>
    <row r="82" spans="1:249">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row>
    <row r="83" spans="1:249">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row>
    <row r="84" spans="1:249">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row>
    <row r="85" spans="1:249">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row>
    <row r="86" spans="1:249">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row>
    <row r="87" spans="1:249">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row>
    <row r="88" spans="1:249">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row>
    <row r="89" spans="1:249">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row>
    <row r="90" spans="1:249">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row>
    <row r="91" spans="1:249">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row>
    <row r="92" spans="1:249">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row>
    <row r="93" spans="1:249">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row>
    <row r="94" spans="1:249">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row>
    <row r="95" spans="1:249">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row>
    <row r="96" spans="1:249">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row>
    <row r="97" spans="1:249">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row>
    <row r="98" spans="1:249">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row>
    <row r="99" spans="1:249">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row>
    <row r="100" spans="1:249">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row>
    <row r="101" spans="1:249">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row>
    <row r="102" spans="1:249">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row>
    <row r="103" spans="1:249">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row>
    <row r="104" spans="1:249">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row>
    <row r="105" spans="1:249">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row>
    <row r="106" spans="1:249">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row>
    <row r="107" spans="1:249">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row>
    <row r="108" spans="1:249">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row>
    <row r="109" spans="1:249">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row>
    <row r="110" spans="1:249">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row>
    <row r="111" spans="1:249">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row>
    <row r="112" spans="1:249">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row>
    <row r="113" spans="1:249">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row>
    <row r="114" spans="1:249">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row>
    <row r="115" spans="1:249">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row>
    <row r="116" spans="1:249">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row>
    <row r="117" spans="1:249">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row>
    <row r="118" spans="1:249">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row>
    <row r="119" spans="1:249">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row>
    <row r="120" spans="1:249">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row>
    <row r="121" spans="1:249">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row>
    <row r="122" spans="1:249">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row>
    <row r="123" spans="1:249">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row>
    <row r="124" spans="1:249">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row>
    <row r="125" spans="1:249">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row>
    <row r="126" spans="1:249">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row>
    <row r="127" spans="1:249">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row>
    <row r="128" spans="1:249">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row>
    <row r="129" spans="1:24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row>
    <row r="130" spans="1:249">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row>
    <row r="131" spans="1:249">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row>
    <row r="132" spans="1:249">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row>
    <row r="133" spans="1:249">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row>
  </sheetData>
  <phoneticPr fontId="62" type="noConversion"/>
  <pageMargins left="0.5" right="0.5" top="0.5" bottom="0.5" header="0.5" footer="0.5"/>
  <pageSetup scale="62" orientation="portrait" r:id="rId1"/>
  <headerFooter alignWithMargins="0"/>
  <rowBreaks count="1" manualBreakCount="1">
    <brk id="6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view="pageBreakPreview" zoomScale="60" zoomScaleNormal="100" workbookViewId="0"/>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E51">
        <v>26</v>
      </c>
    </row>
    <row r="53" spans="1:10" ht="15.75" thickBot="1">
      <c r="A53" s="152" t="str">
        <f>'Data Sheet'!A56</f>
        <v>Annual Report of Pattersonville Telephone Company                                                                                                       For the period ending December 31, 2014</v>
      </c>
      <c r="B53" s="2"/>
      <c r="C53" s="2"/>
      <c r="D53" s="2"/>
      <c r="E53" s="2"/>
      <c r="F53" s="2"/>
      <c r="G53" s="2"/>
      <c r="H53" s="2"/>
      <c r="I53" s="2"/>
      <c r="J53" s="2"/>
    </row>
    <row r="54" spans="1:10">
      <c r="A54" s="279"/>
      <c r="B54" s="166"/>
      <c r="C54" s="166"/>
      <c r="D54" s="166"/>
      <c r="E54" s="166"/>
      <c r="F54" s="166"/>
      <c r="G54" s="166"/>
      <c r="H54" s="166"/>
      <c r="I54" s="166"/>
      <c r="J54" s="280"/>
    </row>
    <row r="55" spans="1:10" ht="18">
      <c r="A55" s="562"/>
      <c r="B55" s="164"/>
      <c r="C55" s="164"/>
      <c r="D55" s="164"/>
      <c r="E55" s="164"/>
      <c r="F55" s="164"/>
      <c r="G55" s="164"/>
      <c r="H55" s="164"/>
      <c r="I55" s="164"/>
      <c r="J55" s="281"/>
    </row>
    <row r="56" spans="1:10" ht="18">
      <c r="A56" s="562"/>
      <c r="B56" s="164"/>
      <c r="C56" s="164"/>
      <c r="D56" s="164"/>
      <c r="E56" s="164"/>
      <c r="F56" s="164"/>
      <c r="G56" s="164"/>
      <c r="H56" s="164"/>
      <c r="I56" s="164"/>
      <c r="J56" s="281"/>
    </row>
    <row r="57" spans="1:10" ht="18">
      <c r="A57" s="562"/>
      <c r="B57" s="164"/>
      <c r="C57" s="164"/>
      <c r="D57" s="164"/>
      <c r="E57" s="164"/>
      <c r="F57" s="164"/>
      <c r="G57" s="164"/>
      <c r="H57" s="164"/>
      <c r="I57" s="164"/>
      <c r="J57" s="281"/>
    </row>
    <row r="58" spans="1:10">
      <c r="A58" s="157"/>
      <c r="B58" s="2"/>
      <c r="C58" s="2"/>
      <c r="D58" s="2"/>
      <c r="E58" s="2"/>
      <c r="F58" s="2"/>
      <c r="G58" s="2"/>
      <c r="H58" s="2"/>
      <c r="I58" s="2"/>
      <c r="J58" s="283"/>
    </row>
    <row r="59" spans="1:10">
      <c r="A59" s="157"/>
      <c r="B59" s="2"/>
      <c r="C59" s="2"/>
      <c r="D59" s="2"/>
      <c r="E59" s="2"/>
      <c r="F59" s="2"/>
      <c r="G59" s="2"/>
      <c r="H59" s="2"/>
      <c r="I59" s="2"/>
      <c r="J59" s="283"/>
    </row>
    <row r="60" spans="1:10">
      <c r="A60" s="157"/>
      <c r="B60" s="2"/>
      <c r="C60" s="2"/>
      <c r="D60" s="2"/>
      <c r="E60" s="2"/>
      <c r="F60" s="2"/>
      <c r="G60" s="2"/>
      <c r="H60" s="2"/>
      <c r="I60" s="2"/>
      <c r="J60" s="283"/>
    </row>
    <row r="61" spans="1:10">
      <c r="A61" s="157"/>
      <c r="B61" s="2"/>
      <c r="C61" s="2"/>
      <c r="D61" s="2"/>
      <c r="E61" s="2"/>
      <c r="F61" s="2"/>
      <c r="G61" s="2"/>
      <c r="H61" s="2"/>
      <c r="I61" s="2"/>
      <c r="J61" s="283"/>
    </row>
    <row r="62" spans="1:10">
      <c r="A62" s="157"/>
      <c r="B62" s="2"/>
      <c r="C62" s="2"/>
      <c r="D62" s="2"/>
      <c r="E62" s="2"/>
      <c r="F62" s="2"/>
      <c r="G62" s="2"/>
      <c r="H62" s="2"/>
      <c r="I62" s="2"/>
      <c r="J62" s="283"/>
    </row>
    <row r="63" spans="1:10">
      <c r="A63" s="157"/>
      <c r="B63" s="2"/>
      <c r="C63" s="2"/>
      <c r="D63" s="2"/>
      <c r="E63" s="2"/>
      <c r="F63" s="2"/>
      <c r="G63" s="2"/>
      <c r="H63" s="2"/>
      <c r="I63" s="2"/>
      <c r="J63" s="283"/>
    </row>
    <row r="64" spans="1:10">
      <c r="A64" s="157"/>
      <c r="B64" s="2"/>
      <c r="C64" s="2"/>
      <c r="D64" s="2"/>
      <c r="E64" s="2"/>
      <c r="F64" s="164"/>
      <c r="G64" s="164"/>
      <c r="H64" s="164"/>
      <c r="I64" s="164"/>
      <c r="J64" s="281"/>
    </row>
    <row r="65" spans="1:10">
      <c r="A65" s="157"/>
      <c r="B65" s="2"/>
      <c r="C65" s="2"/>
      <c r="D65" s="2"/>
      <c r="E65" s="2"/>
      <c r="F65" s="2"/>
      <c r="G65" s="2"/>
      <c r="H65" s="2"/>
      <c r="I65" s="2"/>
      <c r="J65" s="283"/>
    </row>
    <row r="66" spans="1:10">
      <c r="A66" s="157"/>
      <c r="B66" s="2"/>
      <c r="C66" s="2"/>
      <c r="D66" s="2"/>
      <c r="E66" s="67"/>
      <c r="F66" s="2"/>
      <c r="G66" s="2"/>
      <c r="H66" s="2"/>
      <c r="I66" s="2"/>
      <c r="J66" s="75"/>
    </row>
    <row r="67" spans="1:10">
      <c r="A67" s="157"/>
      <c r="B67" s="326"/>
      <c r="C67" s="2"/>
      <c r="D67" s="2"/>
      <c r="E67" s="2"/>
      <c r="F67" s="2"/>
      <c r="G67" s="2"/>
      <c r="H67" s="2"/>
      <c r="I67" s="2"/>
      <c r="J67" s="283"/>
    </row>
    <row r="68" spans="1:10">
      <c r="A68" s="157"/>
      <c r="B68" s="2"/>
      <c r="C68" s="2"/>
      <c r="D68" s="2"/>
      <c r="E68" s="2"/>
      <c r="F68" s="2"/>
      <c r="G68" s="2"/>
      <c r="H68" s="2"/>
      <c r="I68" s="2"/>
      <c r="J68" s="283"/>
    </row>
    <row r="69" spans="1:10">
      <c r="A69" s="157"/>
      <c r="B69" s="158"/>
      <c r="C69" s="493"/>
      <c r="D69" s="493"/>
      <c r="E69" s="432"/>
      <c r="F69" s="493"/>
      <c r="G69" s="493"/>
      <c r="H69" s="493"/>
      <c r="I69" s="493"/>
      <c r="J69" s="563"/>
    </row>
    <row r="70" spans="1:10">
      <c r="A70" s="157"/>
      <c r="B70" s="158"/>
      <c r="C70" s="158"/>
      <c r="D70" s="158"/>
      <c r="E70" s="2"/>
      <c r="F70" s="158"/>
      <c r="G70" s="158"/>
      <c r="H70" s="158"/>
      <c r="I70" s="158"/>
      <c r="J70" s="288"/>
    </row>
    <row r="71" spans="1:10">
      <c r="A71" s="157"/>
      <c r="B71" s="158"/>
      <c r="C71" s="158"/>
      <c r="D71" s="158"/>
      <c r="E71" s="2"/>
      <c r="F71" s="158"/>
      <c r="G71" s="158"/>
      <c r="H71" s="158"/>
      <c r="I71" s="158"/>
      <c r="J71" s="288"/>
    </row>
    <row r="72" spans="1:10">
      <c r="A72" s="157"/>
      <c r="B72" s="158"/>
      <c r="C72" s="158"/>
      <c r="D72" s="158"/>
      <c r="E72" s="2"/>
      <c r="F72" s="158"/>
      <c r="G72" s="158"/>
      <c r="H72" s="158"/>
      <c r="I72" s="158"/>
      <c r="J72" s="288"/>
    </row>
    <row r="73" spans="1:10">
      <c r="A73" s="157"/>
      <c r="B73" s="158"/>
      <c r="C73" s="158"/>
      <c r="D73" s="158"/>
      <c r="E73" s="2"/>
      <c r="F73" s="158"/>
      <c r="G73" s="158"/>
      <c r="H73" s="158"/>
      <c r="I73" s="158"/>
      <c r="J73" s="288"/>
    </row>
    <row r="74" spans="1:10">
      <c r="A74" s="157"/>
      <c r="B74" s="158"/>
      <c r="C74" s="158"/>
      <c r="D74" s="158"/>
      <c r="E74" s="2"/>
      <c r="F74" s="158"/>
      <c r="G74" s="158"/>
      <c r="H74" s="158"/>
      <c r="I74" s="158"/>
      <c r="J74" s="288"/>
    </row>
    <row r="75" spans="1:10">
      <c r="A75" s="157"/>
      <c r="B75" s="158"/>
      <c r="C75" s="158"/>
      <c r="D75" s="158"/>
      <c r="E75" s="2"/>
      <c r="F75" s="158"/>
      <c r="G75" s="158"/>
      <c r="H75" s="158"/>
      <c r="I75" s="158"/>
      <c r="J75" s="288"/>
    </row>
    <row r="76" spans="1:10">
      <c r="A76" s="157"/>
      <c r="B76" s="158"/>
      <c r="C76" s="158"/>
      <c r="D76" s="158"/>
      <c r="E76" s="2"/>
      <c r="F76" s="158"/>
      <c r="G76" s="158"/>
      <c r="H76" s="158"/>
      <c r="I76" s="158"/>
      <c r="J76" s="288"/>
    </row>
    <row r="77" spans="1:10" ht="18">
      <c r="A77" s="562" t="s">
        <v>886</v>
      </c>
      <c r="B77" s="564"/>
      <c r="C77" s="564"/>
      <c r="D77" s="564"/>
      <c r="E77" s="1"/>
      <c r="F77" s="564"/>
      <c r="G77" s="564"/>
      <c r="H77" s="564"/>
      <c r="I77" s="564"/>
      <c r="J77" s="565"/>
    </row>
    <row r="78" spans="1:10">
      <c r="A78" s="157"/>
      <c r="B78" s="158"/>
      <c r="C78" s="158"/>
      <c r="D78" s="158"/>
      <c r="E78" s="2"/>
      <c r="F78" s="158"/>
      <c r="G78" s="158"/>
      <c r="H78" s="158"/>
      <c r="I78" s="158"/>
      <c r="J78" s="288"/>
    </row>
    <row r="79" spans="1:10">
      <c r="A79" s="157"/>
      <c r="B79" s="158"/>
      <c r="C79" s="158"/>
      <c r="D79" s="158"/>
      <c r="E79" s="2"/>
      <c r="F79" s="158"/>
      <c r="G79" s="158"/>
      <c r="H79" s="158"/>
      <c r="I79" s="158"/>
      <c r="J79" s="288"/>
    </row>
    <row r="80" spans="1:10">
      <c r="A80" s="157"/>
      <c r="B80" s="158"/>
      <c r="C80" s="158"/>
      <c r="D80" s="158"/>
      <c r="E80" s="2"/>
      <c r="F80" s="158"/>
      <c r="G80" s="158"/>
      <c r="H80" s="158"/>
      <c r="I80" s="158"/>
      <c r="J80" s="288"/>
    </row>
    <row r="81" spans="1:10">
      <c r="A81" s="157"/>
      <c r="B81" s="158"/>
      <c r="C81" s="158"/>
      <c r="D81" s="158"/>
      <c r="E81" s="2"/>
      <c r="F81" s="158"/>
      <c r="G81" s="158"/>
      <c r="H81" s="158"/>
      <c r="I81" s="158"/>
      <c r="J81" s="288"/>
    </row>
    <row r="82" spans="1:10">
      <c r="A82" s="157"/>
      <c r="B82" s="158"/>
      <c r="C82" s="158"/>
      <c r="D82" s="158"/>
      <c r="E82" s="2"/>
      <c r="F82" s="158"/>
      <c r="G82" s="158"/>
      <c r="H82" s="158"/>
      <c r="I82" s="158"/>
      <c r="J82" s="288"/>
    </row>
    <row r="83" spans="1:10">
      <c r="A83" s="157"/>
      <c r="B83" s="158"/>
      <c r="C83" s="158"/>
      <c r="D83" s="158"/>
      <c r="E83" s="2"/>
      <c r="F83" s="158"/>
      <c r="G83" s="158"/>
      <c r="H83" s="158"/>
      <c r="I83" s="158"/>
      <c r="J83" s="288"/>
    </row>
    <row r="84" spans="1:10">
      <c r="A84" s="157"/>
      <c r="B84" s="158"/>
      <c r="C84" s="158"/>
      <c r="D84" s="158"/>
      <c r="E84" s="2"/>
      <c r="F84" s="158"/>
      <c r="G84" s="158"/>
      <c r="H84" s="158"/>
      <c r="I84" s="158"/>
      <c r="J84" s="288"/>
    </row>
    <row r="85" spans="1:10">
      <c r="A85" s="157"/>
      <c r="B85" s="158"/>
      <c r="C85" s="158"/>
      <c r="D85" s="158"/>
      <c r="E85" s="2"/>
      <c r="F85" s="158"/>
      <c r="G85" s="158"/>
      <c r="H85" s="158"/>
      <c r="I85" s="158"/>
      <c r="J85" s="288"/>
    </row>
    <row r="86" spans="1:10">
      <c r="A86" s="157"/>
      <c r="B86" s="158"/>
      <c r="C86" s="158"/>
      <c r="D86" s="158"/>
      <c r="E86" s="2"/>
      <c r="F86" s="158"/>
      <c r="G86" s="158"/>
      <c r="H86" s="158"/>
      <c r="I86" s="158"/>
      <c r="J86" s="288"/>
    </row>
    <row r="87" spans="1:10">
      <c r="A87" s="157"/>
      <c r="B87" s="158"/>
      <c r="C87" s="158"/>
      <c r="D87" s="158"/>
      <c r="E87" s="2"/>
      <c r="F87" s="158"/>
      <c r="G87" s="158"/>
      <c r="H87" s="158"/>
      <c r="I87" s="158"/>
      <c r="J87" s="288"/>
    </row>
    <row r="88" spans="1:10">
      <c r="A88" s="157"/>
      <c r="B88" s="158"/>
      <c r="C88" s="158"/>
      <c r="D88" s="158"/>
      <c r="E88" s="2"/>
      <c r="F88" s="158"/>
      <c r="G88" s="158"/>
      <c r="H88" s="158"/>
      <c r="I88" s="158"/>
      <c r="J88" s="288"/>
    </row>
    <row r="89" spans="1:10">
      <c r="A89" s="157"/>
      <c r="B89" s="158"/>
      <c r="C89" s="158"/>
      <c r="D89" s="158"/>
      <c r="E89" s="2"/>
      <c r="F89" s="158"/>
      <c r="G89" s="158"/>
      <c r="H89" s="158"/>
      <c r="I89" s="158"/>
      <c r="J89" s="288"/>
    </row>
    <row r="90" spans="1:10">
      <c r="A90" s="157"/>
      <c r="B90" s="158"/>
      <c r="C90" s="158"/>
      <c r="D90" s="158"/>
      <c r="E90" s="2"/>
      <c r="F90" s="158"/>
      <c r="G90" s="158"/>
      <c r="H90" s="158"/>
      <c r="I90" s="158"/>
      <c r="J90" s="288"/>
    </row>
    <row r="91" spans="1:10">
      <c r="A91" s="157"/>
      <c r="B91" s="158"/>
      <c r="C91" s="158"/>
      <c r="D91" s="158"/>
      <c r="E91" s="2"/>
      <c r="F91" s="158"/>
      <c r="G91" s="158"/>
      <c r="H91" s="158"/>
      <c r="I91" s="158"/>
      <c r="J91" s="288"/>
    </row>
    <row r="92" spans="1:10">
      <c r="A92" s="157"/>
      <c r="B92" s="158"/>
      <c r="C92" s="158"/>
      <c r="D92" s="158"/>
      <c r="E92" s="2"/>
      <c r="F92" s="158"/>
      <c r="G92" s="158"/>
      <c r="H92" s="158"/>
      <c r="I92" s="158"/>
      <c r="J92" s="288"/>
    </row>
    <row r="93" spans="1:10">
      <c r="A93" s="157"/>
      <c r="B93" s="158"/>
      <c r="C93" s="158"/>
      <c r="D93" s="158"/>
      <c r="E93" s="2"/>
      <c r="F93" s="158"/>
      <c r="G93" s="158"/>
      <c r="H93" s="158"/>
      <c r="I93" s="158"/>
      <c r="J93" s="288"/>
    </row>
    <row r="94" spans="1:10">
      <c r="A94" s="157"/>
      <c r="B94" s="158"/>
      <c r="C94" s="158"/>
      <c r="D94" s="158"/>
      <c r="E94" s="2"/>
      <c r="F94" s="158"/>
      <c r="G94" s="158"/>
      <c r="H94" s="158"/>
      <c r="I94" s="158"/>
      <c r="J94" s="288"/>
    </row>
    <row r="95" spans="1:10">
      <c r="A95" s="157"/>
      <c r="B95" s="158"/>
      <c r="C95" s="158"/>
      <c r="D95" s="158"/>
      <c r="E95" s="2"/>
      <c r="F95" s="158"/>
      <c r="G95" s="158"/>
      <c r="H95" s="158"/>
      <c r="I95" s="158"/>
      <c r="J95" s="288"/>
    </row>
    <row r="96" spans="1:10">
      <c r="A96" s="157"/>
      <c r="B96" s="158"/>
      <c r="C96" s="158"/>
      <c r="D96" s="158"/>
      <c r="E96" s="2"/>
      <c r="F96" s="158"/>
      <c r="G96" s="158"/>
      <c r="H96" s="158"/>
      <c r="I96" s="158"/>
      <c r="J96" s="288"/>
    </row>
    <row r="97" spans="1:10">
      <c r="A97" s="157"/>
      <c r="B97" s="158"/>
      <c r="C97" s="158"/>
      <c r="D97" s="158"/>
      <c r="E97" s="2"/>
      <c r="F97" s="158"/>
      <c r="G97" s="158"/>
      <c r="H97" s="158"/>
      <c r="I97" s="158"/>
      <c r="J97" s="288"/>
    </row>
    <row r="98" spans="1:10">
      <c r="A98" s="157"/>
      <c r="B98" s="158"/>
      <c r="C98" s="158"/>
      <c r="D98" s="158"/>
      <c r="E98" s="2"/>
      <c r="F98" s="158"/>
      <c r="G98" s="158"/>
      <c r="H98" s="158"/>
      <c r="I98" s="158"/>
      <c r="J98" s="288"/>
    </row>
    <row r="99" spans="1:10">
      <c r="A99" s="157"/>
      <c r="B99" s="158"/>
      <c r="C99" s="158"/>
      <c r="D99" s="158"/>
      <c r="E99" s="2"/>
      <c r="F99" s="158"/>
      <c r="G99" s="158"/>
      <c r="H99" s="158"/>
      <c r="I99" s="158"/>
      <c r="J99" s="288"/>
    </row>
    <row r="100" spans="1:10">
      <c r="A100" s="157"/>
      <c r="B100" s="158"/>
      <c r="C100" s="158"/>
      <c r="D100" s="158"/>
      <c r="E100" s="2"/>
      <c r="F100" s="158"/>
      <c r="G100" s="158"/>
      <c r="H100" s="158"/>
      <c r="I100" s="158"/>
      <c r="J100" s="288"/>
    </row>
    <row r="101" spans="1:10" ht="15.75" thickBot="1">
      <c r="A101" s="317"/>
      <c r="B101" s="318"/>
      <c r="C101" s="566"/>
      <c r="D101" s="566"/>
      <c r="E101" s="566"/>
      <c r="F101" s="566"/>
      <c r="G101" s="566"/>
      <c r="H101" s="566"/>
      <c r="I101" s="566"/>
      <c r="J101" s="567"/>
    </row>
    <row r="102" spans="1:10">
      <c r="A102" s="164"/>
      <c r="B102" s="2"/>
      <c r="C102" s="2"/>
      <c r="D102" s="2"/>
      <c r="E102" s="2"/>
      <c r="F102" s="2"/>
      <c r="G102" s="2"/>
      <c r="H102" s="2"/>
      <c r="I102" s="2"/>
      <c r="J102" s="348" t="s">
        <v>1010</v>
      </c>
    </row>
    <row r="103" spans="1:10">
      <c r="E103">
        <v>27</v>
      </c>
    </row>
  </sheetData>
  <phoneticPr fontId="62" type="noConversion"/>
  <pageMargins left="0.7" right="0.7" top="0.75" bottom="0.75" header="0.3" footer="0.3"/>
  <pageSetup scale="85" orientation="portrait" r:id="rId1"/>
  <rowBreaks count="1" manualBreakCount="1">
    <brk id="5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view="pageBreakPreview" topLeftCell="A3" zoomScale="60" zoomScaleNormal="100" workbookViewId="0">
      <selection activeCell="E15" sqref="E15"/>
    </sheetView>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E51">
        <v>28</v>
      </c>
    </row>
  </sheetData>
  <phoneticPr fontId="62" type="noConversion"/>
  <pageMargins left="0.7" right="0.7" top="0.75" bottom="0.75" header="0.3" footer="0.3"/>
  <pageSetup scale="8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9"/>
  <sheetViews>
    <sheetView defaultGridColor="0" colorId="22" zoomScale="75" zoomScaleNormal="75" workbookViewId="0"/>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52" t="str">
        <f>'Data Sheet'!A58</f>
        <v>Annual Report of Pattersonville Telephone Company                                                                                                                   For the period ending December 31, 2014</v>
      </c>
      <c r="B1" s="2"/>
      <c r="C1" s="2"/>
      <c r="D1" s="2"/>
      <c r="E1" s="2"/>
      <c r="F1" s="2"/>
      <c r="G1" s="2"/>
      <c r="H1" s="2"/>
      <c r="I1" s="2"/>
      <c r="J1" s="2"/>
      <c r="K1" s="67"/>
    </row>
    <row r="2" spans="1:11">
      <c r="A2" s="279"/>
      <c r="B2" s="166"/>
      <c r="C2" s="166"/>
      <c r="D2" s="166"/>
      <c r="E2" s="166"/>
      <c r="F2" s="166"/>
      <c r="G2" s="166"/>
      <c r="H2" s="166"/>
      <c r="I2" s="166"/>
      <c r="J2" s="280"/>
      <c r="K2" s="67"/>
    </row>
    <row r="3" spans="1:11" ht="18">
      <c r="A3" s="562"/>
      <c r="B3" s="164"/>
      <c r="C3" s="164"/>
      <c r="D3" s="164"/>
      <c r="E3" s="164"/>
      <c r="F3" s="164"/>
      <c r="G3" s="164"/>
      <c r="H3" s="164"/>
      <c r="I3" s="164"/>
      <c r="J3" s="281"/>
      <c r="K3" s="67"/>
    </row>
    <row r="4" spans="1:11" ht="18">
      <c r="A4" s="562"/>
      <c r="B4" s="164"/>
      <c r="C4" s="164"/>
      <c r="D4" s="164"/>
      <c r="E4" s="164"/>
      <c r="F4" s="164"/>
      <c r="G4" s="164"/>
      <c r="H4" s="164"/>
      <c r="I4" s="164"/>
      <c r="J4" s="281"/>
      <c r="K4" s="67"/>
    </row>
    <row r="5" spans="1:11" ht="18">
      <c r="A5" s="562"/>
      <c r="B5" s="164"/>
      <c r="C5" s="164"/>
      <c r="D5" s="164"/>
      <c r="E5" s="164"/>
      <c r="F5" s="164"/>
      <c r="G5" s="164"/>
      <c r="H5" s="164"/>
      <c r="I5" s="164"/>
      <c r="J5" s="281"/>
      <c r="K5" s="67"/>
    </row>
    <row r="6" spans="1:11">
      <c r="A6" s="157"/>
      <c r="B6" s="2"/>
      <c r="C6" s="2"/>
      <c r="D6" s="2"/>
      <c r="E6" s="2"/>
      <c r="F6" s="2"/>
      <c r="G6" s="2"/>
      <c r="H6" s="2"/>
      <c r="I6" s="2"/>
      <c r="J6" s="283"/>
      <c r="K6" s="67"/>
    </row>
    <row r="7" spans="1:11">
      <c r="A7" s="157"/>
      <c r="B7" s="2"/>
      <c r="C7" s="2"/>
      <c r="D7" s="2"/>
      <c r="E7" s="2"/>
      <c r="F7" s="2"/>
      <c r="G7" s="2"/>
      <c r="H7" s="2"/>
      <c r="I7" s="2"/>
      <c r="J7" s="283"/>
      <c r="K7" s="67"/>
    </row>
    <row r="8" spans="1:11">
      <c r="A8" s="157"/>
      <c r="B8" s="2"/>
      <c r="C8" s="2"/>
      <c r="D8" s="2"/>
      <c r="E8" s="2"/>
      <c r="F8" s="2"/>
      <c r="G8" s="2"/>
      <c r="H8" s="2"/>
      <c r="I8" s="2"/>
      <c r="J8" s="283"/>
      <c r="K8" s="67"/>
    </row>
    <row r="9" spans="1:11">
      <c r="A9" s="157"/>
      <c r="B9" s="2"/>
      <c r="C9" s="2"/>
      <c r="D9" s="2"/>
      <c r="E9" s="2"/>
      <c r="F9" s="2"/>
      <c r="G9" s="2"/>
      <c r="H9" s="2"/>
      <c r="I9" s="2"/>
      <c r="J9" s="283"/>
      <c r="K9" s="67"/>
    </row>
    <row r="10" spans="1:11">
      <c r="A10" s="157"/>
      <c r="B10" s="2"/>
      <c r="C10" s="2"/>
      <c r="D10" s="2"/>
      <c r="E10" s="2"/>
      <c r="F10" s="2"/>
      <c r="G10" s="2"/>
      <c r="H10" s="2"/>
      <c r="I10" s="2"/>
      <c r="J10" s="283"/>
      <c r="K10" s="67"/>
    </row>
    <row r="11" spans="1:11">
      <c r="A11" s="157"/>
      <c r="B11" s="2"/>
      <c r="C11" s="2"/>
      <c r="D11" s="2"/>
      <c r="E11" s="2"/>
      <c r="F11" s="2"/>
      <c r="G11" s="2"/>
      <c r="H11" s="2"/>
      <c r="I11" s="2"/>
      <c r="J11" s="283"/>
      <c r="K11" s="67"/>
    </row>
    <row r="12" spans="1:11">
      <c r="A12" s="157"/>
      <c r="B12" s="2"/>
      <c r="C12" s="2"/>
      <c r="D12" s="2"/>
      <c r="E12" s="2"/>
      <c r="F12" s="164"/>
      <c r="G12" s="164"/>
      <c r="H12" s="164"/>
      <c r="I12" s="164"/>
      <c r="J12" s="281"/>
      <c r="K12" s="67"/>
    </row>
    <row r="13" spans="1:11">
      <c r="A13" s="157"/>
      <c r="B13" s="2"/>
      <c r="C13" s="2"/>
      <c r="D13" s="2"/>
      <c r="E13" s="2"/>
      <c r="F13" s="2"/>
      <c r="G13" s="2"/>
      <c r="H13" s="2"/>
      <c r="I13" s="2"/>
      <c r="J13" s="283"/>
      <c r="K13" s="67"/>
    </row>
    <row r="14" spans="1:11">
      <c r="A14" s="157"/>
      <c r="B14" s="2"/>
      <c r="C14" s="2"/>
      <c r="D14" s="2"/>
      <c r="E14" s="67"/>
      <c r="F14" s="2"/>
      <c r="G14" s="2"/>
      <c r="H14" s="2"/>
      <c r="I14" s="2"/>
      <c r="J14" s="75"/>
      <c r="K14" s="67"/>
    </row>
    <row r="15" spans="1:11">
      <c r="A15" s="157"/>
      <c r="B15" s="326"/>
      <c r="C15" s="2"/>
      <c r="D15" s="2"/>
      <c r="E15" s="2"/>
      <c r="F15" s="2"/>
      <c r="G15" s="2"/>
      <c r="H15" s="2"/>
      <c r="I15" s="2"/>
      <c r="J15" s="283"/>
      <c r="K15" s="67"/>
    </row>
    <row r="16" spans="1:11">
      <c r="A16" s="157"/>
      <c r="B16" s="2"/>
      <c r="C16" s="2"/>
      <c r="D16" s="2"/>
      <c r="E16" s="2"/>
      <c r="F16" s="2"/>
      <c r="G16" s="2"/>
      <c r="H16" s="2"/>
      <c r="I16" s="2"/>
      <c r="J16" s="283"/>
      <c r="K16" s="67"/>
    </row>
    <row r="17" spans="1:11">
      <c r="A17" s="157"/>
      <c r="B17" s="158"/>
      <c r="C17" s="493"/>
      <c r="D17" s="493"/>
      <c r="E17" s="432"/>
      <c r="F17" s="493"/>
      <c r="G17" s="493"/>
      <c r="H17" s="493"/>
      <c r="I17" s="493"/>
      <c r="J17" s="563"/>
      <c r="K17" s="67"/>
    </row>
    <row r="18" spans="1:11">
      <c r="A18" s="157"/>
      <c r="B18" s="158"/>
      <c r="C18" s="158"/>
      <c r="D18" s="158"/>
      <c r="E18" s="2"/>
      <c r="F18" s="158"/>
      <c r="G18" s="158"/>
      <c r="H18" s="158"/>
      <c r="I18" s="158"/>
      <c r="J18" s="288"/>
      <c r="K18" s="67"/>
    </row>
    <row r="19" spans="1:11">
      <c r="A19" s="157"/>
      <c r="B19" s="158"/>
      <c r="C19" s="158"/>
      <c r="D19" s="158"/>
      <c r="E19" s="2"/>
      <c r="F19" s="158"/>
      <c r="G19" s="158"/>
      <c r="H19" s="158"/>
      <c r="I19" s="158"/>
      <c r="J19" s="288"/>
      <c r="K19" s="67"/>
    </row>
    <row r="20" spans="1:11">
      <c r="A20" s="157"/>
      <c r="B20" s="158"/>
      <c r="C20" s="158"/>
      <c r="D20" s="158"/>
      <c r="E20" s="2"/>
      <c r="F20" s="158"/>
      <c r="G20" s="158"/>
      <c r="H20" s="158"/>
      <c r="I20" s="158"/>
      <c r="J20" s="288"/>
      <c r="K20" s="67"/>
    </row>
    <row r="21" spans="1:11">
      <c r="A21" s="157"/>
      <c r="B21" s="158"/>
      <c r="C21" s="158"/>
      <c r="D21" s="158"/>
      <c r="E21" s="2"/>
      <c r="F21" s="158"/>
      <c r="G21" s="158"/>
      <c r="H21" s="158"/>
      <c r="I21" s="158"/>
      <c r="J21" s="288"/>
      <c r="K21" s="67"/>
    </row>
    <row r="22" spans="1:11">
      <c r="A22" s="157"/>
      <c r="B22" s="158"/>
      <c r="C22" s="158"/>
      <c r="D22" s="158"/>
      <c r="E22" s="2"/>
      <c r="F22" s="158"/>
      <c r="G22" s="158"/>
      <c r="H22" s="158"/>
      <c r="I22" s="158"/>
      <c r="J22" s="288"/>
      <c r="K22" s="67"/>
    </row>
    <row r="23" spans="1:11">
      <c r="A23" s="157"/>
      <c r="B23" s="158"/>
      <c r="C23" s="158"/>
      <c r="D23" s="158"/>
      <c r="E23" s="2"/>
      <c r="F23" s="158"/>
      <c r="G23" s="158"/>
      <c r="H23" s="158"/>
      <c r="I23" s="158"/>
      <c r="J23" s="288"/>
      <c r="K23" s="67"/>
    </row>
    <row r="24" spans="1:11">
      <c r="A24" s="157"/>
      <c r="B24" s="158"/>
      <c r="C24" s="158"/>
      <c r="D24" s="158"/>
      <c r="E24" s="2"/>
      <c r="F24" s="158"/>
      <c r="G24" s="158"/>
      <c r="H24" s="158"/>
      <c r="I24" s="158"/>
      <c r="J24" s="288"/>
      <c r="K24" s="67"/>
    </row>
    <row r="25" spans="1:11" ht="18">
      <c r="A25" s="562" t="s">
        <v>886</v>
      </c>
      <c r="B25" s="564"/>
      <c r="C25" s="564"/>
      <c r="D25" s="564"/>
      <c r="E25" s="1"/>
      <c r="F25" s="564"/>
      <c r="G25" s="564"/>
      <c r="H25" s="564"/>
      <c r="I25" s="564"/>
      <c r="J25" s="565"/>
      <c r="K25" s="67"/>
    </row>
    <row r="26" spans="1:11">
      <c r="A26" s="157"/>
      <c r="B26" s="158"/>
      <c r="C26" s="158"/>
      <c r="D26" s="158"/>
      <c r="E26" s="2"/>
      <c r="F26" s="158"/>
      <c r="G26" s="158"/>
      <c r="H26" s="158"/>
      <c r="I26" s="158"/>
      <c r="J26" s="288"/>
      <c r="K26" s="67"/>
    </row>
    <row r="27" spans="1:11">
      <c r="A27" s="157"/>
      <c r="B27" s="158"/>
      <c r="C27" s="158"/>
      <c r="D27" s="158"/>
      <c r="E27" s="2"/>
      <c r="F27" s="158"/>
      <c r="G27" s="158"/>
      <c r="H27" s="158"/>
      <c r="I27" s="158"/>
      <c r="J27" s="288"/>
      <c r="K27" s="67"/>
    </row>
    <row r="28" spans="1:11">
      <c r="A28" s="157"/>
      <c r="B28" s="158"/>
      <c r="C28" s="158"/>
      <c r="D28" s="158"/>
      <c r="E28" s="2"/>
      <c r="F28" s="158"/>
      <c r="G28" s="158"/>
      <c r="H28" s="158"/>
      <c r="I28" s="158"/>
      <c r="J28" s="288"/>
      <c r="K28" s="67"/>
    </row>
    <row r="29" spans="1:11">
      <c r="A29" s="157"/>
      <c r="B29" s="158"/>
      <c r="C29" s="158"/>
      <c r="D29" s="158"/>
      <c r="E29" s="2"/>
      <c r="F29" s="158"/>
      <c r="G29" s="158"/>
      <c r="H29" s="158"/>
      <c r="I29" s="158"/>
      <c r="J29" s="288"/>
      <c r="K29" s="67"/>
    </row>
    <row r="30" spans="1:11">
      <c r="A30" s="157"/>
      <c r="B30" s="158"/>
      <c r="C30" s="158"/>
      <c r="D30" s="158"/>
      <c r="E30" s="2"/>
      <c r="F30" s="158"/>
      <c r="G30" s="158"/>
      <c r="H30" s="158"/>
      <c r="I30" s="158"/>
      <c r="J30" s="288"/>
      <c r="K30" s="67"/>
    </row>
    <row r="31" spans="1:11">
      <c r="A31" s="157"/>
      <c r="B31" s="158"/>
      <c r="C31" s="158"/>
      <c r="D31" s="158"/>
      <c r="E31" s="2"/>
      <c r="F31" s="158"/>
      <c r="G31" s="158"/>
      <c r="H31" s="158"/>
      <c r="I31" s="158"/>
      <c r="J31" s="288"/>
      <c r="K31" s="67"/>
    </row>
    <row r="32" spans="1:11">
      <c r="A32" s="157"/>
      <c r="B32" s="158"/>
      <c r="C32" s="158"/>
      <c r="D32" s="158"/>
      <c r="E32" s="2"/>
      <c r="F32" s="158"/>
      <c r="G32" s="158"/>
      <c r="H32" s="158"/>
      <c r="I32" s="158"/>
      <c r="J32" s="288"/>
      <c r="K32" s="67"/>
    </row>
    <row r="33" spans="1:11">
      <c r="A33" s="157"/>
      <c r="B33" s="158"/>
      <c r="C33" s="158"/>
      <c r="D33" s="158"/>
      <c r="E33" s="2"/>
      <c r="F33" s="158"/>
      <c r="G33" s="158"/>
      <c r="H33" s="158"/>
      <c r="I33" s="158"/>
      <c r="J33" s="288"/>
      <c r="K33" s="67"/>
    </row>
    <row r="34" spans="1:11">
      <c r="A34" s="157"/>
      <c r="B34" s="158"/>
      <c r="C34" s="158"/>
      <c r="D34" s="158"/>
      <c r="E34" s="2"/>
      <c r="F34" s="158"/>
      <c r="G34" s="158"/>
      <c r="H34" s="158"/>
      <c r="I34" s="158"/>
      <c r="J34" s="288"/>
      <c r="K34" s="67"/>
    </row>
    <row r="35" spans="1:11">
      <c r="A35" s="157"/>
      <c r="B35" s="158"/>
      <c r="C35" s="158"/>
      <c r="D35" s="158"/>
      <c r="E35" s="2"/>
      <c r="F35" s="158"/>
      <c r="G35" s="158"/>
      <c r="H35" s="158"/>
      <c r="I35" s="158"/>
      <c r="J35" s="288"/>
      <c r="K35" s="67"/>
    </row>
    <row r="36" spans="1:11">
      <c r="A36" s="157"/>
      <c r="B36" s="158"/>
      <c r="C36" s="158"/>
      <c r="D36" s="158"/>
      <c r="E36" s="2"/>
      <c r="F36" s="158"/>
      <c r="G36" s="158"/>
      <c r="H36" s="158"/>
      <c r="I36" s="158"/>
      <c r="J36" s="288"/>
      <c r="K36" s="67"/>
    </row>
    <row r="37" spans="1:11">
      <c r="A37" s="157"/>
      <c r="B37" s="158"/>
      <c r="C37" s="158"/>
      <c r="D37" s="158"/>
      <c r="E37" s="2"/>
      <c r="F37" s="158"/>
      <c r="G37" s="158"/>
      <c r="H37" s="158"/>
      <c r="I37" s="158"/>
      <c r="J37" s="288"/>
      <c r="K37" s="67"/>
    </row>
    <row r="38" spans="1:11">
      <c r="A38" s="157"/>
      <c r="B38" s="158"/>
      <c r="C38" s="158"/>
      <c r="D38" s="158"/>
      <c r="E38" s="2"/>
      <c r="F38" s="158"/>
      <c r="G38" s="158"/>
      <c r="H38" s="158"/>
      <c r="I38" s="158"/>
      <c r="J38" s="288"/>
      <c r="K38" s="67"/>
    </row>
    <row r="39" spans="1:11">
      <c r="A39" s="157"/>
      <c r="B39" s="158"/>
      <c r="C39" s="158"/>
      <c r="D39" s="158"/>
      <c r="E39" s="2"/>
      <c r="F39" s="158"/>
      <c r="G39" s="158"/>
      <c r="H39" s="158"/>
      <c r="I39" s="158"/>
      <c r="J39" s="288"/>
      <c r="K39" s="67"/>
    </row>
    <row r="40" spans="1:11">
      <c r="A40" s="157"/>
      <c r="B40" s="158"/>
      <c r="C40" s="158"/>
      <c r="D40" s="158"/>
      <c r="E40" s="2"/>
      <c r="F40" s="158"/>
      <c r="G40" s="158"/>
      <c r="H40" s="158"/>
      <c r="I40" s="158"/>
      <c r="J40" s="288"/>
      <c r="K40" s="67"/>
    </row>
    <row r="41" spans="1:11">
      <c r="A41" s="157"/>
      <c r="B41" s="158"/>
      <c r="C41" s="158"/>
      <c r="D41" s="158"/>
      <c r="E41" s="2"/>
      <c r="F41" s="158"/>
      <c r="G41" s="158"/>
      <c r="H41" s="158"/>
      <c r="I41" s="158"/>
      <c r="J41" s="288"/>
      <c r="K41" s="67"/>
    </row>
    <row r="42" spans="1:11">
      <c r="A42" s="157"/>
      <c r="B42" s="158"/>
      <c r="C42" s="158"/>
      <c r="D42" s="158"/>
      <c r="E42" s="2"/>
      <c r="F42" s="158"/>
      <c r="G42" s="158"/>
      <c r="H42" s="158"/>
      <c r="I42" s="158"/>
      <c r="J42" s="288"/>
      <c r="K42" s="67"/>
    </row>
    <row r="43" spans="1:11">
      <c r="A43" s="157"/>
      <c r="B43" s="158"/>
      <c r="C43" s="158"/>
      <c r="D43" s="158"/>
      <c r="E43" s="2"/>
      <c r="F43" s="158"/>
      <c r="G43" s="158"/>
      <c r="H43" s="158"/>
      <c r="I43" s="158"/>
      <c r="J43" s="288"/>
      <c r="K43" s="67"/>
    </row>
    <row r="44" spans="1:11">
      <c r="A44" s="157"/>
      <c r="B44" s="158"/>
      <c r="C44" s="158"/>
      <c r="D44" s="158"/>
      <c r="E44" s="2"/>
      <c r="F44" s="158"/>
      <c r="G44" s="158"/>
      <c r="H44" s="158"/>
      <c r="I44" s="158"/>
      <c r="J44" s="288"/>
      <c r="K44" s="67"/>
    </row>
    <row r="45" spans="1:11">
      <c r="A45" s="157"/>
      <c r="B45" s="158"/>
      <c r="C45" s="158"/>
      <c r="D45" s="158"/>
      <c r="E45" s="2"/>
      <c r="F45" s="158"/>
      <c r="G45" s="158"/>
      <c r="H45" s="158"/>
      <c r="I45" s="158"/>
      <c r="J45" s="288"/>
      <c r="K45" s="67"/>
    </row>
    <row r="46" spans="1:11">
      <c r="A46" s="157"/>
      <c r="B46" s="158"/>
      <c r="C46" s="158"/>
      <c r="D46" s="158"/>
      <c r="E46" s="2"/>
      <c r="F46" s="158"/>
      <c r="G46" s="158"/>
      <c r="H46" s="158"/>
      <c r="I46" s="158"/>
      <c r="J46" s="288"/>
      <c r="K46" s="67"/>
    </row>
    <row r="47" spans="1:11">
      <c r="A47" s="157"/>
      <c r="B47" s="158"/>
      <c r="C47" s="158"/>
      <c r="D47" s="158"/>
      <c r="E47" s="2"/>
      <c r="F47" s="158"/>
      <c r="G47" s="158"/>
      <c r="H47" s="158"/>
      <c r="I47" s="158"/>
      <c r="J47" s="288"/>
      <c r="K47" s="67"/>
    </row>
    <row r="48" spans="1:11">
      <c r="A48" s="157"/>
      <c r="B48" s="158"/>
      <c r="C48" s="158"/>
      <c r="D48" s="158"/>
      <c r="E48" s="2"/>
      <c r="F48" s="158"/>
      <c r="G48" s="158"/>
      <c r="H48" s="158"/>
      <c r="I48" s="158"/>
      <c r="J48" s="288"/>
      <c r="K48" s="67"/>
    </row>
    <row r="49" spans="1:11" ht="15.75" thickBot="1">
      <c r="A49" s="317"/>
      <c r="B49" s="318"/>
      <c r="C49" s="566"/>
      <c r="D49" s="566"/>
      <c r="E49" s="566"/>
      <c r="F49" s="566"/>
      <c r="G49" s="566"/>
      <c r="H49" s="566"/>
      <c r="I49" s="566"/>
      <c r="J49" s="567"/>
      <c r="K49" s="67"/>
    </row>
    <row r="50" spans="1:11">
      <c r="A50" s="164"/>
      <c r="B50" s="2"/>
      <c r="C50" s="2"/>
      <c r="D50" s="2"/>
      <c r="E50" s="2"/>
      <c r="F50" s="2"/>
      <c r="G50" s="2"/>
      <c r="H50" s="2"/>
      <c r="I50" s="2"/>
      <c r="J50" s="348" t="s">
        <v>1010</v>
      </c>
      <c r="K50" s="67"/>
    </row>
    <row r="51" spans="1:11">
      <c r="A51" s="67"/>
      <c r="B51" s="67"/>
      <c r="C51" s="309"/>
      <c r="D51" s="309"/>
      <c r="E51" s="67"/>
      <c r="F51" s="67"/>
      <c r="G51" s="67"/>
      <c r="H51" s="67"/>
      <c r="I51" s="67"/>
      <c r="J51" s="67"/>
      <c r="K51" s="67"/>
    </row>
    <row r="52" spans="1:11">
      <c r="A52" s="134" t="s">
        <v>175</v>
      </c>
      <c r="B52" s="134"/>
      <c r="C52" s="134"/>
      <c r="D52" s="134"/>
      <c r="E52" s="134"/>
      <c r="F52" s="134"/>
      <c r="G52" s="134"/>
      <c r="H52" s="134"/>
      <c r="I52" s="134"/>
      <c r="J52" s="134"/>
      <c r="K52" s="67"/>
    </row>
    <row r="53" spans="1:11">
      <c r="A53" s="67"/>
    </row>
    <row r="54" spans="1:11">
      <c r="A54" s="67"/>
    </row>
    <row r="55" spans="1:11">
      <c r="A55" s="67"/>
    </row>
    <row r="56" spans="1:11">
      <c r="A56" s="67"/>
    </row>
    <row r="57" spans="1:11">
      <c r="A57" s="67"/>
    </row>
    <row r="58" spans="1:11">
      <c r="A58" s="67"/>
    </row>
    <row r="59" spans="1:11">
      <c r="A59" s="67"/>
    </row>
    <row r="60" spans="1:11">
      <c r="A60" s="67"/>
    </row>
    <row r="61" spans="1:11">
      <c r="A61" s="67"/>
    </row>
    <row r="62" spans="1:11">
      <c r="A62" s="67"/>
    </row>
    <row r="63" spans="1:11">
      <c r="A63" s="67"/>
    </row>
    <row r="64" spans="1:11">
      <c r="A64" s="67"/>
    </row>
    <row r="65" spans="1:1">
      <c r="A65" s="67"/>
    </row>
    <row r="66" spans="1:1">
      <c r="A66" s="67"/>
    </row>
    <row r="67" spans="1:1">
      <c r="A67" s="67"/>
    </row>
    <row r="68" spans="1:1">
      <c r="A68" s="67"/>
    </row>
    <row r="69" spans="1:1">
      <c r="A69" s="67"/>
    </row>
  </sheetData>
  <phoneticPr fontId="62" type="noConversion"/>
  <pageMargins left="0.5" right="0.5" top="0.5" bottom="0.5" header="0.5" footer="0.5"/>
  <pageSetup scale="6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51" r:id="rId4" name="Button 23">
              <controlPr locked="0" defaultSize="0" autoFill="0" autoLine="0" autoPict="0">
                <anchor moveWithCells="1" sizeWithCells="1">
                  <from>
                    <xdr:col>0</xdr:col>
                    <xdr:colOff>0</xdr:colOff>
                    <xdr:row>54</xdr:row>
                    <xdr:rowOff>161925</xdr:rowOff>
                  </from>
                  <to>
                    <xdr:col>0</xdr:col>
                    <xdr:colOff>0</xdr:colOff>
                    <xdr:row>57</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Z78"/>
  <sheetViews>
    <sheetView defaultGridColor="0" colorId="22" zoomScale="75" zoomScaleNormal="75" workbookViewId="0">
      <selection activeCell="C16" sqref="C16"/>
    </sheetView>
  </sheetViews>
  <sheetFormatPr defaultColWidth="9.77734375" defaultRowHeight="15"/>
  <cols>
    <col min="1" max="1" width="4.77734375" customWidth="1"/>
    <col min="2" max="2" width="35.77734375" customWidth="1"/>
    <col min="3" max="3" width="7.77734375" customWidth="1"/>
    <col min="4" max="4" width="15.77734375" customWidth="1"/>
    <col min="5" max="5" width="19.6640625" customWidth="1"/>
    <col min="6" max="6" width="6.77734375" customWidth="1"/>
    <col min="7" max="7" width="11.77734375" customWidth="1"/>
    <col min="8" max="8" width="15.77734375" customWidth="1"/>
    <col min="9" max="9" width="15" customWidth="1"/>
    <col min="10" max="10" width="7.109375" customWidth="1"/>
    <col min="11" max="11" width="15.77734375" customWidth="1"/>
    <col min="12" max="12" width="7.109375" customWidth="1"/>
    <col min="13" max="13" width="15.77734375" customWidth="1"/>
    <col min="18" max="18" width="22.6640625" customWidth="1"/>
    <col min="20" max="20" width="20.5546875" customWidth="1"/>
  </cols>
  <sheetData>
    <row r="1" spans="1:26" ht="15.75" thickBot="1">
      <c r="A1" s="152" t="str">
        <f>'Data Sheet'!A58</f>
        <v>Annual Report of Pattersonville Telephone Company                                                                                                                   For the period ending December 31, 2014</v>
      </c>
      <c r="B1" s="2"/>
      <c r="C1" s="2"/>
      <c r="D1" s="2"/>
      <c r="E1" s="2"/>
      <c r="F1" s="2"/>
      <c r="G1" s="2"/>
      <c r="H1" s="2"/>
      <c r="I1" s="2"/>
      <c r="J1" s="2"/>
      <c r="K1" s="2"/>
      <c r="L1" s="2"/>
      <c r="M1" s="2"/>
      <c r="N1" s="2"/>
      <c r="O1" s="2" t="str">
        <f>'Data Sheet'!A50</f>
        <v>Annual Report of Pattersonville Telephone Company                                                                 For the period ending December 31, 2014</v>
      </c>
      <c r="P1" s="66"/>
      <c r="Q1" s="2"/>
      <c r="R1" s="2"/>
      <c r="S1" s="2"/>
      <c r="T1" s="2"/>
      <c r="U1" s="2"/>
      <c r="V1" s="2"/>
      <c r="W1" s="2"/>
      <c r="X1" s="2"/>
      <c r="Y1" s="2"/>
      <c r="Z1" s="2"/>
    </row>
    <row r="2" spans="1:26">
      <c r="A2" s="279"/>
      <c r="B2" s="166"/>
      <c r="C2" s="166"/>
      <c r="D2" s="166"/>
      <c r="E2" s="166"/>
      <c r="F2" s="166"/>
      <c r="G2" s="166"/>
      <c r="H2" s="166"/>
      <c r="I2" s="1008"/>
      <c r="J2" s="166"/>
      <c r="K2" s="166"/>
      <c r="L2" s="166"/>
      <c r="M2" s="280"/>
      <c r="N2" s="2"/>
      <c r="O2" s="279"/>
      <c r="P2" s="166"/>
      <c r="Q2" s="166"/>
      <c r="R2" s="166"/>
      <c r="S2" s="166"/>
      <c r="T2" s="166"/>
      <c r="U2" s="166"/>
      <c r="V2" s="166"/>
      <c r="W2" s="166"/>
      <c r="X2" s="166"/>
      <c r="Y2" s="280"/>
      <c r="Z2" s="2"/>
    </row>
    <row r="3" spans="1:26" ht="18">
      <c r="A3" s="157"/>
      <c r="B3" s="1417" t="s">
        <v>887</v>
      </c>
      <c r="C3" s="1024"/>
      <c r="D3" s="1024"/>
      <c r="E3" s="1024"/>
      <c r="F3" s="1430"/>
      <c r="G3" s="1024"/>
      <c r="H3" s="1024"/>
      <c r="I3" s="1024"/>
      <c r="J3" s="1024"/>
      <c r="K3" s="1024"/>
      <c r="L3" s="1024"/>
      <c r="M3" s="281"/>
      <c r="N3" s="2"/>
      <c r="O3" s="157"/>
      <c r="P3" s="2"/>
      <c r="Q3" s="2"/>
      <c r="R3" s="2"/>
      <c r="S3" s="2"/>
      <c r="T3" s="2"/>
      <c r="U3" s="2"/>
      <c r="V3" s="2"/>
      <c r="W3" s="2"/>
      <c r="X3" s="2"/>
      <c r="Y3" s="283"/>
      <c r="Z3" s="2"/>
    </row>
    <row r="4" spans="1:26">
      <c r="A4" s="157"/>
      <c r="B4" s="1003"/>
      <c r="C4" s="1003"/>
      <c r="D4" s="1003"/>
      <c r="E4" s="1003"/>
      <c r="F4" s="1003"/>
      <c r="G4" s="1003"/>
      <c r="H4" s="1003"/>
      <c r="I4" s="1003"/>
      <c r="J4" s="1003"/>
      <c r="K4" s="1003"/>
      <c r="L4" s="1003"/>
      <c r="M4" s="283"/>
      <c r="N4" s="2"/>
      <c r="O4" s="157"/>
      <c r="P4" s="2"/>
      <c r="Q4" s="2"/>
      <c r="R4" s="2"/>
      <c r="S4" s="2"/>
      <c r="T4" s="2"/>
      <c r="U4" s="2"/>
      <c r="V4" s="2"/>
      <c r="W4" s="2"/>
      <c r="X4" s="2"/>
      <c r="Y4" s="283"/>
      <c r="Z4" s="2"/>
    </row>
    <row r="5" spans="1:26">
      <c r="A5" s="569" t="s">
        <v>888</v>
      </c>
      <c r="B5" s="1003" t="s">
        <v>889</v>
      </c>
      <c r="C5" s="1003"/>
      <c r="D5" s="1003"/>
      <c r="E5" s="1003"/>
      <c r="F5" s="1003" t="s">
        <v>890</v>
      </c>
      <c r="G5" s="1003"/>
      <c r="H5" s="1003"/>
      <c r="I5" s="1003"/>
      <c r="J5" s="1003"/>
      <c r="K5" s="1003"/>
      <c r="L5" s="1003"/>
      <c r="M5" s="283"/>
      <c r="N5" s="2"/>
      <c r="O5" s="157"/>
      <c r="P5" s="2"/>
      <c r="Q5" s="2"/>
      <c r="R5" s="2"/>
      <c r="S5" s="2"/>
      <c r="T5" s="2"/>
      <c r="U5" s="2"/>
      <c r="V5" s="2"/>
      <c r="W5" s="2"/>
      <c r="X5" s="2"/>
      <c r="Y5" s="283"/>
      <c r="Z5" s="2"/>
    </row>
    <row r="6" spans="1:26">
      <c r="A6" s="157"/>
      <c r="B6" s="1003" t="s">
        <v>891</v>
      </c>
      <c r="C6" s="1003"/>
      <c r="D6" s="1003"/>
      <c r="E6" s="1003"/>
      <c r="F6" s="1003" t="s">
        <v>892</v>
      </c>
      <c r="G6" s="1003"/>
      <c r="H6" s="1003"/>
      <c r="I6" s="1003"/>
      <c r="J6" s="1003"/>
      <c r="K6" s="1003"/>
      <c r="L6" s="1003"/>
      <c r="M6" s="283"/>
      <c r="N6" s="2"/>
      <c r="O6" s="157"/>
      <c r="P6" s="2"/>
      <c r="Q6" s="2"/>
      <c r="R6" s="2"/>
      <c r="S6" s="2"/>
      <c r="T6" s="2"/>
      <c r="U6" s="2"/>
      <c r="V6" s="2"/>
      <c r="W6" s="2"/>
      <c r="X6" s="2"/>
      <c r="Y6" s="283"/>
      <c r="Z6" s="2"/>
    </row>
    <row r="7" spans="1:26">
      <c r="A7" s="157"/>
      <c r="B7" s="1003"/>
      <c r="C7" s="1003"/>
      <c r="D7" s="1003"/>
      <c r="E7" s="1003"/>
      <c r="F7" s="1003" t="s">
        <v>893</v>
      </c>
      <c r="G7" s="1003"/>
      <c r="H7" s="1003"/>
      <c r="I7" s="1003"/>
      <c r="J7" s="1003"/>
      <c r="K7" s="1003"/>
      <c r="L7" s="1003"/>
      <c r="M7" s="283"/>
      <c r="N7" s="2"/>
      <c r="O7" s="157"/>
      <c r="P7" s="2"/>
      <c r="Q7" s="2"/>
      <c r="R7" s="2"/>
      <c r="S7" s="2"/>
      <c r="T7" s="2"/>
      <c r="U7" s="2"/>
      <c r="V7" s="2"/>
      <c r="W7" s="2"/>
      <c r="X7" s="2"/>
      <c r="Y7" s="283"/>
      <c r="Z7" s="2"/>
    </row>
    <row r="8" spans="1:26">
      <c r="A8" s="569" t="s">
        <v>894</v>
      </c>
      <c r="B8" s="1003" t="s">
        <v>895</v>
      </c>
      <c r="C8" s="1003"/>
      <c r="D8" s="1003"/>
      <c r="E8" s="1003"/>
      <c r="F8" s="1003" t="s">
        <v>896</v>
      </c>
      <c r="G8" s="1003"/>
      <c r="H8" s="1003"/>
      <c r="I8" s="1003"/>
      <c r="J8" s="1003"/>
      <c r="K8" s="1003"/>
      <c r="L8" s="1003"/>
      <c r="M8" s="283"/>
      <c r="N8" s="2"/>
      <c r="O8" s="157"/>
      <c r="P8" s="2"/>
      <c r="Q8" s="2"/>
      <c r="R8" s="2"/>
      <c r="S8" s="2"/>
      <c r="T8" s="2"/>
      <c r="U8" s="2"/>
      <c r="V8" s="2"/>
      <c r="W8" s="2"/>
      <c r="X8" s="2"/>
      <c r="Y8" s="283"/>
      <c r="Z8" s="2"/>
    </row>
    <row r="9" spans="1:26">
      <c r="A9" s="157"/>
      <c r="B9" s="1003" t="s">
        <v>897</v>
      </c>
      <c r="C9" s="1003"/>
      <c r="D9" s="1003"/>
      <c r="E9" s="1003"/>
      <c r="F9" s="1003"/>
      <c r="G9" s="1003"/>
      <c r="H9" s="1003"/>
      <c r="I9" s="1003"/>
      <c r="J9" s="1003"/>
      <c r="K9" s="1003"/>
      <c r="L9" s="1003"/>
      <c r="M9" s="283"/>
      <c r="N9" s="2"/>
      <c r="O9" s="157"/>
      <c r="P9" s="2"/>
      <c r="Q9" s="2"/>
      <c r="R9" s="2"/>
      <c r="S9" s="2"/>
      <c r="T9" s="2"/>
      <c r="U9" s="2"/>
      <c r="V9" s="2"/>
      <c r="W9" s="2"/>
      <c r="X9" s="2"/>
      <c r="Y9" s="283"/>
      <c r="Z9" s="2"/>
    </row>
    <row r="10" spans="1:26">
      <c r="A10" s="364"/>
      <c r="B10" s="506" t="s">
        <v>898</v>
      </c>
      <c r="C10" s="506" t="s">
        <v>899</v>
      </c>
      <c r="D10" s="506" t="s">
        <v>900</v>
      </c>
      <c r="E10" s="506" t="s">
        <v>901</v>
      </c>
      <c r="F10" s="365" t="s">
        <v>2238</v>
      </c>
      <c r="G10" s="570"/>
      <c r="H10" s="506" t="s">
        <v>902</v>
      </c>
      <c r="I10" s="506" t="s">
        <v>903</v>
      </c>
      <c r="J10" s="365"/>
      <c r="K10" s="570"/>
      <c r="L10" s="365" t="s">
        <v>904</v>
      </c>
      <c r="M10" s="571"/>
      <c r="N10" s="2"/>
      <c r="O10" s="157"/>
      <c r="P10" s="2"/>
      <c r="Q10" s="2"/>
      <c r="R10" s="2"/>
      <c r="S10" s="2"/>
      <c r="T10" s="2"/>
      <c r="U10" s="2"/>
      <c r="V10" s="2"/>
      <c r="W10" s="2"/>
      <c r="X10" s="2"/>
      <c r="Y10" s="283"/>
      <c r="Z10" s="2"/>
    </row>
    <row r="11" spans="1:26">
      <c r="A11" s="486"/>
      <c r="B11" s="509" t="s">
        <v>905</v>
      </c>
      <c r="C11" s="509" t="s">
        <v>2240</v>
      </c>
      <c r="D11" s="509" t="s">
        <v>906</v>
      </c>
      <c r="E11" s="509" t="s">
        <v>907</v>
      </c>
      <c r="F11" s="1024" t="s">
        <v>1985</v>
      </c>
      <c r="G11" s="488"/>
      <c r="H11" s="509" t="s">
        <v>908</v>
      </c>
      <c r="I11" s="509" t="s">
        <v>909</v>
      </c>
      <c r="J11" s="1024" t="s">
        <v>910</v>
      </c>
      <c r="K11" s="488"/>
      <c r="L11" s="1024" t="s">
        <v>911</v>
      </c>
      <c r="M11" s="281"/>
      <c r="N11" s="2"/>
      <c r="O11" s="157"/>
      <c r="P11" s="2"/>
      <c r="Q11" s="2"/>
      <c r="R11" s="2"/>
      <c r="S11" s="2"/>
      <c r="T11" s="2"/>
      <c r="U11" s="2"/>
      <c r="V11" s="2"/>
      <c r="W11" s="2"/>
      <c r="X11" s="2"/>
      <c r="Y11" s="283"/>
      <c r="Z11" s="2"/>
    </row>
    <row r="12" spans="1:26">
      <c r="A12" s="486"/>
      <c r="B12" s="509" t="s">
        <v>2722</v>
      </c>
      <c r="C12" s="509" t="s">
        <v>2723</v>
      </c>
      <c r="D12" s="509" t="s">
        <v>2724</v>
      </c>
      <c r="E12" s="572" t="s">
        <v>2254</v>
      </c>
      <c r="F12" s="408" t="s">
        <v>2255</v>
      </c>
      <c r="G12" s="573"/>
      <c r="H12" s="572" t="s">
        <v>2256</v>
      </c>
      <c r="I12" s="572" t="s">
        <v>2257</v>
      </c>
      <c r="J12" s="408" t="s">
        <v>2258</v>
      </c>
      <c r="K12" s="573"/>
      <c r="L12" s="408" t="s">
        <v>2259</v>
      </c>
      <c r="M12" s="430"/>
      <c r="N12" s="2"/>
      <c r="O12" s="157"/>
      <c r="P12" s="2"/>
      <c r="Q12" s="2"/>
      <c r="R12" s="2"/>
      <c r="S12" s="2"/>
      <c r="T12" s="2"/>
      <c r="U12" s="2"/>
      <c r="V12" s="2"/>
      <c r="W12" s="2"/>
      <c r="X12" s="2"/>
      <c r="Y12" s="283"/>
      <c r="Z12" s="2"/>
    </row>
    <row r="13" spans="1:26">
      <c r="A13" s="484" t="s">
        <v>2228</v>
      </c>
      <c r="B13" s="327"/>
      <c r="C13" s="327"/>
      <c r="D13" s="327"/>
      <c r="E13" s="1003"/>
      <c r="F13" s="502" t="s">
        <v>899</v>
      </c>
      <c r="G13" s="327"/>
      <c r="H13" s="327"/>
      <c r="I13" s="1003"/>
      <c r="J13" s="1004" t="s">
        <v>899</v>
      </c>
      <c r="K13" s="366"/>
      <c r="L13" s="1007" t="s">
        <v>899</v>
      </c>
      <c r="M13" s="283"/>
      <c r="N13" s="2"/>
      <c r="O13" s="157"/>
      <c r="P13" s="2"/>
      <c r="Q13" s="2"/>
      <c r="R13" s="2"/>
      <c r="S13" s="2"/>
      <c r="T13" s="2"/>
      <c r="U13" s="2"/>
      <c r="V13" s="2"/>
      <c r="W13" s="2"/>
      <c r="X13" s="2"/>
      <c r="Y13" s="283"/>
      <c r="Z13" s="2"/>
    </row>
    <row r="14" spans="1:26">
      <c r="A14" s="485" t="s">
        <v>2240</v>
      </c>
      <c r="B14" s="332"/>
      <c r="C14" s="332"/>
      <c r="D14" s="332"/>
      <c r="E14" s="572" t="s">
        <v>1219</v>
      </c>
      <c r="F14" s="572" t="s">
        <v>2240</v>
      </c>
      <c r="G14" s="572" t="s">
        <v>1219</v>
      </c>
      <c r="H14" s="572" t="s">
        <v>1219</v>
      </c>
      <c r="I14" s="332"/>
      <c r="J14" s="572" t="s">
        <v>2240</v>
      </c>
      <c r="K14" s="572" t="s">
        <v>1219</v>
      </c>
      <c r="L14" s="572" t="s">
        <v>2240</v>
      </c>
      <c r="M14" s="574" t="s">
        <v>1219</v>
      </c>
      <c r="N14" s="2"/>
      <c r="O14" s="157"/>
      <c r="P14" s="2"/>
      <c r="Q14" s="2"/>
      <c r="R14" s="2"/>
      <c r="S14" s="2"/>
      <c r="T14" s="2"/>
      <c r="U14" s="2"/>
      <c r="V14" s="2"/>
      <c r="W14" s="2"/>
      <c r="X14" s="2"/>
      <c r="Y14" s="283"/>
      <c r="Z14" s="2"/>
    </row>
    <row r="15" spans="1:26">
      <c r="A15" s="484" t="s">
        <v>2727</v>
      </c>
      <c r="B15" s="335"/>
      <c r="C15" s="335"/>
      <c r="D15" s="492"/>
      <c r="E15" s="492"/>
      <c r="F15" s="575"/>
      <c r="G15" s="492"/>
      <c r="H15" s="474">
        <f t="shared" ref="H15:H45" si="0">D15-E15+G15</f>
        <v>0</v>
      </c>
      <c r="I15" s="492"/>
      <c r="J15" s="575"/>
      <c r="K15" s="492"/>
      <c r="L15" s="575"/>
      <c r="M15" s="563"/>
      <c r="N15" s="2"/>
      <c r="O15" s="157"/>
      <c r="P15" s="2"/>
      <c r="Q15" s="2"/>
      <c r="R15" s="2"/>
      <c r="S15" s="2"/>
      <c r="T15" s="2"/>
      <c r="U15" s="2"/>
      <c r="V15" s="2"/>
      <c r="W15" s="2"/>
      <c r="X15" s="2"/>
      <c r="Y15" s="283"/>
      <c r="Z15" s="2"/>
    </row>
    <row r="16" spans="1:26" ht="18">
      <c r="A16" s="484" t="s">
        <v>1726</v>
      </c>
      <c r="B16" s="335" t="s">
        <v>2922</v>
      </c>
      <c r="C16" s="335"/>
      <c r="D16" s="479"/>
      <c r="E16" s="479"/>
      <c r="F16" s="479"/>
      <c r="G16" s="479"/>
      <c r="H16" s="472">
        <f t="shared" si="0"/>
        <v>0</v>
      </c>
      <c r="I16" s="479"/>
      <c r="J16" s="479"/>
      <c r="K16" s="479"/>
      <c r="L16" s="479"/>
      <c r="M16" s="442"/>
      <c r="N16" s="2"/>
      <c r="O16" s="157"/>
      <c r="P16" s="568" t="s">
        <v>912</v>
      </c>
      <c r="Q16" s="164"/>
      <c r="R16" s="164"/>
      <c r="S16" s="164"/>
      <c r="T16" s="164"/>
      <c r="U16" s="164"/>
      <c r="V16" s="164"/>
      <c r="W16" s="164"/>
      <c r="X16" s="164"/>
      <c r="Y16" s="281"/>
      <c r="Z16" s="2"/>
    </row>
    <row r="17" spans="1:26">
      <c r="A17" s="484" t="s">
        <v>1971</v>
      </c>
      <c r="B17" s="335"/>
      <c r="C17" s="335"/>
      <c r="D17" s="335"/>
      <c r="E17" s="479"/>
      <c r="F17" s="575"/>
      <c r="G17" s="335"/>
      <c r="H17" s="472">
        <f t="shared" si="0"/>
        <v>0</v>
      </c>
      <c r="I17" s="335"/>
      <c r="J17" s="575"/>
      <c r="K17" s="335"/>
      <c r="L17" s="575"/>
      <c r="M17" s="288"/>
      <c r="N17" s="2"/>
      <c r="O17" s="157"/>
      <c r="P17" s="2"/>
      <c r="Q17" s="2"/>
      <c r="R17" s="2"/>
      <c r="S17" s="2"/>
      <c r="T17" s="2"/>
      <c r="U17" s="2"/>
      <c r="V17" s="2"/>
      <c r="W17" s="2"/>
      <c r="X17" s="2"/>
      <c r="Y17" s="283"/>
      <c r="Z17" s="2"/>
    </row>
    <row r="18" spans="1:26">
      <c r="A18" s="484" t="s">
        <v>2263</v>
      </c>
      <c r="B18" s="335"/>
      <c r="C18" s="335"/>
      <c r="D18" s="335"/>
      <c r="E18" s="1005"/>
      <c r="F18" s="1006"/>
      <c r="G18" s="335"/>
      <c r="H18" s="472">
        <f t="shared" si="0"/>
        <v>0</v>
      </c>
      <c r="I18" s="335"/>
      <c r="J18" s="575"/>
      <c r="K18" s="335"/>
      <c r="L18" s="575"/>
      <c r="M18" s="288"/>
      <c r="N18" s="2"/>
      <c r="O18" s="157"/>
      <c r="P18" s="2"/>
      <c r="Q18" s="2"/>
      <c r="R18" s="2"/>
      <c r="S18" s="2"/>
      <c r="T18" s="2"/>
      <c r="U18" s="2"/>
      <c r="V18" s="2"/>
      <c r="W18" s="2"/>
      <c r="X18" s="2"/>
      <c r="Y18" s="283"/>
      <c r="Z18" s="2"/>
    </row>
    <row r="19" spans="1:26">
      <c r="A19" s="484" t="s">
        <v>2264</v>
      </c>
      <c r="B19" s="335"/>
      <c r="C19" s="335"/>
      <c r="D19" s="335"/>
      <c r="E19" s="479"/>
      <c r="F19" s="575"/>
      <c r="G19" s="335"/>
      <c r="H19" s="472">
        <f t="shared" si="0"/>
        <v>0</v>
      </c>
      <c r="I19" s="335"/>
      <c r="J19" s="575"/>
      <c r="K19" s="335"/>
      <c r="L19" s="575"/>
      <c r="M19" s="288"/>
      <c r="N19" s="2"/>
      <c r="O19" s="157"/>
      <c r="P19" s="2"/>
      <c r="Q19" s="2"/>
      <c r="R19" s="2"/>
      <c r="S19" s="2"/>
      <c r="T19" s="2"/>
      <c r="U19" s="2"/>
      <c r="V19" s="2"/>
      <c r="W19" s="2"/>
      <c r="X19" s="2"/>
      <c r="Y19" s="283"/>
      <c r="Z19" s="2"/>
    </row>
    <row r="20" spans="1:26">
      <c r="A20" s="484" t="s">
        <v>2735</v>
      </c>
      <c r="B20" s="335"/>
      <c r="C20" s="335"/>
      <c r="D20" s="335"/>
      <c r="E20" s="479"/>
      <c r="F20" s="575"/>
      <c r="G20" s="335"/>
      <c r="H20" s="472">
        <f t="shared" si="0"/>
        <v>0</v>
      </c>
      <c r="I20" s="335"/>
      <c r="J20" s="575"/>
      <c r="K20" s="335"/>
      <c r="L20" s="575"/>
      <c r="M20" s="288"/>
      <c r="N20" s="2"/>
      <c r="O20" s="157"/>
      <c r="P20" s="2"/>
      <c r="Q20" s="2"/>
      <c r="R20" s="2"/>
      <c r="S20" s="2"/>
      <c r="T20" s="2"/>
      <c r="U20" s="2"/>
      <c r="V20" s="2"/>
      <c r="W20" s="2"/>
      <c r="X20" s="2"/>
      <c r="Y20" s="283"/>
      <c r="Z20" s="2"/>
    </row>
    <row r="21" spans="1:26">
      <c r="A21" s="484" t="s">
        <v>2738</v>
      </c>
      <c r="B21" s="335"/>
      <c r="C21" s="335"/>
      <c r="D21" s="335"/>
      <c r="E21" s="479"/>
      <c r="F21" s="575"/>
      <c r="G21" s="335"/>
      <c r="H21" s="472">
        <f t="shared" si="0"/>
        <v>0</v>
      </c>
      <c r="I21" s="335"/>
      <c r="J21" s="575"/>
      <c r="K21" s="335"/>
      <c r="L21" s="575"/>
      <c r="M21" s="288"/>
      <c r="N21" s="2"/>
      <c r="O21" s="157"/>
      <c r="P21" s="2"/>
      <c r="Q21" s="2"/>
      <c r="R21" s="2"/>
      <c r="S21" s="2"/>
      <c r="T21" s="2"/>
      <c r="U21" s="2"/>
      <c r="V21" s="2"/>
      <c r="W21" s="2"/>
      <c r="X21" s="2"/>
      <c r="Y21" s="283"/>
      <c r="Z21" s="2"/>
    </row>
    <row r="22" spans="1:26">
      <c r="A22" s="484" t="s">
        <v>154</v>
      </c>
      <c r="B22" s="335"/>
      <c r="C22" s="335"/>
      <c r="D22" s="335"/>
      <c r="E22" s="479"/>
      <c r="F22" s="575"/>
      <c r="G22" s="335"/>
      <c r="H22" s="472">
        <f t="shared" si="0"/>
        <v>0</v>
      </c>
      <c r="I22" s="335"/>
      <c r="J22" s="575"/>
      <c r="K22" s="335"/>
      <c r="L22" s="575"/>
      <c r="M22" s="288"/>
      <c r="N22" s="2"/>
      <c r="O22" s="157"/>
      <c r="P22" s="2"/>
      <c r="Q22" s="2"/>
      <c r="R22" s="2"/>
      <c r="S22" s="2"/>
      <c r="T22" s="2"/>
      <c r="U22" s="2"/>
      <c r="V22" s="2"/>
      <c r="W22" s="2"/>
      <c r="X22" s="2"/>
      <c r="Y22" s="283"/>
      <c r="Z22" s="2"/>
    </row>
    <row r="23" spans="1:26">
      <c r="A23" s="484" t="s">
        <v>2591</v>
      </c>
      <c r="B23" s="335"/>
      <c r="C23" s="335"/>
      <c r="D23" s="335"/>
      <c r="E23" s="479"/>
      <c r="F23" s="575"/>
      <c r="G23" s="335"/>
      <c r="H23" s="472">
        <f t="shared" si="0"/>
        <v>0</v>
      </c>
      <c r="I23" s="335"/>
      <c r="J23" s="575"/>
      <c r="K23" s="335"/>
      <c r="L23" s="575"/>
      <c r="M23" s="288"/>
      <c r="N23" s="2"/>
      <c r="O23" s="157"/>
      <c r="P23" s="2"/>
      <c r="Q23" s="2"/>
      <c r="R23" s="2"/>
      <c r="S23" s="2"/>
      <c r="T23" s="2"/>
      <c r="U23" s="2"/>
      <c r="V23" s="2"/>
      <c r="W23" s="2"/>
      <c r="X23" s="2"/>
      <c r="Y23" s="283"/>
      <c r="Z23" s="2"/>
    </row>
    <row r="24" spans="1:26">
      <c r="A24" s="484" t="s">
        <v>2265</v>
      </c>
      <c r="B24" s="335"/>
      <c r="C24" s="335"/>
      <c r="D24" s="335"/>
      <c r="E24" s="479"/>
      <c r="F24" s="575"/>
      <c r="G24" s="335"/>
      <c r="H24" s="472">
        <f t="shared" si="0"/>
        <v>0</v>
      </c>
      <c r="I24" s="335"/>
      <c r="J24" s="575"/>
      <c r="K24" s="335"/>
      <c r="L24" s="575"/>
      <c r="M24" s="288"/>
      <c r="N24" s="2"/>
      <c r="O24" s="157"/>
      <c r="P24" s="2"/>
      <c r="Q24" s="2"/>
      <c r="R24" s="2"/>
      <c r="S24" s="2"/>
      <c r="T24" s="2"/>
      <c r="U24" s="2"/>
      <c r="V24" s="2"/>
      <c r="W24" s="2"/>
      <c r="X24" s="2"/>
      <c r="Y24" s="283"/>
      <c r="Z24" s="2"/>
    </row>
    <row r="25" spans="1:26">
      <c r="A25" s="484" t="s">
        <v>2266</v>
      </c>
      <c r="B25" s="335"/>
      <c r="C25" s="335"/>
      <c r="D25" s="335"/>
      <c r="E25" s="479"/>
      <c r="F25" s="575"/>
      <c r="G25" s="335"/>
      <c r="H25" s="472">
        <f t="shared" si="0"/>
        <v>0</v>
      </c>
      <c r="I25" s="335"/>
      <c r="J25" s="575"/>
      <c r="K25" s="335"/>
      <c r="L25" s="575"/>
      <c r="M25" s="288"/>
      <c r="N25" s="2"/>
      <c r="O25" s="157"/>
      <c r="P25" s="2"/>
      <c r="Q25" s="2"/>
      <c r="R25" s="2"/>
      <c r="S25" s="2"/>
      <c r="T25" s="2"/>
      <c r="U25" s="2"/>
      <c r="V25" s="2"/>
      <c r="W25" s="2"/>
      <c r="X25" s="2"/>
      <c r="Y25" s="283"/>
      <c r="Z25" s="2"/>
    </row>
    <row r="26" spans="1:26">
      <c r="A26" s="484" t="s">
        <v>2267</v>
      </c>
      <c r="B26" s="335"/>
      <c r="C26" s="335"/>
      <c r="D26" s="335"/>
      <c r="E26" s="479"/>
      <c r="F26" s="575"/>
      <c r="G26" s="335"/>
      <c r="H26" s="472">
        <f t="shared" si="0"/>
        <v>0</v>
      </c>
      <c r="I26" s="335"/>
      <c r="J26" s="575"/>
      <c r="K26" s="335"/>
      <c r="L26" s="575"/>
      <c r="M26" s="288"/>
      <c r="N26" s="2"/>
      <c r="O26" s="157"/>
      <c r="P26" s="2"/>
      <c r="Q26" s="2"/>
      <c r="R26" s="2"/>
      <c r="S26" s="2"/>
      <c r="T26" s="2"/>
      <c r="U26" s="2"/>
      <c r="V26" s="2"/>
      <c r="W26" s="2"/>
      <c r="X26" s="2"/>
      <c r="Y26" s="283"/>
      <c r="Z26" s="2"/>
    </row>
    <row r="27" spans="1:26">
      <c r="A27" s="484" t="s">
        <v>2268</v>
      </c>
      <c r="B27" s="335"/>
      <c r="C27" s="335"/>
      <c r="D27" s="335"/>
      <c r="E27" s="479"/>
      <c r="F27" s="575"/>
      <c r="G27" s="335"/>
      <c r="H27" s="472">
        <f t="shared" si="0"/>
        <v>0</v>
      </c>
      <c r="I27" s="335"/>
      <c r="J27" s="575"/>
      <c r="K27" s="335"/>
      <c r="L27" s="575"/>
      <c r="M27" s="288"/>
      <c r="N27" s="2"/>
      <c r="O27" s="157"/>
      <c r="P27" s="2"/>
      <c r="Q27" s="2"/>
      <c r="R27" s="2"/>
      <c r="S27" s="2"/>
      <c r="T27" s="2"/>
      <c r="U27" s="2"/>
      <c r="V27" s="2"/>
      <c r="W27" s="2"/>
      <c r="X27" s="2"/>
      <c r="Y27" s="283"/>
      <c r="Z27" s="2"/>
    </row>
    <row r="28" spans="1:26">
      <c r="A28" s="484" t="s">
        <v>2269</v>
      </c>
      <c r="B28" s="335"/>
      <c r="C28" s="335"/>
      <c r="D28" s="335"/>
      <c r="E28" s="479"/>
      <c r="F28" s="575"/>
      <c r="G28" s="335"/>
      <c r="H28" s="472">
        <f t="shared" si="0"/>
        <v>0</v>
      </c>
      <c r="I28" s="335"/>
      <c r="J28" s="575"/>
      <c r="K28" s="335"/>
      <c r="L28" s="575"/>
      <c r="M28" s="288"/>
      <c r="N28" s="2"/>
      <c r="O28" s="157"/>
      <c r="P28" s="2"/>
      <c r="Q28" s="2"/>
      <c r="R28" s="2"/>
      <c r="S28" s="2"/>
      <c r="T28" s="2"/>
      <c r="U28" s="2"/>
      <c r="V28" s="2"/>
      <c r="W28" s="2"/>
      <c r="X28" s="2"/>
      <c r="Y28" s="283"/>
      <c r="Z28" s="2"/>
    </row>
    <row r="29" spans="1:26">
      <c r="A29" s="484" t="s">
        <v>2270</v>
      </c>
      <c r="B29" s="335"/>
      <c r="C29" s="335"/>
      <c r="D29" s="335"/>
      <c r="E29" s="479"/>
      <c r="F29" s="575"/>
      <c r="G29" s="335"/>
      <c r="H29" s="472">
        <f t="shared" si="0"/>
        <v>0</v>
      </c>
      <c r="I29" s="335"/>
      <c r="J29" s="575"/>
      <c r="K29" s="335"/>
      <c r="L29" s="575"/>
      <c r="M29" s="288"/>
      <c r="N29" s="2"/>
      <c r="O29" s="157"/>
      <c r="P29" s="2"/>
      <c r="Q29" s="2"/>
      <c r="R29" s="2"/>
      <c r="S29" s="2"/>
      <c r="T29" s="2"/>
      <c r="U29" s="2"/>
      <c r="V29" s="2"/>
      <c r="W29" s="2"/>
      <c r="X29" s="2"/>
      <c r="Y29" s="283"/>
      <c r="Z29" s="2"/>
    </row>
    <row r="30" spans="1:26">
      <c r="A30" s="484" t="s">
        <v>2271</v>
      </c>
      <c r="B30" s="335"/>
      <c r="C30" s="335"/>
      <c r="D30" s="335"/>
      <c r="E30" s="479"/>
      <c r="F30" s="575"/>
      <c r="G30" s="335"/>
      <c r="H30" s="472">
        <f t="shared" si="0"/>
        <v>0</v>
      </c>
      <c r="I30" s="335"/>
      <c r="J30" s="575"/>
      <c r="K30" s="335"/>
      <c r="L30" s="575"/>
      <c r="M30" s="288"/>
      <c r="N30" s="2"/>
      <c r="O30" s="157"/>
      <c r="P30" s="2"/>
      <c r="Q30" s="2"/>
      <c r="R30" s="2"/>
      <c r="S30" s="2"/>
      <c r="T30" s="2"/>
      <c r="U30" s="2"/>
      <c r="V30" s="2"/>
      <c r="W30" s="2"/>
      <c r="X30" s="2"/>
      <c r="Y30" s="283"/>
      <c r="Z30" s="2"/>
    </row>
    <row r="31" spans="1:26">
      <c r="A31" s="484" t="s">
        <v>2272</v>
      </c>
      <c r="B31" s="335"/>
      <c r="C31" s="335"/>
      <c r="D31" s="335"/>
      <c r="E31" s="479"/>
      <c r="F31" s="575"/>
      <c r="G31" s="335"/>
      <c r="H31" s="472">
        <f t="shared" si="0"/>
        <v>0</v>
      </c>
      <c r="I31" s="335"/>
      <c r="J31" s="575"/>
      <c r="K31" s="335"/>
      <c r="L31" s="575"/>
      <c r="M31" s="288"/>
      <c r="N31" s="2"/>
      <c r="O31" s="157"/>
      <c r="P31" s="2"/>
      <c r="Q31" s="2"/>
      <c r="R31" s="2"/>
      <c r="S31" s="2"/>
      <c r="T31" s="2"/>
      <c r="U31" s="2"/>
      <c r="V31" s="2"/>
      <c r="W31" s="2"/>
      <c r="X31" s="2"/>
      <c r="Y31" s="283"/>
      <c r="Z31" s="2"/>
    </row>
    <row r="32" spans="1:26">
      <c r="A32" s="484" t="s">
        <v>2273</v>
      </c>
      <c r="B32" s="335"/>
      <c r="C32" s="335"/>
      <c r="D32" s="335"/>
      <c r="E32" s="479"/>
      <c r="F32" s="575"/>
      <c r="G32" s="335"/>
      <c r="H32" s="472">
        <f t="shared" si="0"/>
        <v>0</v>
      </c>
      <c r="I32" s="335"/>
      <c r="J32" s="575"/>
      <c r="K32" s="335"/>
      <c r="L32" s="575"/>
      <c r="M32" s="288"/>
      <c r="N32" s="2"/>
      <c r="O32" s="157"/>
      <c r="P32" s="2"/>
      <c r="Q32" s="2"/>
      <c r="R32" s="2"/>
      <c r="S32" s="2"/>
      <c r="T32" s="2"/>
      <c r="U32" s="2"/>
      <c r="V32" s="2"/>
      <c r="W32" s="2"/>
      <c r="X32" s="2"/>
      <c r="Y32" s="283"/>
      <c r="Z32" s="2"/>
    </row>
    <row r="33" spans="1:26">
      <c r="A33" s="484" t="s">
        <v>2274</v>
      </c>
      <c r="B33" s="335"/>
      <c r="C33" s="335"/>
      <c r="D33" s="335"/>
      <c r="E33" s="479"/>
      <c r="F33" s="575"/>
      <c r="G33" s="335"/>
      <c r="H33" s="472">
        <f t="shared" si="0"/>
        <v>0</v>
      </c>
      <c r="I33" s="335"/>
      <c r="J33" s="575"/>
      <c r="K33" s="335"/>
      <c r="L33" s="575"/>
      <c r="M33" s="288"/>
      <c r="N33" s="2"/>
      <c r="O33" s="157"/>
      <c r="P33" s="2"/>
      <c r="Q33" s="2"/>
      <c r="R33" s="2"/>
      <c r="S33" s="2"/>
      <c r="T33" s="2"/>
      <c r="U33" s="2"/>
      <c r="V33" s="2"/>
      <c r="W33" s="2"/>
      <c r="X33" s="2"/>
      <c r="Y33" s="283"/>
      <c r="Z33" s="2"/>
    </row>
    <row r="34" spans="1:26">
      <c r="A34" s="484" t="s">
        <v>2275</v>
      </c>
      <c r="B34" s="335"/>
      <c r="C34" s="335"/>
      <c r="D34" s="335"/>
      <c r="E34" s="479"/>
      <c r="F34" s="575"/>
      <c r="G34" s="335"/>
      <c r="H34" s="472">
        <f t="shared" si="0"/>
        <v>0</v>
      </c>
      <c r="I34" s="335"/>
      <c r="J34" s="575"/>
      <c r="K34" s="335"/>
      <c r="L34" s="575"/>
      <c r="M34" s="288"/>
      <c r="N34" s="2"/>
      <c r="O34" s="157"/>
      <c r="P34" s="2"/>
      <c r="Q34" s="2"/>
      <c r="R34" s="2"/>
      <c r="S34" s="2"/>
      <c r="T34" s="2"/>
      <c r="U34" s="2"/>
      <c r="V34" s="2"/>
      <c r="W34" s="2"/>
      <c r="X34" s="2"/>
      <c r="Y34" s="283"/>
      <c r="Z34" s="2"/>
    </row>
    <row r="35" spans="1:26">
      <c r="A35" s="484" t="s">
        <v>2276</v>
      </c>
      <c r="B35" s="335"/>
      <c r="C35" s="335"/>
      <c r="D35" s="335"/>
      <c r="E35" s="479"/>
      <c r="F35" s="575"/>
      <c r="G35" s="335"/>
      <c r="H35" s="472">
        <f t="shared" si="0"/>
        <v>0</v>
      </c>
      <c r="I35" s="335"/>
      <c r="J35" s="575"/>
      <c r="K35" s="335"/>
      <c r="L35" s="575"/>
      <c r="M35" s="288"/>
      <c r="N35" s="2"/>
      <c r="O35" s="157"/>
      <c r="P35" s="2"/>
      <c r="Q35" s="2"/>
      <c r="R35" s="2"/>
      <c r="S35" s="2"/>
      <c r="T35" s="2"/>
      <c r="U35" s="2"/>
      <c r="V35" s="2"/>
      <c r="W35" s="2"/>
      <c r="X35" s="2"/>
      <c r="Y35" s="283"/>
      <c r="Z35" s="2"/>
    </row>
    <row r="36" spans="1:26">
      <c r="A36" s="484" t="s">
        <v>2277</v>
      </c>
      <c r="B36" s="335"/>
      <c r="C36" s="335"/>
      <c r="D36" s="335"/>
      <c r="E36" s="479"/>
      <c r="F36" s="575"/>
      <c r="G36" s="335"/>
      <c r="H36" s="472">
        <f t="shared" si="0"/>
        <v>0</v>
      </c>
      <c r="I36" s="335"/>
      <c r="J36" s="575"/>
      <c r="K36" s="335"/>
      <c r="L36" s="575"/>
      <c r="M36" s="288"/>
      <c r="N36" s="2"/>
      <c r="O36" s="157"/>
      <c r="P36" s="2"/>
      <c r="Q36" s="2"/>
      <c r="R36" s="2"/>
      <c r="S36" s="2"/>
      <c r="T36" s="2"/>
      <c r="U36" s="2"/>
      <c r="V36" s="2"/>
      <c r="W36" s="2"/>
      <c r="X36" s="2"/>
      <c r="Y36" s="283"/>
      <c r="Z36" s="2"/>
    </row>
    <row r="37" spans="1:26">
      <c r="A37" s="484" t="s">
        <v>2278</v>
      </c>
      <c r="B37" s="335"/>
      <c r="C37" s="335"/>
      <c r="D37" s="335"/>
      <c r="E37" s="479"/>
      <c r="F37" s="575"/>
      <c r="G37" s="335"/>
      <c r="H37" s="472">
        <f t="shared" si="0"/>
        <v>0</v>
      </c>
      <c r="I37" s="335"/>
      <c r="J37" s="575"/>
      <c r="K37" s="335"/>
      <c r="L37" s="575"/>
      <c r="M37" s="288"/>
      <c r="N37" s="2"/>
      <c r="O37" s="157"/>
      <c r="P37" s="2"/>
      <c r="Q37" s="2"/>
      <c r="R37" s="2"/>
      <c r="S37" s="2"/>
      <c r="T37" s="2"/>
      <c r="U37" s="2"/>
      <c r="V37" s="2"/>
      <c r="W37" s="2"/>
      <c r="X37" s="2"/>
      <c r="Y37" s="283"/>
      <c r="Z37" s="2"/>
    </row>
    <row r="38" spans="1:26">
      <c r="A38" s="484" t="s">
        <v>2279</v>
      </c>
      <c r="B38" s="335"/>
      <c r="C38" s="335"/>
      <c r="D38" s="335"/>
      <c r="E38" s="479"/>
      <c r="F38" s="575"/>
      <c r="G38" s="335"/>
      <c r="H38" s="472">
        <f t="shared" si="0"/>
        <v>0</v>
      </c>
      <c r="I38" s="335"/>
      <c r="J38" s="575"/>
      <c r="K38" s="335"/>
      <c r="L38" s="575"/>
      <c r="M38" s="288"/>
      <c r="N38" s="2"/>
      <c r="O38" s="157"/>
      <c r="P38" s="2"/>
      <c r="Q38" s="2"/>
      <c r="R38" s="2"/>
      <c r="S38" s="2"/>
      <c r="T38" s="2"/>
      <c r="U38" s="2"/>
      <c r="V38" s="2"/>
      <c r="W38" s="2"/>
      <c r="X38" s="2"/>
      <c r="Y38" s="283"/>
      <c r="Z38" s="2"/>
    </row>
    <row r="39" spans="1:26">
      <c r="A39" s="484" t="s">
        <v>2280</v>
      </c>
      <c r="B39" s="335"/>
      <c r="C39" s="335"/>
      <c r="D39" s="335"/>
      <c r="E39" s="479"/>
      <c r="F39" s="575"/>
      <c r="G39" s="335"/>
      <c r="H39" s="472">
        <f t="shared" si="0"/>
        <v>0</v>
      </c>
      <c r="I39" s="335"/>
      <c r="J39" s="575"/>
      <c r="K39" s="335"/>
      <c r="L39" s="575"/>
      <c r="M39" s="288"/>
      <c r="N39" s="2"/>
      <c r="O39" s="157"/>
      <c r="P39" s="2"/>
      <c r="Q39" s="2"/>
      <c r="R39" s="2"/>
      <c r="S39" s="2"/>
      <c r="T39" s="2"/>
      <c r="U39" s="2"/>
      <c r="V39" s="2"/>
      <c r="W39" s="2"/>
      <c r="X39" s="2"/>
      <c r="Y39" s="283"/>
      <c r="Z39" s="2"/>
    </row>
    <row r="40" spans="1:26">
      <c r="A40" s="484" t="s">
        <v>167</v>
      </c>
      <c r="B40" s="335"/>
      <c r="C40" s="335"/>
      <c r="D40" s="335"/>
      <c r="E40" s="479"/>
      <c r="F40" s="575"/>
      <c r="G40" s="335"/>
      <c r="H40" s="472">
        <f t="shared" si="0"/>
        <v>0</v>
      </c>
      <c r="I40" s="335"/>
      <c r="J40" s="575"/>
      <c r="K40" s="335"/>
      <c r="L40" s="575"/>
      <c r="M40" s="288"/>
      <c r="N40" s="2"/>
      <c r="O40" s="157"/>
      <c r="P40" s="2"/>
      <c r="Q40" s="2"/>
      <c r="R40" s="2"/>
      <c r="S40" s="2"/>
      <c r="T40" s="2"/>
      <c r="U40" s="2"/>
      <c r="V40" s="2"/>
      <c r="W40" s="2"/>
      <c r="X40" s="2"/>
      <c r="Y40" s="283"/>
      <c r="Z40" s="2"/>
    </row>
    <row r="41" spans="1:26">
      <c r="A41" s="484" t="s">
        <v>170</v>
      </c>
      <c r="B41" s="335"/>
      <c r="C41" s="335"/>
      <c r="D41" s="335"/>
      <c r="E41" s="479"/>
      <c r="F41" s="575"/>
      <c r="G41" s="335"/>
      <c r="H41" s="472">
        <f t="shared" si="0"/>
        <v>0</v>
      </c>
      <c r="I41" s="335"/>
      <c r="J41" s="575"/>
      <c r="K41" s="335"/>
      <c r="L41" s="575"/>
      <c r="M41" s="288"/>
      <c r="N41" s="2"/>
      <c r="O41" s="157"/>
      <c r="P41" s="2"/>
      <c r="Q41" s="2"/>
      <c r="R41" s="2"/>
      <c r="S41" s="2"/>
      <c r="T41" s="2"/>
      <c r="U41" s="2"/>
      <c r="V41" s="2"/>
      <c r="W41" s="2"/>
      <c r="X41" s="2"/>
      <c r="Y41" s="283"/>
      <c r="Z41" s="2"/>
    </row>
    <row r="42" spans="1:26">
      <c r="A42" s="484" t="s">
        <v>172</v>
      </c>
      <c r="B42" s="335"/>
      <c r="C42" s="335"/>
      <c r="D42" s="335"/>
      <c r="E42" s="479"/>
      <c r="F42" s="575"/>
      <c r="G42" s="335"/>
      <c r="H42" s="472">
        <f t="shared" si="0"/>
        <v>0</v>
      </c>
      <c r="I42" s="335"/>
      <c r="J42" s="575"/>
      <c r="K42" s="335"/>
      <c r="L42" s="575"/>
      <c r="M42" s="288"/>
      <c r="N42" s="2"/>
      <c r="O42" s="157"/>
      <c r="P42" s="2"/>
      <c r="Q42" s="2"/>
      <c r="R42" s="2"/>
      <c r="S42" s="2"/>
      <c r="T42" s="2"/>
      <c r="U42" s="2"/>
      <c r="V42" s="2"/>
      <c r="W42" s="2"/>
      <c r="X42" s="2"/>
      <c r="Y42" s="283"/>
      <c r="Z42" s="2"/>
    </row>
    <row r="43" spans="1:26">
      <c r="A43" s="484" t="s">
        <v>175</v>
      </c>
      <c r="B43" s="335"/>
      <c r="C43" s="335"/>
      <c r="D43" s="335"/>
      <c r="E43" s="479"/>
      <c r="F43" s="575"/>
      <c r="G43" s="335"/>
      <c r="H43" s="472">
        <f t="shared" si="0"/>
        <v>0</v>
      </c>
      <c r="I43" s="335"/>
      <c r="J43" s="575"/>
      <c r="K43" s="335"/>
      <c r="L43" s="575"/>
      <c r="M43" s="288"/>
      <c r="N43" s="2"/>
      <c r="O43" s="157"/>
      <c r="P43" s="2"/>
      <c r="Q43" s="2"/>
      <c r="R43" s="2"/>
      <c r="S43" s="2"/>
      <c r="T43" s="2"/>
      <c r="U43" s="2"/>
      <c r="V43" s="2"/>
      <c r="W43" s="2"/>
      <c r="X43" s="2"/>
      <c r="Y43" s="283"/>
      <c r="Z43" s="2"/>
    </row>
    <row r="44" spans="1:26">
      <c r="A44" s="484" t="s">
        <v>533</v>
      </c>
      <c r="B44" s="335"/>
      <c r="C44" s="335"/>
      <c r="D44" s="335"/>
      <c r="E44" s="479"/>
      <c r="F44" s="575"/>
      <c r="G44" s="335"/>
      <c r="H44" s="472">
        <f t="shared" si="0"/>
        <v>0</v>
      </c>
      <c r="I44" s="335"/>
      <c r="J44" s="575"/>
      <c r="K44" s="335"/>
      <c r="L44" s="575"/>
      <c r="M44" s="288"/>
      <c r="N44" s="2"/>
      <c r="O44" s="157"/>
      <c r="P44" s="2"/>
      <c r="Q44" s="2"/>
      <c r="R44" s="2"/>
      <c r="S44" s="2"/>
      <c r="T44" s="2"/>
      <c r="U44" s="2"/>
      <c r="V44" s="2"/>
      <c r="W44" s="2"/>
      <c r="X44" s="2"/>
      <c r="Y44" s="283"/>
      <c r="Z44" s="2"/>
    </row>
    <row r="45" spans="1:26" ht="15.75" thickBot="1">
      <c r="A45" s="1432"/>
      <c r="B45" s="956"/>
      <c r="C45" s="956"/>
      <c r="D45" s="1433"/>
      <c r="E45" s="1433"/>
      <c r="F45" s="1434"/>
      <c r="G45" s="1433"/>
      <c r="H45" s="1427">
        <f t="shared" si="0"/>
        <v>0</v>
      </c>
      <c r="I45" s="1433"/>
      <c r="J45" s="1434"/>
      <c r="K45" s="1433"/>
      <c r="L45" s="1434"/>
      <c r="M45" s="1435"/>
      <c r="N45" s="2"/>
      <c r="O45" s="157"/>
      <c r="P45" s="2"/>
      <c r="Q45" s="2"/>
      <c r="R45" s="2"/>
      <c r="S45" s="2"/>
      <c r="T45" s="2"/>
      <c r="U45" s="2"/>
      <c r="V45" s="2"/>
      <c r="W45" s="2"/>
      <c r="X45" s="2"/>
      <c r="Y45" s="283"/>
      <c r="Z45" s="2"/>
    </row>
    <row r="46" spans="1:26">
      <c r="A46" s="1431" t="s">
        <v>913</v>
      </c>
      <c r="B46" s="1003"/>
      <c r="C46" s="1003"/>
      <c r="D46" s="1003"/>
      <c r="E46" s="1003"/>
      <c r="F46" s="1003"/>
      <c r="G46" s="1003"/>
      <c r="H46" s="1003"/>
      <c r="I46" s="1003"/>
      <c r="J46" s="1003"/>
      <c r="K46" s="1003"/>
      <c r="L46" s="1003"/>
      <c r="M46" s="283"/>
      <c r="N46" s="2"/>
      <c r="O46" s="157"/>
      <c r="P46" s="2"/>
      <c r="Q46" s="2"/>
      <c r="R46" s="2"/>
      <c r="S46" s="2"/>
      <c r="T46" s="2"/>
      <c r="U46" s="2"/>
      <c r="V46" s="2"/>
      <c r="W46" s="2"/>
      <c r="X46" s="2"/>
      <c r="Y46" s="283"/>
      <c r="Z46" s="2"/>
    </row>
    <row r="47" spans="1:26">
      <c r="A47" s="157"/>
      <c r="B47" s="1003"/>
      <c r="C47" s="1003"/>
      <c r="D47" s="1003"/>
      <c r="E47" s="1003"/>
      <c r="F47" s="1003"/>
      <c r="G47" s="1003"/>
      <c r="H47" s="1003"/>
      <c r="I47" s="1003"/>
      <c r="J47" s="1003"/>
      <c r="K47" s="1003"/>
      <c r="L47" s="1003"/>
      <c r="M47" s="283"/>
      <c r="N47" s="2"/>
      <c r="O47" s="157"/>
      <c r="P47" s="2"/>
      <c r="Q47" s="2"/>
      <c r="R47" s="2"/>
      <c r="S47" s="2"/>
      <c r="T47" s="2"/>
      <c r="U47" s="2"/>
      <c r="V47" s="2"/>
      <c r="W47" s="2"/>
      <c r="X47" s="2"/>
      <c r="Y47" s="283"/>
      <c r="Z47" s="2"/>
    </row>
    <row r="48" spans="1:26">
      <c r="A48" s="157"/>
      <c r="B48" s="1003"/>
      <c r="C48" s="1003"/>
      <c r="D48" s="1003"/>
      <c r="E48" s="1003"/>
      <c r="F48" s="1003"/>
      <c r="G48" s="1003"/>
      <c r="H48" s="1003"/>
      <c r="I48" s="1003"/>
      <c r="J48" s="1003"/>
      <c r="K48" s="1003"/>
      <c r="L48" s="1003"/>
      <c r="M48" s="283"/>
      <c r="N48" s="2"/>
      <c r="O48" s="157"/>
      <c r="P48" s="2"/>
      <c r="Q48" s="2"/>
      <c r="R48" s="2"/>
      <c r="S48" s="2"/>
      <c r="T48" s="2"/>
      <c r="U48" s="2"/>
      <c r="V48" s="2"/>
      <c r="W48" s="2"/>
      <c r="X48" s="2"/>
      <c r="Y48" s="283"/>
      <c r="Z48" s="2"/>
    </row>
    <row r="49" spans="1:26">
      <c r="A49" s="157"/>
      <c r="B49" s="1003"/>
      <c r="C49" s="1003"/>
      <c r="D49" s="1003"/>
      <c r="E49" s="1003"/>
      <c r="F49" s="1003"/>
      <c r="G49" s="1003"/>
      <c r="H49" s="1003"/>
      <c r="I49" s="1003"/>
      <c r="J49" s="1003"/>
      <c r="K49" s="1003"/>
      <c r="L49" s="1003"/>
      <c r="M49" s="283"/>
      <c r="N49" s="2"/>
      <c r="O49" s="157"/>
      <c r="P49" s="2"/>
      <c r="Q49" s="2"/>
      <c r="R49" s="2"/>
      <c r="S49" s="2"/>
      <c r="T49" s="2"/>
      <c r="U49" s="2"/>
      <c r="V49" s="2"/>
      <c r="W49" s="2"/>
      <c r="X49" s="2"/>
      <c r="Y49" s="283"/>
      <c r="Z49" s="2"/>
    </row>
    <row r="50" spans="1:26">
      <c r="A50" s="157"/>
      <c r="B50" s="1003"/>
      <c r="C50" s="1003"/>
      <c r="D50" s="1003"/>
      <c r="E50" s="1003"/>
      <c r="F50" s="1003"/>
      <c r="G50" s="1003"/>
      <c r="H50" s="1003"/>
      <c r="I50" s="1003"/>
      <c r="J50" s="1003"/>
      <c r="K50" s="1003"/>
      <c r="L50" s="1003"/>
      <c r="M50" s="283"/>
      <c r="N50" s="2"/>
      <c r="O50" s="157"/>
      <c r="P50" s="2"/>
      <c r="Q50" s="2"/>
      <c r="R50" s="2"/>
      <c r="S50" s="2"/>
      <c r="T50" s="2"/>
      <c r="U50" s="2"/>
      <c r="V50" s="2"/>
      <c r="W50" s="2"/>
      <c r="X50" s="2"/>
      <c r="Y50" s="283"/>
      <c r="Z50" s="2"/>
    </row>
    <row r="51" spans="1:26">
      <c r="A51" s="157"/>
      <c r="B51" s="1003"/>
      <c r="C51" s="1003"/>
      <c r="D51" s="1003"/>
      <c r="E51" s="1003"/>
      <c r="F51" s="1003"/>
      <c r="G51" s="1003"/>
      <c r="H51" s="1003"/>
      <c r="I51" s="1003"/>
      <c r="J51" s="1003"/>
      <c r="K51" s="1003"/>
      <c r="L51" s="1003"/>
      <c r="M51" s="283"/>
      <c r="N51" s="2"/>
      <c r="O51" s="157"/>
      <c r="P51" s="2"/>
      <c r="Q51" s="2"/>
      <c r="R51" s="2"/>
      <c r="S51" s="2"/>
      <c r="T51" s="2"/>
      <c r="U51" s="2"/>
      <c r="V51" s="2"/>
      <c r="W51" s="2"/>
      <c r="X51" s="2"/>
      <c r="Y51" s="283"/>
      <c r="Z51" s="2"/>
    </row>
    <row r="52" spans="1:26" ht="15.75" thickBot="1">
      <c r="A52" s="317"/>
      <c r="B52" s="318"/>
      <c r="C52" s="318"/>
      <c r="D52" s="318"/>
      <c r="E52" s="318"/>
      <c r="F52" s="318"/>
      <c r="G52" s="318"/>
      <c r="H52" s="318"/>
      <c r="I52" s="318"/>
      <c r="J52" s="318"/>
      <c r="K52" s="318"/>
      <c r="L52" s="318"/>
      <c r="M52" s="319"/>
      <c r="N52" s="2"/>
      <c r="O52" s="317"/>
      <c r="P52" s="318"/>
      <c r="Q52" s="318"/>
      <c r="R52" s="318"/>
      <c r="S52" s="318"/>
      <c r="T52" s="318"/>
      <c r="U52" s="318"/>
      <c r="V52" s="318"/>
      <c r="W52" s="318"/>
      <c r="X52" s="318"/>
      <c r="Y52" s="319"/>
      <c r="Z52" s="2"/>
    </row>
    <row r="53" spans="1:26">
      <c r="A53" s="1023" t="s">
        <v>513</v>
      </c>
      <c r="B53" s="164"/>
      <c r="C53" s="164"/>
      <c r="D53" s="164"/>
      <c r="E53" s="164"/>
      <c r="F53" s="2"/>
      <c r="G53" s="2"/>
      <c r="H53" s="2"/>
      <c r="I53" s="2"/>
      <c r="J53" s="2"/>
      <c r="K53" s="2"/>
      <c r="L53" s="2"/>
      <c r="M53" s="2"/>
      <c r="N53" s="2"/>
      <c r="O53" s="1003"/>
      <c r="P53" s="2"/>
      <c r="Q53" s="2"/>
      <c r="R53" s="2"/>
      <c r="S53" s="2"/>
      <c r="T53" s="2"/>
      <c r="U53" s="2"/>
      <c r="V53" s="2"/>
      <c r="W53" s="2"/>
      <c r="X53" s="2"/>
      <c r="Y53" s="1003"/>
      <c r="Z53" s="2"/>
    </row>
    <row r="54" spans="1:26">
      <c r="A54" s="2"/>
      <c r="B54" s="2"/>
      <c r="C54" s="2"/>
      <c r="D54" s="2"/>
      <c r="E54" s="2"/>
      <c r="F54" s="2"/>
      <c r="G54" s="2"/>
      <c r="H54" s="2"/>
      <c r="I54" s="2"/>
      <c r="J54" s="2"/>
      <c r="K54" s="2"/>
      <c r="L54" s="2"/>
      <c r="M54" s="2"/>
      <c r="N54" s="2"/>
      <c r="O54" s="1003"/>
      <c r="P54" s="2"/>
      <c r="Q54" s="2"/>
      <c r="R54" s="2"/>
      <c r="S54" s="2"/>
      <c r="T54" s="2"/>
      <c r="U54" s="2"/>
      <c r="V54" s="2"/>
      <c r="W54" s="2"/>
      <c r="X54" s="2"/>
      <c r="Y54" s="1003"/>
      <c r="Z54" s="2"/>
    </row>
    <row r="55" spans="1:26">
      <c r="A55" s="164" t="s">
        <v>533</v>
      </c>
      <c r="B55" s="164"/>
      <c r="C55" s="164"/>
      <c r="D55" s="164"/>
      <c r="E55" s="164"/>
      <c r="F55" s="164"/>
      <c r="G55" s="164"/>
      <c r="H55" s="164"/>
      <c r="I55" s="164"/>
      <c r="J55" s="164"/>
      <c r="K55" s="164"/>
      <c r="L55" s="164"/>
      <c r="M55" s="164"/>
      <c r="N55" s="2"/>
      <c r="O55" s="1003"/>
      <c r="P55" s="2"/>
      <c r="Q55" s="2"/>
      <c r="R55" s="2"/>
      <c r="S55" s="2"/>
      <c r="T55" s="2"/>
      <c r="U55" s="2"/>
      <c r="V55" s="2"/>
      <c r="W55" s="2"/>
      <c r="X55" s="2"/>
      <c r="Y55" s="1003"/>
      <c r="Z55" s="2"/>
    </row>
    <row r="56" spans="1:26">
      <c r="A56" s="2"/>
      <c r="B56" s="2"/>
      <c r="C56" s="2"/>
      <c r="D56" s="2"/>
      <c r="E56" s="2"/>
    </row>
    <row r="57" spans="1:26">
      <c r="A57" s="2"/>
      <c r="B57" s="2"/>
      <c r="C57" s="2"/>
      <c r="D57" s="2"/>
      <c r="E57" s="2"/>
    </row>
    <row r="58" spans="1:26">
      <c r="A58" s="2"/>
      <c r="B58" s="2"/>
      <c r="C58" s="2"/>
      <c r="D58" s="2"/>
      <c r="E58" s="2"/>
    </row>
    <row r="59" spans="1:26">
      <c r="A59" s="2"/>
      <c r="B59" s="2"/>
      <c r="C59" s="2"/>
      <c r="D59" s="2"/>
      <c r="E59" s="2"/>
    </row>
    <row r="60" spans="1:26">
      <c r="A60" s="2"/>
      <c r="B60" s="2"/>
      <c r="C60" s="2"/>
      <c r="D60" s="2"/>
      <c r="E60" s="2"/>
    </row>
    <row r="61" spans="1:26">
      <c r="A61" s="2"/>
      <c r="B61" s="2"/>
      <c r="C61" s="2"/>
      <c r="D61" s="2"/>
      <c r="E61" s="2"/>
    </row>
    <row r="62" spans="1:26">
      <c r="A62" s="2"/>
      <c r="B62" s="2"/>
      <c r="C62" s="2"/>
      <c r="D62" s="2"/>
      <c r="E62" s="2"/>
    </row>
    <row r="63" spans="1:26">
      <c r="A63" s="2"/>
      <c r="B63" s="2"/>
      <c r="C63" s="2"/>
      <c r="D63" s="2"/>
      <c r="E63" s="2"/>
    </row>
    <row r="64" spans="1:26">
      <c r="A64" s="2"/>
      <c r="B64" s="2"/>
      <c r="C64" s="2"/>
      <c r="D64" s="2"/>
      <c r="E64" s="2"/>
    </row>
    <row r="65" spans="1:18">
      <c r="A65" s="2"/>
      <c r="B65" s="2"/>
      <c r="C65" s="2"/>
      <c r="D65" s="2"/>
      <c r="E65" s="2"/>
    </row>
    <row r="66" spans="1:18">
      <c r="A66" s="2"/>
      <c r="B66" s="2"/>
      <c r="C66" s="2"/>
      <c r="D66" s="2"/>
      <c r="E66" s="2"/>
    </row>
    <row r="67" spans="1:18">
      <c r="A67" s="2"/>
      <c r="B67" s="2"/>
      <c r="C67" s="2"/>
      <c r="D67" s="2"/>
      <c r="E67" s="2"/>
      <c r="F67" s="2"/>
      <c r="G67" s="2"/>
      <c r="H67" s="2"/>
      <c r="I67" s="2"/>
      <c r="J67" s="2"/>
      <c r="K67" s="2"/>
      <c r="L67" s="2"/>
      <c r="M67" s="2"/>
      <c r="N67" s="2"/>
      <c r="O67" s="2"/>
      <c r="P67" s="2"/>
      <c r="Q67" s="2"/>
      <c r="R67" s="2"/>
    </row>
    <row r="68" spans="1:18">
      <c r="A68" s="2"/>
      <c r="B68" s="2"/>
      <c r="C68" s="2"/>
      <c r="D68" s="2"/>
      <c r="E68" s="2"/>
      <c r="F68" s="2"/>
      <c r="G68" s="2"/>
      <c r="H68" s="2"/>
      <c r="I68" s="2"/>
      <c r="J68" s="2"/>
      <c r="K68" s="2"/>
      <c r="L68" s="2"/>
      <c r="M68" s="2"/>
      <c r="N68" s="2"/>
      <c r="O68" s="2"/>
      <c r="P68" s="2"/>
      <c r="Q68" s="2"/>
      <c r="R68" s="2"/>
    </row>
    <row r="69" spans="1:18">
      <c r="A69" s="2"/>
      <c r="B69" s="2"/>
      <c r="C69" s="2"/>
      <c r="D69" s="2"/>
      <c r="E69" s="2"/>
      <c r="F69" s="2"/>
      <c r="G69" s="2"/>
      <c r="H69" s="2"/>
      <c r="I69" s="2"/>
      <c r="J69" s="2"/>
      <c r="K69" s="2"/>
      <c r="L69" s="2"/>
      <c r="M69" s="2"/>
      <c r="N69" s="2"/>
      <c r="O69" s="2"/>
      <c r="P69" s="2"/>
      <c r="Q69" s="2"/>
      <c r="R69" s="2"/>
    </row>
    <row r="70" spans="1:18">
      <c r="A70" s="2"/>
      <c r="B70" s="2"/>
      <c r="C70" s="2"/>
      <c r="D70" s="2"/>
      <c r="E70" s="2"/>
      <c r="F70" s="2"/>
      <c r="G70" s="2"/>
      <c r="H70" s="2"/>
      <c r="I70" s="2"/>
      <c r="J70" s="2"/>
      <c r="K70" s="2"/>
      <c r="L70" s="2"/>
      <c r="M70" s="2"/>
      <c r="N70" s="2"/>
      <c r="O70" s="2"/>
      <c r="P70" s="2"/>
      <c r="Q70" s="2"/>
      <c r="R70" s="2"/>
    </row>
    <row r="71" spans="1:18">
      <c r="A71" s="2"/>
      <c r="B71" s="2"/>
      <c r="C71" s="2"/>
      <c r="D71" s="2"/>
      <c r="E71" s="2"/>
      <c r="F71" s="2"/>
      <c r="G71" s="2"/>
      <c r="H71" s="2"/>
      <c r="I71" s="2"/>
      <c r="J71" s="2"/>
      <c r="K71" s="2"/>
      <c r="L71" s="2"/>
      <c r="M71" s="2"/>
      <c r="N71" s="2"/>
      <c r="O71" s="2"/>
      <c r="P71" s="2"/>
      <c r="Q71" s="2"/>
      <c r="R71" s="2"/>
    </row>
    <row r="72" spans="1:18">
      <c r="A72" s="2"/>
      <c r="B72" s="2"/>
      <c r="C72" s="2"/>
      <c r="D72" s="2"/>
      <c r="E72" s="2"/>
      <c r="F72" s="2"/>
      <c r="G72" s="2"/>
      <c r="H72" s="2"/>
      <c r="I72" s="2"/>
      <c r="J72" s="2"/>
      <c r="K72" s="2"/>
      <c r="L72" s="2"/>
      <c r="M72" s="2"/>
      <c r="N72" s="2"/>
      <c r="O72" s="2"/>
      <c r="P72" s="2"/>
      <c r="Q72" s="2"/>
      <c r="R72" s="2"/>
    </row>
    <row r="73" spans="1:18">
      <c r="A73" s="2"/>
      <c r="B73" s="2"/>
      <c r="C73" s="2"/>
      <c r="D73" s="2"/>
      <c r="E73" s="2"/>
      <c r="F73" s="2"/>
      <c r="G73" s="2"/>
      <c r="H73" s="2"/>
      <c r="I73" s="2"/>
      <c r="J73" s="2"/>
      <c r="K73" s="2"/>
      <c r="L73" s="2"/>
      <c r="M73" s="2"/>
      <c r="N73" s="2"/>
      <c r="O73" s="2"/>
      <c r="P73" s="2"/>
      <c r="Q73" s="2"/>
      <c r="R73" s="2"/>
    </row>
    <row r="74" spans="1:18">
      <c r="A74" s="2"/>
      <c r="B74" s="2"/>
      <c r="C74" s="2"/>
      <c r="D74" s="2"/>
      <c r="E74" s="2"/>
      <c r="F74" s="2"/>
      <c r="G74" s="2"/>
      <c r="H74" s="2"/>
      <c r="I74" s="2"/>
      <c r="J74" s="2"/>
      <c r="K74" s="2"/>
      <c r="L74" s="2"/>
      <c r="M74" s="2"/>
      <c r="N74" s="2"/>
      <c r="O74" s="2"/>
      <c r="P74" s="2"/>
      <c r="Q74" s="2"/>
      <c r="R74" s="2"/>
    </row>
    <row r="75" spans="1:18">
      <c r="A75" s="2"/>
      <c r="B75" s="2"/>
      <c r="C75" s="2"/>
      <c r="D75" s="2"/>
      <c r="E75" s="2"/>
      <c r="F75" s="2"/>
      <c r="G75" s="2"/>
      <c r="H75" s="2"/>
      <c r="I75" s="2"/>
      <c r="J75" s="2"/>
      <c r="K75" s="2"/>
      <c r="L75" s="2"/>
      <c r="M75" s="2"/>
      <c r="N75" s="2"/>
      <c r="O75" s="2"/>
      <c r="P75" s="2"/>
      <c r="Q75" s="2"/>
      <c r="R75" s="2"/>
    </row>
    <row r="76" spans="1:18">
      <c r="A76" s="2"/>
      <c r="B76" s="2"/>
      <c r="C76" s="2"/>
      <c r="D76" s="2"/>
      <c r="E76" s="2"/>
      <c r="F76" s="2"/>
      <c r="G76" s="2"/>
      <c r="H76" s="2"/>
      <c r="I76" s="2"/>
      <c r="J76" s="2"/>
      <c r="K76" s="2"/>
      <c r="L76" s="2"/>
      <c r="M76" s="2"/>
      <c r="N76" s="2"/>
      <c r="O76" s="2"/>
      <c r="P76" s="2"/>
      <c r="Q76" s="2"/>
      <c r="R76" s="2"/>
    </row>
    <row r="77" spans="1:18">
      <c r="A77" s="2"/>
      <c r="B77" s="2"/>
      <c r="C77" s="2"/>
      <c r="D77" s="2"/>
      <c r="E77" s="2"/>
      <c r="F77" s="2"/>
      <c r="G77" s="2"/>
      <c r="H77" s="2"/>
      <c r="I77" s="2"/>
      <c r="J77" s="2"/>
      <c r="K77" s="2"/>
      <c r="L77" s="2"/>
      <c r="M77" s="2"/>
      <c r="N77" s="2"/>
      <c r="O77" s="2"/>
      <c r="P77" s="2"/>
      <c r="Q77" s="2"/>
      <c r="R77" s="2"/>
    </row>
    <row r="78" spans="1:18">
      <c r="A78" s="2"/>
      <c r="B78" s="2"/>
      <c r="C78" s="2"/>
      <c r="D78" s="2"/>
      <c r="E78" s="2"/>
      <c r="F78" s="2"/>
      <c r="G78" s="2"/>
      <c r="H78" s="2"/>
      <c r="I78" s="2"/>
      <c r="J78" s="2"/>
      <c r="K78" s="2"/>
      <c r="L78" s="2"/>
      <c r="M78" s="2"/>
      <c r="N78" s="2"/>
      <c r="O78" s="2"/>
      <c r="P78" s="2"/>
      <c r="Q78" s="2"/>
      <c r="R78" s="2"/>
    </row>
  </sheetData>
  <phoneticPr fontId="62" type="noConversion"/>
  <printOptions horizontalCentered="1" verticalCentered="1"/>
  <pageMargins left="0.5" right="0.5" top="0.5" bottom="0.5" header="0" footer="0"/>
  <pageSetup scale="59" fitToWidth="2" orientation="landscape" r:id="rId1"/>
  <headerFooter alignWithMargins="0"/>
  <colBreaks count="1" manualBreakCount="1">
    <brk id="13"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23576" r:id="rId4" name="Button 24">
              <controlPr locked="0" defaultSize="0" autoFill="0" autoLine="0" autoPict="0">
                <anchor moveWithCells="1" sizeWithCells="1">
                  <from>
                    <xdr:col>0</xdr:col>
                    <xdr:colOff>0</xdr:colOff>
                    <xdr:row>56</xdr:row>
                    <xdr:rowOff>171450</xdr:rowOff>
                  </from>
                  <to>
                    <xdr:col>0</xdr:col>
                    <xdr:colOff>0</xdr:colOff>
                    <xdr:row>59</xdr:row>
                    <xdr:rowOff>161925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72"/>
  <sheetViews>
    <sheetView defaultGridColor="0" colorId="22" zoomScale="75" zoomScaleNormal="75" workbookViewId="0">
      <selection activeCell="E71" sqref="E71"/>
    </sheetView>
  </sheetViews>
  <sheetFormatPr defaultColWidth="9.77734375" defaultRowHeight="15"/>
  <cols>
    <col min="1" max="1" width="5.77734375" customWidth="1"/>
    <col min="2" max="2" width="1.77734375" customWidth="1"/>
    <col min="3" max="3" width="5.77734375" customWidth="1"/>
    <col min="4" max="4" width="34.77734375" customWidth="1"/>
    <col min="5" max="5" width="17.77734375" customWidth="1"/>
    <col min="6" max="8" width="16.77734375" customWidth="1"/>
    <col min="9" max="9" width="5.77734375" customWidth="1"/>
    <col min="10" max="13" width="18.77734375" customWidth="1"/>
    <col min="14" max="14" width="20.77734375" customWidth="1"/>
  </cols>
  <sheetData>
    <row r="1" spans="1:15" ht="15.75" thickBot="1">
      <c r="A1" s="66" t="str">
        <f>'Data Sheet'!A52</f>
        <v>Annual Report of Pattersonville Telephone Company                                                                                  For the period ending December 31, 2014</v>
      </c>
      <c r="B1" s="67"/>
      <c r="C1" s="67"/>
      <c r="D1" s="67"/>
      <c r="E1" s="67"/>
      <c r="F1" s="107"/>
      <c r="G1" s="107"/>
      <c r="H1" s="107"/>
      <c r="I1" s="66" t="str">
        <f>'Data Sheet'!A52</f>
        <v>Annual Report of Pattersonville Telephone Company                                                                                  For the period ending December 31, 2014</v>
      </c>
      <c r="J1" s="67"/>
      <c r="K1" s="67"/>
      <c r="L1" s="107"/>
      <c r="M1" s="107"/>
      <c r="N1" s="67"/>
      <c r="O1" s="67"/>
    </row>
    <row r="2" spans="1:15" ht="15.75">
      <c r="A2" s="576" t="s">
        <v>914</v>
      </c>
      <c r="B2" s="577"/>
      <c r="C2" s="577"/>
      <c r="D2" s="577"/>
      <c r="E2" s="577"/>
      <c r="F2" s="577"/>
      <c r="G2" s="577"/>
      <c r="H2" s="578"/>
      <c r="I2" s="579" t="s">
        <v>914</v>
      </c>
      <c r="J2" s="351"/>
      <c r="K2" s="577"/>
      <c r="L2" s="577"/>
      <c r="M2" s="577"/>
      <c r="N2" s="578"/>
      <c r="O2" s="67"/>
    </row>
    <row r="3" spans="1:15">
      <c r="A3" s="98" t="s">
        <v>888</v>
      </c>
      <c r="B3" s="67" t="s">
        <v>915</v>
      </c>
      <c r="C3" s="67"/>
      <c r="D3" s="67"/>
      <c r="E3" s="67"/>
      <c r="F3" s="67"/>
      <c r="G3" s="67"/>
      <c r="H3" s="75"/>
      <c r="I3" s="74"/>
      <c r="J3" s="67"/>
      <c r="K3" s="67"/>
      <c r="L3" s="67"/>
      <c r="M3" s="67"/>
      <c r="N3" s="75"/>
      <c r="O3" s="67"/>
    </row>
    <row r="4" spans="1:15">
      <c r="A4" s="74"/>
      <c r="B4" s="67" t="s">
        <v>916</v>
      </c>
      <c r="C4" s="67"/>
      <c r="D4" s="67"/>
      <c r="E4" s="67"/>
      <c r="F4" s="67"/>
      <c r="G4" s="67"/>
      <c r="H4" s="75"/>
      <c r="I4" s="74"/>
      <c r="J4" s="67"/>
      <c r="K4" s="67"/>
      <c r="L4" s="67"/>
      <c r="M4" s="67"/>
      <c r="N4" s="75"/>
      <c r="O4" s="67"/>
    </row>
    <row r="5" spans="1:15">
      <c r="A5" s="98" t="s">
        <v>894</v>
      </c>
      <c r="B5" s="67" t="s">
        <v>286</v>
      </c>
      <c r="C5" s="67"/>
      <c r="D5" s="67"/>
      <c r="E5" s="67"/>
      <c r="F5" s="67"/>
      <c r="G5" s="67"/>
      <c r="H5" s="75"/>
      <c r="I5" s="74"/>
      <c r="J5" s="67"/>
      <c r="K5" s="67"/>
      <c r="L5" s="67"/>
      <c r="M5" s="67"/>
      <c r="N5" s="75"/>
      <c r="O5" s="67"/>
    </row>
    <row r="6" spans="1:15">
      <c r="A6" s="74"/>
      <c r="B6" s="67" t="s">
        <v>287</v>
      </c>
      <c r="C6" s="67"/>
      <c r="D6" s="67"/>
      <c r="E6" s="67"/>
      <c r="F6" s="67"/>
      <c r="G6" s="67"/>
      <c r="H6" s="75"/>
      <c r="I6" s="74"/>
      <c r="J6" s="67"/>
      <c r="K6" s="67"/>
      <c r="L6" s="67"/>
      <c r="M6" s="67"/>
      <c r="N6" s="75"/>
      <c r="O6" s="67"/>
    </row>
    <row r="7" spans="1:15">
      <c r="A7" s="98" t="s">
        <v>288</v>
      </c>
      <c r="B7" s="67" t="s">
        <v>289</v>
      </c>
      <c r="C7" s="67"/>
      <c r="D7" s="67"/>
      <c r="E7" s="67"/>
      <c r="F7" s="67"/>
      <c r="G7" s="67"/>
      <c r="H7" s="75"/>
      <c r="I7" s="74"/>
      <c r="J7" s="67"/>
      <c r="K7" s="67"/>
      <c r="L7" s="67"/>
      <c r="M7" s="67"/>
      <c r="N7" s="75"/>
      <c r="O7" s="67"/>
    </row>
    <row r="8" spans="1:15">
      <c r="A8" s="74"/>
      <c r="B8" s="67" t="s">
        <v>290</v>
      </c>
      <c r="C8" s="67"/>
      <c r="D8" s="67"/>
      <c r="E8" s="67"/>
      <c r="F8" s="67"/>
      <c r="G8" s="67"/>
      <c r="H8" s="75"/>
      <c r="I8" s="74"/>
      <c r="J8" s="67"/>
      <c r="K8" s="67"/>
      <c r="L8" s="67"/>
      <c r="M8" s="67"/>
      <c r="N8" s="75"/>
      <c r="O8" s="67"/>
    </row>
    <row r="9" spans="1:15">
      <c r="A9" s="226"/>
      <c r="B9" s="182"/>
      <c r="C9" s="181"/>
      <c r="D9" s="181"/>
      <c r="E9" s="79" t="s">
        <v>291</v>
      </c>
      <c r="F9" s="245" t="s">
        <v>292</v>
      </c>
      <c r="G9" s="580"/>
      <c r="H9" s="581"/>
      <c r="I9" s="226"/>
      <c r="J9" s="245" t="s">
        <v>293</v>
      </c>
      <c r="K9" s="580"/>
      <c r="L9" s="580"/>
      <c r="M9" s="582"/>
      <c r="N9" s="304"/>
      <c r="O9" s="67"/>
    </row>
    <row r="10" spans="1:15">
      <c r="A10" s="99"/>
      <c r="B10" s="177"/>
      <c r="C10" s="67"/>
      <c r="D10" s="1395"/>
      <c r="E10" s="93" t="s">
        <v>294</v>
      </c>
      <c r="F10" s="186" t="s">
        <v>907</v>
      </c>
      <c r="G10" s="186" t="s">
        <v>295</v>
      </c>
      <c r="H10" s="140" t="s">
        <v>2238</v>
      </c>
      <c r="I10" s="99"/>
      <c r="J10" s="186" t="s">
        <v>881</v>
      </c>
      <c r="K10" s="186" t="s">
        <v>881</v>
      </c>
      <c r="L10" s="186" t="s">
        <v>296</v>
      </c>
      <c r="M10" s="186" t="s">
        <v>2238</v>
      </c>
      <c r="N10" s="140" t="s">
        <v>1825</v>
      </c>
      <c r="O10" s="67"/>
    </row>
    <row r="11" spans="1:15">
      <c r="A11" s="93" t="s">
        <v>2228</v>
      </c>
      <c r="B11" s="177"/>
      <c r="C11" s="134" t="s">
        <v>297</v>
      </c>
      <c r="D11" s="1436"/>
      <c r="E11" s="93" t="s">
        <v>298</v>
      </c>
      <c r="F11" s="186" t="s">
        <v>299</v>
      </c>
      <c r="G11" s="186" t="s">
        <v>300</v>
      </c>
      <c r="H11" s="140" t="s">
        <v>865</v>
      </c>
      <c r="I11" s="93" t="s">
        <v>2228</v>
      </c>
      <c r="J11" s="186" t="s">
        <v>301</v>
      </c>
      <c r="K11" s="186" t="s">
        <v>302</v>
      </c>
      <c r="L11" s="186" t="s">
        <v>303</v>
      </c>
      <c r="M11" s="186" t="s">
        <v>864</v>
      </c>
      <c r="N11" s="140" t="s">
        <v>304</v>
      </c>
      <c r="O11" s="67"/>
    </row>
    <row r="12" spans="1:15">
      <c r="A12" s="84" t="s">
        <v>2240</v>
      </c>
      <c r="B12" s="180"/>
      <c r="C12" s="583" t="s">
        <v>2722</v>
      </c>
      <c r="D12" s="1437"/>
      <c r="E12" s="84" t="s">
        <v>2723</v>
      </c>
      <c r="F12" s="292" t="s">
        <v>2724</v>
      </c>
      <c r="G12" s="292" t="s">
        <v>2254</v>
      </c>
      <c r="H12" s="293" t="s">
        <v>2255</v>
      </c>
      <c r="I12" s="84" t="s">
        <v>2240</v>
      </c>
      <c r="J12" s="292" t="s">
        <v>2256</v>
      </c>
      <c r="K12" s="292" t="s">
        <v>2257</v>
      </c>
      <c r="L12" s="292" t="s">
        <v>2258</v>
      </c>
      <c r="M12" s="292" t="s">
        <v>2259</v>
      </c>
      <c r="N12" s="293" t="s">
        <v>2260</v>
      </c>
      <c r="O12" s="67"/>
    </row>
    <row r="13" spans="1:15">
      <c r="A13" s="99"/>
      <c r="B13" s="134" t="s">
        <v>305</v>
      </c>
      <c r="C13" s="107"/>
      <c r="D13" s="1436"/>
      <c r="E13" s="1439"/>
      <c r="F13" s="197"/>
      <c r="G13" s="197"/>
      <c r="H13" s="147"/>
      <c r="I13" s="99"/>
      <c r="J13" s="197"/>
      <c r="K13" s="197"/>
      <c r="L13" s="197"/>
      <c r="M13" s="197"/>
      <c r="N13" s="75"/>
      <c r="O13" s="67"/>
    </row>
    <row r="14" spans="1:15">
      <c r="A14" s="99"/>
      <c r="B14" s="67" t="s">
        <v>306</v>
      </c>
      <c r="C14" s="67"/>
      <c r="D14" s="1395"/>
      <c r="E14" s="1439"/>
      <c r="F14" s="197"/>
      <c r="G14" s="197"/>
      <c r="H14" s="147"/>
      <c r="I14" s="99"/>
      <c r="J14" s="197"/>
      <c r="K14" s="197"/>
      <c r="L14" s="197"/>
      <c r="M14" s="197"/>
      <c r="N14" s="75"/>
      <c r="O14" s="67"/>
    </row>
    <row r="15" spans="1:15">
      <c r="A15" s="93" t="s">
        <v>2727</v>
      </c>
      <c r="B15" s="177"/>
      <c r="C15" s="67" t="s">
        <v>2645</v>
      </c>
      <c r="D15" s="1395" t="s">
        <v>2646</v>
      </c>
      <c r="E15" s="1440">
        <v>171457.01</v>
      </c>
      <c r="F15" s="295">
        <v>19764.240000000002</v>
      </c>
      <c r="G15" s="295"/>
      <c r="H15" s="296"/>
      <c r="I15" s="93" t="s">
        <v>2727</v>
      </c>
      <c r="J15" s="295"/>
      <c r="K15" s="295"/>
      <c r="L15" s="295"/>
      <c r="M15" s="295"/>
      <c r="N15" s="307">
        <f t="shared" ref="N15:N25" si="0">SUM(E15:H15)-SUM(J15:M15)</f>
        <v>191221.25</v>
      </c>
      <c r="O15" s="67"/>
    </row>
    <row r="16" spans="1:15">
      <c r="A16" s="93" t="s">
        <v>1726</v>
      </c>
      <c r="B16" s="177"/>
      <c r="C16" s="67" t="s">
        <v>2647</v>
      </c>
      <c r="D16" s="1395" t="s">
        <v>2648</v>
      </c>
      <c r="E16" s="1401">
        <v>0</v>
      </c>
      <c r="F16" s="199"/>
      <c r="G16" s="199"/>
      <c r="H16" s="200"/>
      <c r="I16" s="93" t="s">
        <v>1726</v>
      </c>
      <c r="J16" s="199"/>
      <c r="K16" s="199"/>
      <c r="L16" s="199"/>
      <c r="M16" s="199"/>
      <c r="N16" s="263">
        <f t="shared" si="0"/>
        <v>0</v>
      </c>
      <c r="O16" s="67"/>
    </row>
    <row r="17" spans="1:15">
      <c r="A17" s="93" t="s">
        <v>1971</v>
      </c>
      <c r="B17" s="177"/>
      <c r="C17" s="67" t="s">
        <v>2649</v>
      </c>
      <c r="D17" s="1395" t="s">
        <v>2650</v>
      </c>
      <c r="E17" s="1401">
        <v>0</v>
      </c>
      <c r="F17" s="199"/>
      <c r="G17" s="199"/>
      <c r="H17" s="200"/>
      <c r="I17" s="93" t="s">
        <v>1971</v>
      </c>
      <c r="J17" s="199"/>
      <c r="K17" s="199"/>
      <c r="L17" s="199"/>
      <c r="M17" s="199"/>
      <c r="N17" s="263">
        <f t="shared" si="0"/>
        <v>0</v>
      </c>
      <c r="O17" s="67"/>
    </row>
    <row r="18" spans="1:15">
      <c r="A18" s="93" t="s">
        <v>2263</v>
      </c>
      <c r="B18" s="177"/>
      <c r="C18" s="67" t="s">
        <v>2651</v>
      </c>
      <c r="D18" s="1395" t="s">
        <v>2652</v>
      </c>
      <c r="E18" s="1401">
        <v>755.28</v>
      </c>
      <c r="F18" s="199"/>
      <c r="G18" s="199"/>
      <c r="H18" s="200"/>
      <c r="I18" s="93" t="s">
        <v>2263</v>
      </c>
      <c r="J18" s="199"/>
      <c r="K18" s="199"/>
      <c r="L18" s="199"/>
      <c r="M18" s="199"/>
      <c r="N18" s="263">
        <f t="shared" si="0"/>
        <v>755.28</v>
      </c>
      <c r="O18" s="67"/>
    </row>
    <row r="19" spans="1:15">
      <c r="A19" s="93" t="s">
        <v>2264</v>
      </c>
      <c r="B19" s="177"/>
      <c r="C19" s="67" t="s">
        <v>2653</v>
      </c>
      <c r="D19" s="1395" t="s">
        <v>2654</v>
      </c>
      <c r="E19" s="1401">
        <v>55973.89</v>
      </c>
      <c r="F19" s="199">
        <v>1755</v>
      </c>
      <c r="G19" s="199"/>
      <c r="H19" s="200"/>
      <c r="I19" s="93" t="s">
        <v>2264</v>
      </c>
      <c r="J19" s="199"/>
      <c r="K19" s="199"/>
      <c r="L19" s="199"/>
      <c r="M19" s="199"/>
      <c r="N19" s="263">
        <f t="shared" si="0"/>
        <v>57728.89</v>
      </c>
      <c r="O19" s="67"/>
    </row>
    <row r="20" spans="1:15">
      <c r="A20" s="93" t="s">
        <v>2735</v>
      </c>
      <c r="B20" s="177"/>
      <c r="C20" s="67" t="s">
        <v>2655</v>
      </c>
      <c r="D20" s="1395" t="s">
        <v>2656</v>
      </c>
      <c r="E20" s="1401">
        <v>280361.01</v>
      </c>
      <c r="F20" s="199">
        <v>7797.96</v>
      </c>
      <c r="G20" s="199"/>
      <c r="H20" s="200"/>
      <c r="I20" s="93" t="s">
        <v>2735</v>
      </c>
      <c r="J20" s="199"/>
      <c r="K20" s="199"/>
      <c r="L20" s="199"/>
      <c r="M20" s="199"/>
      <c r="N20" s="263">
        <f t="shared" si="0"/>
        <v>288158.97000000003</v>
      </c>
      <c r="O20" s="67"/>
    </row>
    <row r="21" spans="1:15">
      <c r="A21" s="93" t="s">
        <v>2738</v>
      </c>
      <c r="B21" s="177"/>
      <c r="C21" s="67" t="s">
        <v>2657</v>
      </c>
      <c r="D21" s="1395" t="s">
        <v>2658</v>
      </c>
      <c r="E21" s="1401">
        <v>16982.88</v>
      </c>
      <c r="F21" s="199"/>
      <c r="G21" s="199"/>
      <c r="H21" s="200"/>
      <c r="I21" s="93" t="s">
        <v>2738</v>
      </c>
      <c r="J21" s="199"/>
      <c r="K21" s="199"/>
      <c r="L21" s="199"/>
      <c r="M21" s="199"/>
      <c r="N21" s="263">
        <f t="shared" si="0"/>
        <v>16982.88</v>
      </c>
      <c r="O21" s="67"/>
    </row>
    <row r="22" spans="1:15">
      <c r="A22" s="93" t="s">
        <v>154</v>
      </c>
      <c r="B22" s="177"/>
      <c r="C22" s="67" t="s">
        <v>2659</v>
      </c>
      <c r="D22" s="1395" t="s">
        <v>2660</v>
      </c>
      <c r="E22" s="1401">
        <v>4480.9799999999996</v>
      </c>
      <c r="F22" s="199"/>
      <c r="G22" s="199"/>
      <c r="H22" s="200"/>
      <c r="I22" s="93" t="s">
        <v>154</v>
      </c>
      <c r="J22" s="199"/>
      <c r="K22" s="199"/>
      <c r="L22" s="199"/>
      <c r="M22" s="199"/>
      <c r="N22" s="263">
        <f t="shared" si="0"/>
        <v>4480.9799999999996</v>
      </c>
      <c r="O22" s="67"/>
    </row>
    <row r="23" spans="1:15">
      <c r="A23" s="93" t="s">
        <v>2591</v>
      </c>
      <c r="B23" s="177"/>
      <c r="C23" s="67" t="s">
        <v>307</v>
      </c>
      <c r="D23" s="1395" t="s">
        <v>308</v>
      </c>
      <c r="E23" s="1401">
        <v>0</v>
      </c>
      <c r="F23" s="199"/>
      <c r="G23" s="199"/>
      <c r="H23" s="200"/>
      <c r="I23" s="93" t="s">
        <v>2591</v>
      </c>
      <c r="J23" s="199"/>
      <c r="K23" s="199"/>
      <c r="L23" s="199"/>
      <c r="M23" s="199"/>
      <c r="N23" s="263">
        <f t="shared" si="0"/>
        <v>0</v>
      </c>
      <c r="O23" s="67"/>
    </row>
    <row r="24" spans="1:15">
      <c r="A24" s="93" t="s">
        <v>2265</v>
      </c>
      <c r="B24" s="177"/>
      <c r="C24" s="67" t="s">
        <v>309</v>
      </c>
      <c r="D24" s="1395" t="s">
        <v>310</v>
      </c>
      <c r="E24" s="1401">
        <v>0</v>
      </c>
      <c r="F24" s="199"/>
      <c r="G24" s="199"/>
      <c r="H24" s="200"/>
      <c r="I24" s="93" t="s">
        <v>2265</v>
      </c>
      <c r="J24" s="199"/>
      <c r="K24" s="199"/>
      <c r="L24" s="199"/>
      <c r="M24" s="199"/>
      <c r="N24" s="263">
        <f t="shared" si="0"/>
        <v>0</v>
      </c>
      <c r="O24" s="67"/>
    </row>
    <row r="25" spans="1:15">
      <c r="A25" s="93" t="s">
        <v>2266</v>
      </c>
      <c r="B25" s="67"/>
      <c r="C25" s="67" t="s">
        <v>346</v>
      </c>
      <c r="D25" s="1395" t="s">
        <v>347</v>
      </c>
      <c r="E25" s="1401">
        <v>55843.59</v>
      </c>
      <c r="F25" s="199"/>
      <c r="G25" s="199"/>
      <c r="H25" s="200"/>
      <c r="I25" s="93" t="s">
        <v>2266</v>
      </c>
      <c r="J25" s="199"/>
      <c r="K25" s="199"/>
      <c r="L25" s="199"/>
      <c r="M25" s="199"/>
      <c r="N25" s="263">
        <f t="shared" si="0"/>
        <v>55843.59</v>
      </c>
      <c r="O25" s="67"/>
    </row>
    <row r="26" spans="1:15">
      <c r="A26" s="93" t="s">
        <v>2267</v>
      </c>
      <c r="B26" s="67"/>
      <c r="C26" s="67"/>
      <c r="D26" s="1395" t="s">
        <v>311</v>
      </c>
      <c r="E26" s="1441">
        <f>SUM(E15:E25)</f>
        <v>585854.6399999999</v>
      </c>
      <c r="F26" s="584">
        <f>SUM(F15:F25)</f>
        <v>29317.200000000001</v>
      </c>
      <c r="G26" s="584">
        <f>SUM(G15:G25)</f>
        <v>0</v>
      </c>
      <c r="H26" s="585">
        <f>SUM(H15:H25)</f>
        <v>0</v>
      </c>
      <c r="I26" s="93" t="s">
        <v>2267</v>
      </c>
      <c r="J26" s="584">
        <f>SUM(J15:J25)</f>
        <v>0</v>
      </c>
      <c r="K26" s="584">
        <f>SUM(K15:K25)</f>
        <v>0</v>
      </c>
      <c r="L26" s="584">
        <f>SUM(L15:L25)</f>
        <v>0</v>
      </c>
      <c r="M26" s="584">
        <f>SUM(M15:M25)</f>
        <v>0</v>
      </c>
      <c r="N26" s="585">
        <f>SUM(N15:N25)</f>
        <v>615171.83999999997</v>
      </c>
      <c r="O26" s="67"/>
    </row>
    <row r="27" spans="1:15">
      <c r="A27" s="99"/>
      <c r="B27" s="67" t="s">
        <v>312</v>
      </c>
      <c r="C27" s="67"/>
      <c r="D27" s="1395"/>
      <c r="E27" s="1399"/>
      <c r="F27" s="297"/>
      <c r="G27" s="297"/>
      <c r="H27" s="263"/>
      <c r="I27" s="99"/>
      <c r="J27" s="297"/>
      <c r="K27" s="297"/>
      <c r="L27" s="297"/>
      <c r="M27" s="297"/>
      <c r="N27" s="263"/>
      <c r="O27" s="67"/>
    </row>
    <row r="28" spans="1:15">
      <c r="A28" s="93" t="s">
        <v>2268</v>
      </c>
      <c r="B28" s="177"/>
      <c r="C28" s="67" t="s">
        <v>350</v>
      </c>
      <c r="D28" s="1395" t="s">
        <v>351</v>
      </c>
      <c r="E28" s="1401">
        <v>0</v>
      </c>
      <c r="F28" s="199"/>
      <c r="G28" s="199"/>
      <c r="H28" s="200"/>
      <c r="I28" s="93" t="s">
        <v>2268</v>
      </c>
      <c r="J28" s="199"/>
      <c r="K28" s="199"/>
      <c r="L28" s="199"/>
      <c r="M28" s="199"/>
      <c r="N28" s="263">
        <f t="shared" ref="N28:N38" si="1">SUM(E28:H28)-SUM(J28:M28)</f>
        <v>0</v>
      </c>
      <c r="O28" s="67"/>
    </row>
    <row r="29" spans="1:15">
      <c r="A29" s="93" t="s">
        <v>2269</v>
      </c>
      <c r="B29" s="177"/>
      <c r="C29" s="67" t="s">
        <v>352</v>
      </c>
      <c r="D29" s="1395" t="s">
        <v>867</v>
      </c>
      <c r="E29" s="1401">
        <v>407598.18</v>
      </c>
      <c r="F29" s="199"/>
      <c r="G29" s="199"/>
      <c r="H29" s="200"/>
      <c r="I29" s="93" t="s">
        <v>2269</v>
      </c>
      <c r="J29" s="199"/>
      <c r="K29" s="199"/>
      <c r="L29" s="199"/>
      <c r="M29" s="199"/>
      <c r="N29" s="263">
        <f t="shared" si="1"/>
        <v>407598.18</v>
      </c>
      <c r="O29" s="67"/>
    </row>
    <row r="30" spans="1:15">
      <c r="A30" s="93" t="s">
        <v>2270</v>
      </c>
      <c r="B30" s="177"/>
      <c r="C30" s="67" t="s">
        <v>354</v>
      </c>
      <c r="D30" s="1395" t="s">
        <v>355</v>
      </c>
      <c r="E30" s="1401">
        <v>0</v>
      </c>
      <c r="F30" s="199"/>
      <c r="G30" s="199"/>
      <c r="H30" s="200"/>
      <c r="I30" s="93" t="s">
        <v>2270</v>
      </c>
      <c r="J30" s="199"/>
      <c r="K30" s="199"/>
      <c r="L30" s="199"/>
      <c r="M30" s="199"/>
      <c r="N30" s="263">
        <f t="shared" si="1"/>
        <v>0</v>
      </c>
      <c r="O30" s="67"/>
    </row>
    <row r="31" spans="1:15">
      <c r="A31" s="93" t="s">
        <v>2271</v>
      </c>
      <c r="B31" s="177"/>
      <c r="C31" s="67" t="s">
        <v>307</v>
      </c>
      <c r="D31" s="1395" t="s">
        <v>313</v>
      </c>
      <c r="E31" s="1401">
        <v>0</v>
      </c>
      <c r="F31" s="199"/>
      <c r="G31" s="199"/>
      <c r="H31" s="200"/>
      <c r="I31" s="93" t="s">
        <v>2271</v>
      </c>
      <c r="J31" s="199"/>
      <c r="K31" s="199"/>
      <c r="L31" s="199"/>
      <c r="M31" s="199"/>
      <c r="N31" s="263">
        <f t="shared" si="1"/>
        <v>0</v>
      </c>
      <c r="O31" s="67"/>
    </row>
    <row r="32" spans="1:15">
      <c r="A32" s="93" t="s">
        <v>2272</v>
      </c>
      <c r="B32" s="177"/>
      <c r="C32" s="67" t="s">
        <v>309</v>
      </c>
      <c r="D32" s="1395" t="s">
        <v>314</v>
      </c>
      <c r="E32" s="1401">
        <v>0</v>
      </c>
      <c r="F32" s="199"/>
      <c r="G32" s="199"/>
      <c r="H32" s="200"/>
      <c r="I32" s="93" t="s">
        <v>2272</v>
      </c>
      <c r="J32" s="199"/>
      <c r="K32" s="199"/>
      <c r="L32" s="199"/>
      <c r="M32" s="199"/>
      <c r="N32" s="263">
        <f t="shared" si="1"/>
        <v>0</v>
      </c>
      <c r="O32" s="67"/>
    </row>
    <row r="33" spans="1:15">
      <c r="A33" s="93" t="s">
        <v>2273</v>
      </c>
      <c r="B33" s="177"/>
      <c r="C33" s="67" t="s">
        <v>315</v>
      </c>
      <c r="D33" s="1395" t="s">
        <v>316</v>
      </c>
      <c r="E33" s="1401">
        <v>0</v>
      </c>
      <c r="F33" s="199"/>
      <c r="G33" s="199"/>
      <c r="H33" s="200"/>
      <c r="I33" s="93" t="s">
        <v>2273</v>
      </c>
      <c r="J33" s="199"/>
      <c r="K33" s="199"/>
      <c r="L33" s="199"/>
      <c r="M33" s="199"/>
      <c r="N33" s="263">
        <f t="shared" si="1"/>
        <v>0</v>
      </c>
      <c r="O33" s="67"/>
    </row>
    <row r="34" spans="1:15">
      <c r="A34" s="93" t="s">
        <v>2274</v>
      </c>
      <c r="B34" s="177"/>
      <c r="C34" s="67" t="s">
        <v>2890</v>
      </c>
      <c r="D34" s="1395" t="s">
        <v>2891</v>
      </c>
      <c r="E34" s="1401">
        <v>0</v>
      </c>
      <c r="F34" s="199"/>
      <c r="G34" s="199"/>
      <c r="H34" s="200"/>
      <c r="I34" s="93" t="s">
        <v>2274</v>
      </c>
      <c r="J34" s="199"/>
      <c r="K34" s="199"/>
      <c r="L34" s="199"/>
      <c r="M34" s="199"/>
      <c r="N34" s="263">
        <f t="shared" si="1"/>
        <v>0</v>
      </c>
      <c r="O34" s="67"/>
    </row>
    <row r="35" spans="1:15">
      <c r="A35" s="93" t="s">
        <v>2275</v>
      </c>
      <c r="B35" s="177"/>
      <c r="C35" s="67" t="s">
        <v>2892</v>
      </c>
      <c r="D35" s="1395" t="s">
        <v>2893</v>
      </c>
      <c r="E35" s="1401">
        <v>0</v>
      </c>
      <c r="F35" s="199"/>
      <c r="G35" s="199"/>
      <c r="H35" s="200"/>
      <c r="I35" s="93" t="s">
        <v>2275</v>
      </c>
      <c r="J35" s="199"/>
      <c r="K35" s="199"/>
      <c r="L35" s="199"/>
      <c r="M35" s="199"/>
      <c r="N35" s="263">
        <f t="shared" si="1"/>
        <v>0</v>
      </c>
      <c r="O35" s="67"/>
    </row>
    <row r="36" spans="1:15">
      <c r="A36" s="93" t="s">
        <v>2276</v>
      </c>
      <c r="B36" s="177"/>
      <c r="C36" s="67" t="s">
        <v>307</v>
      </c>
      <c r="D36" s="1395" t="s">
        <v>317</v>
      </c>
      <c r="E36" s="1401">
        <v>0</v>
      </c>
      <c r="F36" s="199"/>
      <c r="G36" s="199"/>
      <c r="H36" s="200"/>
      <c r="I36" s="93" t="s">
        <v>2276</v>
      </c>
      <c r="J36" s="199"/>
      <c r="K36" s="199"/>
      <c r="L36" s="199"/>
      <c r="M36" s="199"/>
      <c r="N36" s="263">
        <f t="shared" si="1"/>
        <v>0</v>
      </c>
      <c r="O36" s="67"/>
    </row>
    <row r="37" spans="1:15">
      <c r="A37" s="93" t="s">
        <v>2277</v>
      </c>
      <c r="B37" s="177"/>
      <c r="C37" s="67" t="s">
        <v>309</v>
      </c>
      <c r="D37" s="1395" t="s">
        <v>318</v>
      </c>
      <c r="E37" s="1401">
        <v>0</v>
      </c>
      <c r="F37" s="199"/>
      <c r="G37" s="199"/>
      <c r="H37" s="200"/>
      <c r="I37" s="93" t="s">
        <v>2277</v>
      </c>
      <c r="J37" s="199"/>
      <c r="K37" s="199"/>
      <c r="L37" s="199"/>
      <c r="M37" s="199"/>
      <c r="N37" s="263">
        <f t="shared" si="1"/>
        <v>0</v>
      </c>
      <c r="O37" s="67"/>
    </row>
    <row r="38" spans="1:15">
      <c r="A38" s="93" t="s">
        <v>2278</v>
      </c>
      <c r="B38" s="177"/>
      <c r="C38" s="67" t="s">
        <v>2896</v>
      </c>
      <c r="D38" s="1395" t="s">
        <v>2897</v>
      </c>
      <c r="E38" s="1401">
        <v>949925.22</v>
      </c>
      <c r="F38" s="199">
        <v>2744.52</v>
      </c>
      <c r="G38" s="199"/>
      <c r="H38" s="200"/>
      <c r="I38" s="93" t="s">
        <v>2278</v>
      </c>
      <c r="J38" s="199"/>
      <c r="K38" s="199"/>
      <c r="L38" s="199"/>
      <c r="M38" s="199"/>
      <c r="N38" s="263">
        <f t="shared" si="1"/>
        <v>952669.74</v>
      </c>
      <c r="O38" s="67"/>
    </row>
    <row r="39" spans="1:15">
      <c r="A39" s="93" t="s">
        <v>2279</v>
      </c>
      <c r="B39" s="177"/>
      <c r="C39" s="67"/>
      <c r="D39" s="1395" t="s">
        <v>319</v>
      </c>
      <c r="E39" s="1441">
        <f>SUM(E28:E38)</f>
        <v>1357523.4</v>
      </c>
      <c r="F39" s="584">
        <f>SUM(F28:F38)</f>
        <v>2744.52</v>
      </c>
      <c r="G39" s="584">
        <f>SUM(G28:G38)</f>
        <v>0</v>
      </c>
      <c r="H39" s="585">
        <f>SUM(H28:H38)</f>
        <v>0</v>
      </c>
      <c r="I39" s="93" t="s">
        <v>2279</v>
      </c>
      <c r="J39" s="584">
        <f>SUM(J28:J38)</f>
        <v>0</v>
      </c>
      <c r="K39" s="584">
        <f>SUM(K28:K38)</f>
        <v>0</v>
      </c>
      <c r="L39" s="584">
        <f>SUM(L28:L38)</f>
        <v>0</v>
      </c>
      <c r="M39" s="584">
        <f>SUM(M28:M38)</f>
        <v>0</v>
      </c>
      <c r="N39" s="585">
        <f>SUM(N28:N38)</f>
        <v>1360267.92</v>
      </c>
      <c r="O39" s="67"/>
    </row>
    <row r="40" spans="1:15">
      <c r="A40" s="99"/>
      <c r="B40" s="67" t="s">
        <v>320</v>
      </c>
      <c r="C40" s="67"/>
      <c r="D40" s="1395"/>
      <c r="E40" s="1399"/>
      <c r="F40" s="297"/>
      <c r="G40" s="297"/>
      <c r="H40" s="263"/>
      <c r="I40" s="99"/>
      <c r="J40" s="297"/>
      <c r="K40" s="297"/>
      <c r="L40" s="297"/>
      <c r="M40" s="297"/>
      <c r="N40" s="263"/>
      <c r="O40" s="67"/>
    </row>
    <row r="41" spans="1:15">
      <c r="A41" s="93" t="s">
        <v>2280</v>
      </c>
      <c r="B41" s="177"/>
      <c r="C41" s="67" t="s">
        <v>2901</v>
      </c>
      <c r="D41" s="1395" t="s">
        <v>2902</v>
      </c>
      <c r="E41" s="1401">
        <v>0</v>
      </c>
      <c r="F41" s="199"/>
      <c r="G41" s="199"/>
      <c r="H41" s="200"/>
      <c r="I41" s="93" t="s">
        <v>2280</v>
      </c>
      <c r="J41" s="199"/>
      <c r="K41" s="199"/>
      <c r="L41" s="199"/>
      <c r="M41" s="199"/>
      <c r="N41" s="263">
        <f>SUM(E41:H41)-SUM(J41:M41)</f>
        <v>0</v>
      </c>
      <c r="O41" s="67"/>
    </row>
    <row r="42" spans="1:15">
      <c r="A42" s="93" t="s">
        <v>167</v>
      </c>
      <c r="B42" s="177"/>
      <c r="C42" s="67" t="s">
        <v>2903</v>
      </c>
      <c r="D42" s="1395" t="s">
        <v>2904</v>
      </c>
      <c r="E42" s="1401">
        <v>0</v>
      </c>
      <c r="F42" s="199"/>
      <c r="G42" s="199"/>
      <c r="H42" s="200"/>
      <c r="I42" s="93" t="s">
        <v>167</v>
      </c>
      <c r="J42" s="199"/>
      <c r="K42" s="199"/>
      <c r="L42" s="199"/>
      <c r="M42" s="199"/>
      <c r="N42" s="263">
        <f>SUM(E42:H42)-SUM(J42:M42)</f>
        <v>0</v>
      </c>
      <c r="O42" s="67"/>
    </row>
    <row r="43" spans="1:15">
      <c r="A43" s="93" t="s">
        <v>170</v>
      </c>
      <c r="B43" s="177"/>
      <c r="C43" s="67" t="s">
        <v>2905</v>
      </c>
      <c r="D43" s="1395" t="s">
        <v>2906</v>
      </c>
      <c r="E43" s="1401">
        <v>0</v>
      </c>
      <c r="F43" s="199"/>
      <c r="G43" s="199"/>
      <c r="H43" s="200"/>
      <c r="I43" s="93" t="s">
        <v>170</v>
      </c>
      <c r="J43" s="199"/>
      <c r="K43" s="199"/>
      <c r="L43" s="199"/>
      <c r="M43" s="199"/>
      <c r="N43" s="263">
        <f>SUM(E43:H43)-SUM(J43:M43)</f>
        <v>0</v>
      </c>
      <c r="O43" s="67"/>
    </row>
    <row r="44" spans="1:15">
      <c r="A44" s="93" t="s">
        <v>172</v>
      </c>
      <c r="B44" s="177"/>
      <c r="C44" s="67" t="s">
        <v>2907</v>
      </c>
      <c r="D44" s="1395" t="s">
        <v>868</v>
      </c>
      <c r="E44" s="1401">
        <v>0</v>
      </c>
      <c r="F44" s="199"/>
      <c r="G44" s="199"/>
      <c r="H44" s="200"/>
      <c r="I44" s="93" t="s">
        <v>172</v>
      </c>
      <c r="J44" s="199"/>
      <c r="K44" s="199"/>
      <c r="L44" s="199"/>
      <c r="M44" s="199"/>
      <c r="N44" s="263">
        <f>SUM(E44:H44)-SUM(J44:M44)</f>
        <v>0</v>
      </c>
      <c r="O44" s="67"/>
    </row>
    <row r="45" spans="1:15">
      <c r="A45" s="93" t="s">
        <v>172</v>
      </c>
      <c r="B45" s="177"/>
      <c r="C45" s="67" t="s">
        <v>2909</v>
      </c>
      <c r="D45" s="1395" t="s">
        <v>2910</v>
      </c>
      <c r="E45" s="1401">
        <v>0</v>
      </c>
      <c r="F45" s="199"/>
      <c r="G45" s="199"/>
      <c r="H45" s="200"/>
      <c r="I45" s="93" t="s">
        <v>172</v>
      </c>
      <c r="J45" s="199"/>
      <c r="K45" s="199"/>
      <c r="L45" s="199"/>
      <c r="M45" s="199"/>
      <c r="N45" s="263">
        <f>SUM(E45:H45)-SUM(J45:M45)</f>
        <v>0</v>
      </c>
      <c r="O45" s="67"/>
    </row>
    <row r="46" spans="1:15">
      <c r="A46" s="93" t="s">
        <v>175</v>
      </c>
      <c r="B46" s="177"/>
      <c r="C46" s="67"/>
      <c r="D46" s="1395" t="s">
        <v>321</v>
      </c>
      <c r="E46" s="1441">
        <f>SUM(E41:E45)</f>
        <v>0</v>
      </c>
      <c r="F46" s="584">
        <f>SUM(F41:F45)</f>
        <v>0</v>
      </c>
      <c r="G46" s="584">
        <f>SUM(G41:G45)</f>
        <v>0</v>
      </c>
      <c r="H46" s="585">
        <f>SUM(H41:H45)</f>
        <v>0</v>
      </c>
      <c r="I46" s="93" t="s">
        <v>175</v>
      </c>
      <c r="J46" s="584">
        <f>SUM(J41:J45)</f>
        <v>0</v>
      </c>
      <c r="K46" s="584">
        <f>SUM(K41:K45)</f>
        <v>0</v>
      </c>
      <c r="L46" s="584">
        <f>SUM(L41:L45)</f>
        <v>0</v>
      </c>
      <c r="M46" s="584">
        <f>SUM(M41:M45)</f>
        <v>0</v>
      </c>
      <c r="N46" s="585">
        <f>SUM(N41:N45)</f>
        <v>0</v>
      </c>
      <c r="O46" s="67"/>
    </row>
    <row r="47" spans="1:15">
      <c r="A47" s="99"/>
      <c r="B47" s="67" t="s">
        <v>322</v>
      </c>
      <c r="C47" s="67"/>
      <c r="D47" s="1395"/>
      <c r="E47" s="1399"/>
      <c r="F47" s="297"/>
      <c r="G47" s="297"/>
      <c r="H47" s="263"/>
      <c r="I47" s="99"/>
      <c r="J47" s="297"/>
      <c r="K47" s="297"/>
      <c r="L47" s="297"/>
      <c r="M47" s="297"/>
      <c r="N47" s="263"/>
      <c r="O47" s="67"/>
    </row>
    <row r="48" spans="1:15">
      <c r="A48" s="93" t="s">
        <v>533</v>
      </c>
      <c r="B48" s="177"/>
      <c r="C48" s="67" t="s">
        <v>870</v>
      </c>
      <c r="D48" s="1395" t="s">
        <v>1414</v>
      </c>
      <c r="E48" s="1401">
        <v>644819.56000000006</v>
      </c>
      <c r="F48" s="199">
        <v>11954.79</v>
      </c>
      <c r="G48" s="199">
        <v>2396.16</v>
      </c>
      <c r="H48" s="200"/>
      <c r="I48" s="93" t="s">
        <v>533</v>
      </c>
      <c r="J48" s="199"/>
      <c r="K48" s="199">
        <v>1482.62</v>
      </c>
      <c r="L48" s="199">
        <v>3135.99</v>
      </c>
      <c r="M48" s="199"/>
      <c r="N48" s="263">
        <f t="shared" ref="N48:N56" si="2">SUM(E48:H48)-SUM(J48:M48)</f>
        <v>654551.90000000014</v>
      </c>
      <c r="O48" s="67"/>
    </row>
    <row r="49" spans="1:15">
      <c r="A49" s="93" t="s">
        <v>536</v>
      </c>
      <c r="B49" s="177"/>
      <c r="C49" s="67" t="s">
        <v>871</v>
      </c>
      <c r="D49" s="1395" t="s">
        <v>1416</v>
      </c>
      <c r="E49" s="1401">
        <v>1038092.32</v>
      </c>
      <c r="F49" s="199">
        <v>16591.2</v>
      </c>
      <c r="G49" s="199">
        <v>127.9</v>
      </c>
      <c r="H49" s="200"/>
      <c r="I49" s="93" t="s">
        <v>536</v>
      </c>
      <c r="J49" s="199"/>
      <c r="K49" s="199">
        <v>1670.75</v>
      </c>
      <c r="L49" s="199">
        <v>624.1</v>
      </c>
      <c r="M49" s="199"/>
      <c r="N49" s="263">
        <f t="shared" si="2"/>
        <v>1052516.5699999998</v>
      </c>
      <c r="O49" s="67"/>
    </row>
    <row r="50" spans="1:15">
      <c r="A50" s="93" t="s">
        <v>539</v>
      </c>
      <c r="B50" s="177"/>
      <c r="C50" s="67" t="s">
        <v>872</v>
      </c>
      <c r="D50" s="1395" t="s">
        <v>1418</v>
      </c>
      <c r="E50" s="1401">
        <v>45858.46</v>
      </c>
      <c r="F50" s="199">
        <v>1993.68</v>
      </c>
      <c r="G50" s="199"/>
      <c r="H50" s="200"/>
      <c r="I50" s="93" t="s">
        <v>539</v>
      </c>
      <c r="J50" s="199"/>
      <c r="K50" s="199"/>
      <c r="L50" s="199"/>
      <c r="M50" s="199"/>
      <c r="N50" s="263">
        <f t="shared" si="2"/>
        <v>47852.14</v>
      </c>
      <c r="O50" s="67"/>
    </row>
    <row r="51" spans="1:15">
      <c r="A51" s="93" t="s">
        <v>543</v>
      </c>
      <c r="B51" s="177"/>
      <c r="C51" s="67" t="s">
        <v>873</v>
      </c>
      <c r="D51" s="1395" t="s">
        <v>1420</v>
      </c>
      <c r="E51" s="1401">
        <v>30466.639999999999</v>
      </c>
      <c r="F51" s="199">
        <v>425.16</v>
      </c>
      <c r="G51" s="199">
        <v>17.399999999999999</v>
      </c>
      <c r="H51" s="200"/>
      <c r="I51" s="93" t="s">
        <v>543</v>
      </c>
      <c r="J51" s="199"/>
      <c r="K51" s="199"/>
      <c r="L51" s="199"/>
      <c r="M51" s="199"/>
      <c r="N51" s="263">
        <f t="shared" si="2"/>
        <v>30909.200000000001</v>
      </c>
      <c r="O51" s="67"/>
    </row>
    <row r="52" spans="1:15">
      <c r="A52" s="93" t="s">
        <v>546</v>
      </c>
      <c r="B52" s="177"/>
      <c r="C52" s="67" t="s">
        <v>874</v>
      </c>
      <c r="D52" s="1395" t="s">
        <v>1422</v>
      </c>
      <c r="E52" s="1401">
        <v>0</v>
      </c>
      <c r="F52" s="199"/>
      <c r="G52" s="199"/>
      <c r="H52" s="200"/>
      <c r="I52" s="93" t="s">
        <v>546</v>
      </c>
      <c r="J52" s="199"/>
      <c r="K52" s="199"/>
      <c r="L52" s="199"/>
      <c r="M52" s="199"/>
      <c r="N52" s="263">
        <f t="shared" si="2"/>
        <v>0</v>
      </c>
      <c r="O52" s="67"/>
    </row>
    <row r="53" spans="1:15">
      <c r="A53" s="93" t="s">
        <v>549</v>
      </c>
      <c r="B53" s="177"/>
      <c r="C53" s="67" t="s">
        <v>875</v>
      </c>
      <c r="D53" s="1395" t="s">
        <v>1424</v>
      </c>
      <c r="E53" s="1401">
        <v>0</v>
      </c>
      <c r="F53" s="199"/>
      <c r="G53" s="199"/>
      <c r="H53" s="200"/>
      <c r="I53" s="93" t="s">
        <v>549</v>
      </c>
      <c r="J53" s="199"/>
      <c r="K53" s="199"/>
      <c r="L53" s="199"/>
      <c r="M53" s="199"/>
      <c r="N53" s="263">
        <f t="shared" si="2"/>
        <v>0</v>
      </c>
      <c r="O53" s="67"/>
    </row>
    <row r="54" spans="1:15">
      <c r="A54" s="93" t="s">
        <v>1338</v>
      </c>
      <c r="B54" s="177"/>
      <c r="C54" s="67" t="s">
        <v>876</v>
      </c>
      <c r="D54" s="1395" t="s">
        <v>1426</v>
      </c>
      <c r="E54" s="1401">
        <v>0</v>
      </c>
      <c r="F54" s="199"/>
      <c r="G54" s="199"/>
      <c r="H54" s="200"/>
      <c r="I54" s="93" t="s">
        <v>1338</v>
      </c>
      <c r="J54" s="199"/>
      <c r="K54" s="199"/>
      <c r="L54" s="199"/>
      <c r="M54" s="199"/>
      <c r="N54" s="263">
        <f t="shared" si="2"/>
        <v>0</v>
      </c>
      <c r="O54" s="67"/>
    </row>
    <row r="55" spans="1:15">
      <c r="A55" s="93" t="s">
        <v>1338</v>
      </c>
      <c r="B55" s="177"/>
      <c r="C55" s="67" t="s">
        <v>877</v>
      </c>
      <c r="D55" s="1395" t="s">
        <v>1428</v>
      </c>
      <c r="E55" s="1401">
        <v>16888.98</v>
      </c>
      <c r="F55" s="199"/>
      <c r="G55" s="199"/>
      <c r="H55" s="200"/>
      <c r="I55" s="93" t="s">
        <v>1338</v>
      </c>
      <c r="J55" s="199"/>
      <c r="K55" s="199"/>
      <c r="L55" s="199"/>
      <c r="M55" s="199"/>
      <c r="N55" s="263">
        <f t="shared" si="2"/>
        <v>16888.98</v>
      </c>
      <c r="O55" s="67"/>
    </row>
    <row r="56" spans="1:15">
      <c r="A56" s="93" t="s">
        <v>1340</v>
      </c>
      <c r="B56" s="177"/>
      <c r="C56" s="67" t="s">
        <v>878</v>
      </c>
      <c r="D56" s="1395" t="s">
        <v>879</v>
      </c>
      <c r="E56" s="1401">
        <v>7533.27</v>
      </c>
      <c r="F56" s="199">
        <v>622.08000000000004</v>
      </c>
      <c r="G56" s="199"/>
      <c r="H56" s="200"/>
      <c r="I56" s="93" t="s">
        <v>1340</v>
      </c>
      <c r="J56" s="199"/>
      <c r="K56" s="199"/>
      <c r="L56" s="199"/>
      <c r="M56" s="199"/>
      <c r="N56" s="263">
        <f t="shared" si="2"/>
        <v>8155.35</v>
      </c>
      <c r="O56" s="67"/>
    </row>
    <row r="57" spans="1:15">
      <c r="A57" s="93" t="s">
        <v>1341</v>
      </c>
      <c r="B57" s="177"/>
      <c r="C57" s="67"/>
      <c r="D57" s="1395" t="s">
        <v>323</v>
      </c>
      <c r="E57" s="1441">
        <f>SUM(E48:E56)</f>
        <v>1783659.2299999997</v>
      </c>
      <c r="F57" s="584">
        <f>SUM(F48:F56)</f>
        <v>31586.910000000003</v>
      </c>
      <c r="G57" s="584">
        <f>SUM(G48:G56)</f>
        <v>2541.46</v>
      </c>
      <c r="H57" s="585">
        <f>SUM(H48:H56)</f>
        <v>0</v>
      </c>
      <c r="I57" s="93" t="s">
        <v>1341</v>
      </c>
      <c r="J57" s="584">
        <f>SUM(J48:J56)</f>
        <v>0</v>
      </c>
      <c r="K57" s="584">
        <f>SUM(K48:K56)</f>
        <v>3153.37</v>
      </c>
      <c r="L57" s="584">
        <f>SUM(L48:L56)</f>
        <v>3760.0899999999997</v>
      </c>
      <c r="M57" s="584">
        <f>SUM(M48:M56)</f>
        <v>0</v>
      </c>
      <c r="N57" s="585">
        <f>SUM(N48:N56)</f>
        <v>1810874.14</v>
      </c>
      <c r="O57" s="67"/>
    </row>
    <row r="58" spans="1:15">
      <c r="A58" s="93" t="s">
        <v>1345</v>
      </c>
      <c r="B58" s="177"/>
      <c r="C58" s="67" t="s">
        <v>324</v>
      </c>
      <c r="D58" s="1395" t="s">
        <v>325</v>
      </c>
      <c r="E58" s="1401"/>
      <c r="F58" s="199"/>
      <c r="G58" s="199"/>
      <c r="H58" s="200"/>
      <c r="I58" s="93" t="s">
        <v>1345</v>
      </c>
      <c r="J58" s="199"/>
      <c r="K58" s="199"/>
      <c r="L58" s="199"/>
      <c r="M58" s="199"/>
      <c r="N58" s="263">
        <f>SUM(E58:H58)-SUM(J58:M58)</f>
        <v>0</v>
      </c>
      <c r="O58" s="67"/>
    </row>
    <row r="59" spans="1:15">
      <c r="A59" s="93" t="s">
        <v>1347</v>
      </c>
      <c r="B59" s="177"/>
      <c r="C59" s="67" t="s">
        <v>324</v>
      </c>
      <c r="D59" s="1395" t="s">
        <v>325</v>
      </c>
      <c r="E59" s="1401"/>
      <c r="F59" s="199"/>
      <c r="G59" s="199"/>
      <c r="H59" s="200"/>
      <c r="I59" s="93" t="s">
        <v>1347</v>
      </c>
      <c r="J59" s="199"/>
      <c r="K59" s="199"/>
      <c r="L59" s="199"/>
      <c r="M59" s="199"/>
      <c r="N59" s="263">
        <f>SUM(E59:H59)-SUM(J59:M59)</f>
        <v>0</v>
      </c>
      <c r="O59" s="67"/>
    </row>
    <row r="60" spans="1:15">
      <c r="A60" s="93" t="s">
        <v>562</v>
      </c>
      <c r="B60" s="107"/>
      <c r="C60" s="67" t="s">
        <v>324</v>
      </c>
      <c r="D60" s="1438" t="s">
        <v>326</v>
      </c>
      <c r="E60" s="1441">
        <f>E26+E39+E46+E57+E58+E59</f>
        <v>3727037.2699999996</v>
      </c>
      <c r="F60" s="584">
        <f>F26+F39+F46+F57+F58+F59</f>
        <v>63648.630000000005</v>
      </c>
      <c r="G60" s="584">
        <f>G26+G39+G46+G57+G58+G59</f>
        <v>2541.46</v>
      </c>
      <c r="H60" s="585">
        <f>H26+H39+H46+H57+H58+H59</f>
        <v>0</v>
      </c>
      <c r="I60" s="93" t="s">
        <v>562</v>
      </c>
      <c r="J60" s="584">
        <f>J26+J39+J46+J57+J58+J59</f>
        <v>0</v>
      </c>
      <c r="K60" s="584">
        <f>K26+K39+K46+K57+K58+K59</f>
        <v>3153.37</v>
      </c>
      <c r="L60" s="584">
        <f>L26+L39+L46+L57+L58+L59</f>
        <v>3760.0899999999997</v>
      </c>
      <c r="M60" s="584">
        <f>M26+M39+M46+M57+M58+M59</f>
        <v>0</v>
      </c>
      <c r="N60" s="585">
        <f>N26+N39+N46+N57+N58+N59</f>
        <v>3786313.8999999994</v>
      </c>
      <c r="O60" s="67"/>
    </row>
    <row r="61" spans="1:15">
      <c r="A61" s="93" t="s">
        <v>565</v>
      </c>
      <c r="B61" s="107"/>
      <c r="C61" s="67" t="s">
        <v>327</v>
      </c>
      <c r="D61" s="1395" t="s">
        <v>328</v>
      </c>
      <c r="E61" s="1401"/>
      <c r="F61" s="199"/>
      <c r="G61" s="199"/>
      <c r="H61" s="200"/>
      <c r="I61" s="93" t="s">
        <v>565</v>
      </c>
      <c r="J61" s="199"/>
      <c r="K61" s="199"/>
      <c r="L61" s="199"/>
      <c r="M61" s="199"/>
      <c r="N61" s="263">
        <f>SUM(E61:H61)-SUM(J61:M61)</f>
        <v>0</v>
      </c>
      <c r="O61" s="67"/>
    </row>
    <row r="62" spans="1:15">
      <c r="A62" s="93" t="s">
        <v>567</v>
      </c>
      <c r="B62" s="177"/>
      <c r="C62" s="67" t="s">
        <v>329</v>
      </c>
      <c r="D62" s="1395" t="s">
        <v>330</v>
      </c>
      <c r="E62" s="1401"/>
      <c r="F62" s="199"/>
      <c r="G62" s="199"/>
      <c r="H62" s="200"/>
      <c r="I62" s="93" t="s">
        <v>567</v>
      </c>
      <c r="J62" s="199"/>
      <c r="K62" s="199"/>
      <c r="L62" s="199"/>
      <c r="M62" s="199"/>
      <c r="N62" s="263">
        <f>SUM(E62:H62)-SUM(J62:M62)</f>
        <v>0</v>
      </c>
      <c r="O62" s="67"/>
    </row>
    <row r="63" spans="1:15">
      <c r="A63" s="93" t="s">
        <v>570</v>
      </c>
      <c r="B63" s="177"/>
      <c r="C63" s="67"/>
      <c r="D63" s="1438" t="s">
        <v>331</v>
      </c>
      <c r="E63" s="1441">
        <f>SUM(E60:E62)</f>
        <v>3727037.2699999996</v>
      </c>
      <c r="F63" s="584">
        <f>SUM(F60:F62)</f>
        <v>63648.630000000005</v>
      </c>
      <c r="G63" s="584">
        <f>SUM(G60:G62)</f>
        <v>2541.46</v>
      </c>
      <c r="H63" s="585">
        <f>SUM(H60:H62)</f>
        <v>0</v>
      </c>
      <c r="I63" s="93" t="s">
        <v>570</v>
      </c>
      <c r="J63" s="584">
        <f>SUM(J60:J62)</f>
        <v>0</v>
      </c>
      <c r="K63" s="584">
        <f>SUM(K60:K62)</f>
        <v>3153.37</v>
      </c>
      <c r="L63" s="584">
        <f>SUM(L60:L62)</f>
        <v>3760.0899999999997</v>
      </c>
      <c r="M63" s="584">
        <f>SUM(M60:M62)</f>
        <v>0</v>
      </c>
      <c r="N63" s="585">
        <f>SUM(N60:N62)</f>
        <v>3786313.8999999994</v>
      </c>
      <c r="O63" s="67"/>
    </row>
    <row r="64" spans="1:15">
      <c r="A64" s="93" t="s">
        <v>573</v>
      </c>
      <c r="B64" s="177"/>
      <c r="C64" s="67" t="s">
        <v>332</v>
      </c>
      <c r="D64" s="1395" t="s">
        <v>1434</v>
      </c>
      <c r="E64" s="1401"/>
      <c r="F64" s="199"/>
      <c r="G64" s="199"/>
      <c r="H64" s="200"/>
      <c r="I64" s="93" t="s">
        <v>573</v>
      </c>
      <c r="J64" s="199"/>
      <c r="K64" s="199"/>
      <c r="L64" s="199"/>
      <c r="M64" s="199"/>
      <c r="N64" s="263">
        <f>SUM(E64:H64)-SUM(J64:M64)</f>
        <v>0</v>
      </c>
      <c r="O64" s="67"/>
    </row>
    <row r="65" spans="1:15">
      <c r="A65" s="93" t="s">
        <v>575</v>
      </c>
      <c r="B65" s="177"/>
      <c r="C65" s="67" t="s">
        <v>333</v>
      </c>
      <c r="D65" s="1395" t="s">
        <v>1436</v>
      </c>
      <c r="E65" s="1401"/>
      <c r="F65" s="199"/>
      <c r="G65" s="199"/>
      <c r="H65" s="200"/>
      <c r="I65" s="93" t="s">
        <v>575</v>
      </c>
      <c r="J65" s="199"/>
      <c r="K65" s="199"/>
      <c r="L65" s="199"/>
      <c r="M65" s="199"/>
      <c r="N65" s="263">
        <f>SUM(E65:H65)-SUM(J65:M65)</f>
        <v>0</v>
      </c>
      <c r="O65" s="67"/>
    </row>
    <row r="66" spans="1:15">
      <c r="A66" s="93" t="s">
        <v>1060</v>
      </c>
      <c r="B66" s="177"/>
      <c r="C66" s="67"/>
      <c r="D66" s="1395" t="s">
        <v>334</v>
      </c>
      <c r="E66" s="1441">
        <f>E64+E65</f>
        <v>0</v>
      </c>
      <c r="F66" s="584">
        <f>F64+F65</f>
        <v>0</v>
      </c>
      <c r="G66" s="584">
        <f>G64+G65</f>
        <v>0</v>
      </c>
      <c r="H66" s="585">
        <f>H64+H65</f>
        <v>0</v>
      </c>
      <c r="I66" s="93" t="s">
        <v>1060</v>
      </c>
      <c r="J66" s="584">
        <f>J64+J65</f>
        <v>0</v>
      </c>
      <c r="K66" s="584">
        <f>K64+K65</f>
        <v>0</v>
      </c>
      <c r="L66" s="584">
        <f>L64+L65</f>
        <v>0</v>
      </c>
      <c r="M66" s="584">
        <f>M64+M65</f>
        <v>0</v>
      </c>
      <c r="N66" s="585">
        <f>N64+N65</f>
        <v>0</v>
      </c>
      <c r="O66" s="67"/>
    </row>
    <row r="67" spans="1:15">
      <c r="A67" s="93" t="s">
        <v>1560</v>
      </c>
      <c r="B67" s="177"/>
      <c r="C67" s="67" t="s">
        <v>335</v>
      </c>
      <c r="D67" s="1395" t="s">
        <v>336</v>
      </c>
      <c r="E67" s="1401"/>
      <c r="F67" s="199"/>
      <c r="G67" s="199"/>
      <c r="H67" s="200"/>
      <c r="I67" s="93" t="s">
        <v>1560</v>
      </c>
      <c r="J67" s="199"/>
      <c r="K67" s="199"/>
      <c r="L67" s="199"/>
      <c r="M67" s="199"/>
      <c r="N67" s="263">
        <f>SUM(E67:H67)-SUM(J67:M67)</f>
        <v>0</v>
      </c>
      <c r="O67" s="67"/>
    </row>
    <row r="68" spans="1:15">
      <c r="A68" s="93" t="s">
        <v>215</v>
      </c>
      <c r="B68" s="107"/>
      <c r="C68" s="107" t="s">
        <v>337</v>
      </c>
      <c r="D68" s="1395" t="s">
        <v>338</v>
      </c>
      <c r="E68" s="1401"/>
      <c r="F68" s="199"/>
      <c r="G68" s="199"/>
      <c r="H68" s="200"/>
      <c r="I68" s="93" t="s">
        <v>215</v>
      </c>
      <c r="J68" s="199"/>
      <c r="K68" s="199"/>
      <c r="L68" s="199"/>
      <c r="M68" s="199"/>
      <c r="N68" s="263">
        <f>SUM(E68:H68)-SUM(J68:M68)</f>
        <v>0</v>
      </c>
      <c r="O68" s="67"/>
    </row>
    <row r="69" spans="1:15">
      <c r="A69" s="93" t="s">
        <v>1065</v>
      </c>
      <c r="B69" s="177"/>
      <c r="C69" s="67"/>
      <c r="D69" s="1438" t="s">
        <v>339</v>
      </c>
      <c r="E69" s="1441">
        <f>SUM(E66:E68)</f>
        <v>0</v>
      </c>
      <c r="F69" s="584">
        <f>SUM(F66:F68)</f>
        <v>0</v>
      </c>
      <c r="G69" s="584">
        <f>SUM(G66:G68)</f>
        <v>0</v>
      </c>
      <c r="H69" s="585">
        <f>SUM(H66:H68)</f>
        <v>0</v>
      </c>
      <c r="I69" s="93" t="s">
        <v>1065</v>
      </c>
      <c r="J69" s="584">
        <f>SUM(J66:J68)</f>
        <v>0</v>
      </c>
      <c r="K69" s="584">
        <f>SUM(K66:K68)</f>
        <v>0</v>
      </c>
      <c r="L69" s="584">
        <f>SUM(L66:L68)</f>
        <v>0</v>
      </c>
      <c r="M69" s="584">
        <f>SUM(M66:M68)</f>
        <v>0</v>
      </c>
      <c r="N69" s="585">
        <f>SUM(N66:N68)</f>
        <v>0</v>
      </c>
      <c r="O69" s="67"/>
    </row>
    <row r="70" spans="1:15" ht="15.75" thickBot="1">
      <c r="A70" s="300" t="s">
        <v>1067</v>
      </c>
      <c r="B70" s="587"/>
      <c r="C70" s="103" t="s">
        <v>340</v>
      </c>
      <c r="D70" s="103"/>
      <c r="E70" s="1442">
        <f>E63+E69</f>
        <v>3727037.2699999996</v>
      </c>
      <c r="F70" s="544">
        <f>F63+F69</f>
        <v>63648.630000000005</v>
      </c>
      <c r="G70" s="544">
        <f>G63+G69</f>
        <v>2541.46</v>
      </c>
      <c r="H70" s="545">
        <f>H63+H69</f>
        <v>0</v>
      </c>
      <c r="I70" s="300" t="s">
        <v>1067</v>
      </c>
      <c r="J70" s="544">
        <f>J63+J69</f>
        <v>0</v>
      </c>
      <c r="K70" s="544">
        <f>K63+K69</f>
        <v>3153.37</v>
      </c>
      <c r="L70" s="544">
        <f>L63+L69</f>
        <v>3760.0899999999997</v>
      </c>
      <c r="M70" s="544">
        <f>M63+M69</f>
        <v>0</v>
      </c>
      <c r="N70" s="545">
        <f>N63+N69</f>
        <v>3786313.8999999994</v>
      </c>
      <c r="O70" s="67"/>
    </row>
    <row r="71" spans="1:15">
      <c r="A71" s="165" t="s">
        <v>2189</v>
      </c>
      <c r="B71" s="67"/>
      <c r="C71" s="67"/>
      <c r="D71" s="67"/>
      <c r="E71" s="67"/>
      <c r="F71" s="67"/>
      <c r="G71" s="67"/>
      <c r="H71" s="67"/>
      <c r="I71" s="67"/>
      <c r="J71" s="67"/>
      <c r="K71" s="67"/>
      <c r="L71" s="67"/>
      <c r="M71" s="67"/>
      <c r="N71" s="588" t="s">
        <v>2189</v>
      </c>
      <c r="O71" s="67"/>
    </row>
    <row r="72" spans="1:15">
      <c r="A72" s="134" t="s">
        <v>539</v>
      </c>
      <c r="B72" s="134"/>
      <c r="C72" s="134"/>
      <c r="D72" s="134"/>
      <c r="E72" s="134"/>
      <c r="F72" s="134"/>
      <c r="G72" s="134"/>
      <c r="H72" s="134"/>
      <c r="I72" s="134" t="s">
        <v>543</v>
      </c>
      <c r="J72" s="134"/>
      <c r="K72" s="134"/>
      <c r="L72" s="134"/>
      <c r="M72" s="134"/>
      <c r="N72" s="134"/>
      <c r="O72" s="67"/>
    </row>
  </sheetData>
  <phoneticPr fontId="62" type="noConversion"/>
  <printOptions horizontalCentered="1"/>
  <pageMargins left="0.5" right="0.5" top="0.5" bottom="0.5" header="0.5" footer="0.5"/>
  <pageSetup scale="63" fitToWidth="2" orientation="portrait" r:id="rId1"/>
  <headerFooter alignWithMargins="0"/>
  <colBreaks count="1" manualBreakCount="1">
    <brk id="8"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24601" r:id="rId4" name="Button 25">
              <controlPr locked="0" defaultSize="0" autoFill="0" autoLine="0" autoPict="0">
                <anchor moveWithCells="1" sizeWithCells="1">
                  <from>
                    <xdr:col>0</xdr:col>
                    <xdr:colOff>0</xdr:colOff>
                    <xdr:row>73</xdr:row>
                    <xdr:rowOff>57150</xdr:rowOff>
                  </from>
                  <to>
                    <xdr:col>0</xdr:col>
                    <xdr:colOff>0</xdr:colOff>
                    <xdr:row>75</xdr:row>
                    <xdr:rowOff>171450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R90"/>
  <sheetViews>
    <sheetView defaultGridColor="0" topLeftCell="B13" colorId="22" zoomScale="75" zoomScaleNormal="75" workbookViewId="0">
      <selection activeCell="L36" sqref="L36"/>
    </sheetView>
  </sheetViews>
  <sheetFormatPr defaultColWidth="9.77734375" defaultRowHeight="15"/>
  <cols>
    <col min="1" max="1" width="5.77734375" customWidth="1"/>
    <col min="2" max="2" width="4.77734375" customWidth="1"/>
    <col min="3" max="3" width="7.77734375" customWidth="1"/>
    <col min="4" max="4" width="35.77734375" customWidth="1"/>
    <col min="5" max="8" width="15.77734375" customWidth="1"/>
    <col min="9" max="9" width="4.77734375" customWidth="1"/>
    <col min="10" max="10" width="5.77734375" customWidth="1"/>
    <col min="11" max="11" width="7.77734375" customWidth="1"/>
    <col min="12" max="12" width="35.77734375" customWidth="1"/>
    <col min="13" max="14" width="13.77734375" customWidth="1"/>
    <col min="15" max="15" width="10.6640625" customWidth="1"/>
    <col min="16" max="16" width="14.77734375" customWidth="1"/>
    <col min="17" max="17" width="13.77734375" customWidth="1"/>
  </cols>
  <sheetData>
    <row r="1" spans="1:18" ht="16.5" thickBot="1">
      <c r="A1" s="7"/>
      <c r="B1" s="108" t="str">
        <f>'Data Sheet'!A54</f>
        <v>Annual Report of Pattersonville Telephone Company                                                                                           For the period ending December 31, 2014</v>
      </c>
      <c r="C1" s="593"/>
      <c r="D1" s="593"/>
      <c r="E1" s="593"/>
      <c r="F1" s="7"/>
      <c r="G1" s="7"/>
      <c r="H1" s="593"/>
      <c r="I1" s="593"/>
      <c r="J1" s="108" t="str">
        <f>'Data Sheet'!A54</f>
        <v>Annual Report of Pattersonville Telephone Company                                                                                           For the period ending December 31, 2014</v>
      </c>
      <c r="K1" s="7"/>
      <c r="L1" s="7"/>
      <c r="M1" s="7"/>
      <c r="N1" s="7"/>
      <c r="O1" s="7"/>
      <c r="P1" s="523"/>
      <c r="Q1" s="7"/>
      <c r="R1" s="7"/>
    </row>
    <row r="2" spans="1:18">
      <c r="A2" s="7"/>
      <c r="B2" s="521"/>
      <c r="C2" s="522"/>
      <c r="D2" s="522"/>
      <c r="E2" s="522"/>
      <c r="F2" s="522"/>
      <c r="G2" s="522"/>
      <c r="H2" s="112"/>
      <c r="I2" s="7"/>
      <c r="J2" s="521"/>
      <c r="K2" s="522"/>
      <c r="L2" s="522"/>
      <c r="M2" s="522"/>
      <c r="N2" s="522"/>
      <c r="O2" s="522"/>
      <c r="P2" s="522"/>
      <c r="Q2" s="112"/>
      <c r="R2" s="7"/>
    </row>
    <row r="3" spans="1:18" ht="15.75">
      <c r="A3" s="7"/>
      <c r="B3" s="594"/>
      <c r="C3" s="595" t="s">
        <v>341</v>
      </c>
      <c r="D3" s="114"/>
      <c r="E3" s="595"/>
      <c r="F3" s="595"/>
      <c r="G3" s="595"/>
      <c r="H3" s="596"/>
      <c r="I3" s="7"/>
      <c r="J3" s="546" t="s">
        <v>342</v>
      </c>
      <c r="K3" s="523"/>
      <c r="L3" s="523"/>
      <c r="M3" s="523"/>
      <c r="N3" s="523"/>
      <c r="O3" s="523"/>
      <c r="P3" s="523"/>
      <c r="Q3" s="524"/>
      <c r="R3" s="7"/>
    </row>
    <row r="4" spans="1:18">
      <c r="A4" s="7"/>
      <c r="B4" s="117"/>
      <c r="C4" s="7"/>
      <c r="D4" s="523"/>
      <c r="E4" s="523"/>
      <c r="F4" s="523"/>
      <c r="G4" s="523"/>
      <c r="H4" s="524"/>
      <c r="I4" s="7"/>
      <c r="J4" s="117"/>
      <c r="K4" s="7"/>
      <c r="L4" s="7"/>
      <c r="M4" s="7"/>
      <c r="N4" s="7"/>
      <c r="O4" s="7"/>
      <c r="P4" s="7"/>
      <c r="Q4" s="525"/>
      <c r="R4" s="7"/>
    </row>
    <row r="5" spans="1:18">
      <c r="A5" s="7"/>
      <c r="B5" s="597" t="s">
        <v>1361</v>
      </c>
      <c r="C5" s="523" t="s">
        <v>343</v>
      </c>
      <c r="D5" s="523"/>
      <c r="E5" s="523"/>
      <c r="F5" s="523"/>
      <c r="G5" s="523"/>
      <c r="H5" s="524"/>
      <c r="I5" s="7"/>
      <c r="J5" s="597" t="s">
        <v>2157</v>
      </c>
      <c r="K5" s="7" t="s">
        <v>156</v>
      </c>
      <c r="L5" s="7"/>
      <c r="M5" s="7"/>
      <c r="N5" s="7"/>
      <c r="O5" s="7"/>
      <c r="P5" s="7"/>
      <c r="Q5" s="525"/>
      <c r="R5" s="7"/>
    </row>
    <row r="6" spans="1:18">
      <c r="A6" s="7"/>
      <c r="B6" s="117"/>
      <c r="C6" s="1025" t="s">
        <v>157</v>
      </c>
      <c r="D6" s="523"/>
      <c r="E6" s="523"/>
      <c r="F6" s="523"/>
      <c r="G6" s="523"/>
      <c r="H6" s="524"/>
      <c r="I6" s="7"/>
      <c r="J6" s="117"/>
      <c r="K6" s="7" t="s">
        <v>158</v>
      </c>
      <c r="L6" s="7"/>
      <c r="M6" s="7"/>
      <c r="N6" s="7"/>
      <c r="O6" s="7"/>
      <c r="P6" s="7"/>
      <c r="Q6" s="525"/>
      <c r="R6" s="7"/>
    </row>
    <row r="7" spans="1:18">
      <c r="A7" s="7"/>
      <c r="B7" s="117"/>
      <c r="C7" s="523"/>
      <c r="D7" s="523"/>
      <c r="E7" s="523"/>
      <c r="F7" s="523"/>
      <c r="G7" s="523"/>
      <c r="H7" s="524"/>
      <c r="I7" s="7"/>
      <c r="J7" s="117"/>
      <c r="K7" s="7" t="s">
        <v>159</v>
      </c>
      <c r="L7" s="7"/>
      <c r="M7" s="7"/>
      <c r="N7" s="7"/>
      <c r="O7" s="7"/>
      <c r="P7" s="7"/>
      <c r="Q7" s="525"/>
      <c r="R7" s="7"/>
    </row>
    <row r="8" spans="1:18">
      <c r="A8" s="7"/>
      <c r="B8" s="597" t="s">
        <v>1375</v>
      </c>
      <c r="C8" s="523" t="s">
        <v>1290</v>
      </c>
      <c r="D8" s="523"/>
      <c r="E8" s="523"/>
      <c r="F8" s="523"/>
      <c r="G8" s="523"/>
      <c r="H8" s="524"/>
      <c r="I8" s="7"/>
      <c r="J8" s="117"/>
      <c r="K8" s="7"/>
      <c r="L8" s="7"/>
      <c r="M8" s="7"/>
      <c r="N8" s="7"/>
      <c r="O8" s="7"/>
      <c r="P8" s="7"/>
      <c r="Q8" s="525"/>
      <c r="R8" s="7"/>
    </row>
    <row r="9" spans="1:18">
      <c r="A9" s="7"/>
      <c r="B9" s="117"/>
      <c r="C9" s="1025" t="s">
        <v>1291</v>
      </c>
      <c r="D9" s="523"/>
      <c r="E9" s="523"/>
      <c r="F9" s="523"/>
      <c r="G9" s="523"/>
      <c r="H9" s="524"/>
      <c r="I9" s="7"/>
      <c r="J9" s="597" t="s">
        <v>2182</v>
      </c>
      <c r="K9" s="7" t="s">
        <v>2740</v>
      </c>
      <c r="L9" s="7"/>
      <c r="M9" s="7"/>
      <c r="N9" s="7"/>
      <c r="O9" s="7"/>
      <c r="P9" s="7"/>
      <c r="Q9" s="525"/>
      <c r="R9" s="7"/>
    </row>
    <row r="10" spans="1:18">
      <c r="A10" s="7"/>
      <c r="B10" s="117"/>
      <c r="C10" s="523"/>
      <c r="D10" s="523"/>
      <c r="E10" s="523"/>
      <c r="F10" s="523"/>
      <c r="G10" s="523"/>
      <c r="H10" s="524"/>
      <c r="I10" s="7"/>
      <c r="J10" s="117"/>
      <c r="K10" s="7"/>
      <c r="L10" s="7"/>
      <c r="M10" s="7"/>
      <c r="N10" s="7"/>
      <c r="O10" s="7"/>
      <c r="P10" s="7"/>
      <c r="Q10" s="525"/>
      <c r="R10" s="7"/>
    </row>
    <row r="11" spans="1:18">
      <c r="A11" s="7"/>
      <c r="B11" s="597" t="s">
        <v>2137</v>
      </c>
      <c r="C11" s="523" t="s">
        <v>2741</v>
      </c>
      <c r="D11" s="523"/>
      <c r="E11" s="523"/>
      <c r="F11" s="523"/>
      <c r="G11" s="523"/>
      <c r="H11" s="524"/>
      <c r="I11" s="7"/>
      <c r="J11" s="597" t="s">
        <v>2185</v>
      </c>
      <c r="K11" s="7" t="s">
        <v>2742</v>
      </c>
      <c r="L11" s="7"/>
      <c r="M11" s="7"/>
      <c r="N11" s="7"/>
      <c r="O11" s="7"/>
      <c r="P11" s="7"/>
      <c r="Q11" s="525"/>
      <c r="R11" s="7"/>
    </row>
    <row r="12" spans="1:18">
      <c r="A12" s="7"/>
      <c r="B12" s="117"/>
      <c r="C12" s="1025" t="s">
        <v>2743</v>
      </c>
      <c r="D12" s="523"/>
      <c r="E12" s="523"/>
      <c r="F12" s="523"/>
      <c r="G12" s="523"/>
      <c r="H12" s="524"/>
      <c r="I12" s="7"/>
      <c r="J12" s="117"/>
      <c r="K12" s="7" t="s">
        <v>2744</v>
      </c>
      <c r="L12" s="7"/>
      <c r="M12" s="7"/>
      <c r="N12" s="7"/>
      <c r="O12" s="7"/>
      <c r="P12" s="7"/>
      <c r="Q12" s="525"/>
      <c r="R12" s="7"/>
    </row>
    <row r="13" spans="1:18">
      <c r="A13" s="7"/>
      <c r="B13" s="117"/>
      <c r="C13" s="1025" t="s">
        <v>2745</v>
      </c>
      <c r="D13" s="523"/>
      <c r="E13" s="523"/>
      <c r="F13" s="523"/>
      <c r="G13" s="523"/>
      <c r="H13" s="524"/>
      <c r="I13" s="7"/>
      <c r="J13" s="117"/>
      <c r="K13" s="7" t="s">
        <v>2746</v>
      </c>
      <c r="L13" s="7"/>
      <c r="M13" s="7"/>
      <c r="N13" s="7"/>
      <c r="O13" s="7"/>
      <c r="P13" s="7"/>
      <c r="Q13" s="525"/>
      <c r="R13" s="7"/>
    </row>
    <row r="14" spans="1:18">
      <c r="A14" s="7"/>
      <c r="B14" s="117"/>
      <c r="C14" s="523"/>
      <c r="D14" s="523"/>
      <c r="E14" s="523"/>
      <c r="F14" s="523"/>
      <c r="G14" s="523"/>
      <c r="H14" s="524"/>
      <c r="I14" s="7"/>
      <c r="J14" s="547"/>
      <c r="K14" s="548"/>
      <c r="L14" s="548"/>
      <c r="M14" s="548"/>
      <c r="N14" s="548"/>
      <c r="O14" s="548"/>
      <c r="P14" s="548"/>
      <c r="Q14" s="549"/>
      <c r="R14" s="7"/>
    </row>
    <row r="15" spans="1:18">
      <c r="A15" s="7"/>
      <c r="B15" s="598"/>
      <c r="C15" s="529" t="s">
        <v>2747</v>
      </c>
      <c r="D15" s="529"/>
      <c r="E15" s="529"/>
      <c r="F15" s="529"/>
      <c r="G15" s="529"/>
      <c r="H15" s="599"/>
      <c r="I15" s="7"/>
      <c r="J15" s="600" t="s">
        <v>2748</v>
      </c>
      <c r="K15" s="523"/>
      <c r="L15" s="523"/>
      <c r="M15" s="523"/>
      <c r="N15" s="523"/>
      <c r="O15" s="523"/>
      <c r="P15" s="523"/>
      <c r="Q15" s="524"/>
      <c r="R15" s="7"/>
    </row>
    <row r="16" spans="1:18">
      <c r="A16" s="7"/>
      <c r="B16" s="598"/>
      <c r="C16" s="550"/>
      <c r="D16" s="527"/>
      <c r="E16" s="550"/>
      <c r="F16" s="550"/>
      <c r="G16" s="550"/>
      <c r="H16" s="601" t="s">
        <v>2749</v>
      </c>
      <c r="I16" s="7"/>
      <c r="J16" s="526"/>
      <c r="K16" s="528"/>
      <c r="L16" s="528"/>
      <c r="M16" s="528"/>
      <c r="N16" s="528"/>
      <c r="O16" s="528"/>
      <c r="P16" s="528"/>
      <c r="Q16" s="532" t="s">
        <v>2750</v>
      </c>
      <c r="R16" s="7"/>
    </row>
    <row r="17" spans="1:18">
      <c r="A17" s="7"/>
      <c r="B17" s="117"/>
      <c r="C17" s="551"/>
      <c r="D17" s="7"/>
      <c r="E17" s="602" t="s">
        <v>2751</v>
      </c>
      <c r="F17" s="602" t="s">
        <v>2751</v>
      </c>
      <c r="G17" s="602" t="s">
        <v>2752</v>
      </c>
      <c r="H17" s="603" t="s">
        <v>907</v>
      </c>
      <c r="I17" s="7"/>
      <c r="J17" s="530"/>
      <c r="K17" s="531"/>
      <c r="L17" s="531"/>
      <c r="M17" s="531"/>
      <c r="N17" s="531"/>
      <c r="O17" s="531"/>
      <c r="P17" s="535" t="s">
        <v>2753</v>
      </c>
      <c r="Q17" s="533" t="s">
        <v>907</v>
      </c>
      <c r="R17" s="7"/>
    </row>
    <row r="18" spans="1:18">
      <c r="A18" s="7"/>
      <c r="B18" s="117"/>
      <c r="C18" s="551"/>
      <c r="D18" s="7"/>
      <c r="E18" s="602" t="s">
        <v>2754</v>
      </c>
      <c r="F18" s="602" t="s">
        <v>2755</v>
      </c>
      <c r="G18" s="602" t="s">
        <v>2756</v>
      </c>
      <c r="H18" s="603" t="s">
        <v>2757</v>
      </c>
      <c r="I18" s="7"/>
      <c r="J18" s="530"/>
      <c r="K18" s="531"/>
      <c r="L18" s="535" t="s">
        <v>2758</v>
      </c>
      <c r="M18" s="535" t="s">
        <v>2751</v>
      </c>
      <c r="N18" s="535" t="s">
        <v>2751</v>
      </c>
      <c r="O18" s="535" t="s">
        <v>2759</v>
      </c>
      <c r="P18" s="535" t="s">
        <v>2760</v>
      </c>
      <c r="Q18" s="533" t="s">
        <v>2761</v>
      </c>
      <c r="R18" s="7"/>
    </row>
    <row r="19" spans="1:18">
      <c r="A19" s="7"/>
      <c r="B19" s="553" t="s">
        <v>2228</v>
      </c>
      <c r="C19" s="551"/>
      <c r="D19" s="7"/>
      <c r="E19" s="602" t="s">
        <v>2762</v>
      </c>
      <c r="F19" s="602" t="s">
        <v>295</v>
      </c>
      <c r="G19" s="602" t="s">
        <v>2763</v>
      </c>
      <c r="H19" s="603" t="s">
        <v>2764</v>
      </c>
      <c r="I19" s="7"/>
      <c r="J19" s="534" t="s">
        <v>2228</v>
      </c>
      <c r="K19" s="535" t="s">
        <v>2765</v>
      </c>
      <c r="L19" s="535" t="s">
        <v>2766</v>
      </c>
      <c r="M19" s="535" t="s">
        <v>2767</v>
      </c>
      <c r="N19" s="535" t="s">
        <v>2768</v>
      </c>
      <c r="O19" s="535" t="s">
        <v>2769</v>
      </c>
      <c r="P19" s="535" t="s">
        <v>2770</v>
      </c>
      <c r="Q19" s="533" t="s">
        <v>2771</v>
      </c>
      <c r="R19" s="7"/>
    </row>
    <row r="20" spans="1:18">
      <c r="A20" s="7"/>
      <c r="B20" s="553" t="s">
        <v>2240</v>
      </c>
      <c r="C20" s="604" t="s">
        <v>297</v>
      </c>
      <c r="D20" s="114"/>
      <c r="E20" s="602" t="s">
        <v>2772</v>
      </c>
      <c r="F20" s="602" t="s">
        <v>2773</v>
      </c>
      <c r="G20" s="602" t="s">
        <v>2635</v>
      </c>
      <c r="H20" s="603" t="s">
        <v>2774</v>
      </c>
      <c r="I20" s="7"/>
      <c r="J20" s="534" t="s">
        <v>2240</v>
      </c>
      <c r="K20" s="535" t="s">
        <v>2775</v>
      </c>
      <c r="L20" s="535" t="s">
        <v>2776</v>
      </c>
      <c r="M20" s="535" t="s">
        <v>2772</v>
      </c>
      <c r="N20" s="535" t="s">
        <v>2773</v>
      </c>
      <c r="O20" s="535" t="s">
        <v>2245</v>
      </c>
      <c r="P20" s="535" t="s">
        <v>2777</v>
      </c>
      <c r="Q20" s="533" t="s">
        <v>2778</v>
      </c>
      <c r="R20" s="7"/>
    </row>
    <row r="21" spans="1:18">
      <c r="A21" s="7"/>
      <c r="B21" s="117"/>
      <c r="C21" s="604" t="s">
        <v>2722</v>
      </c>
      <c r="D21" s="114"/>
      <c r="E21" s="602" t="s">
        <v>2723</v>
      </c>
      <c r="F21" s="602" t="s">
        <v>2724</v>
      </c>
      <c r="G21" s="602" t="s">
        <v>2254</v>
      </c>
      <c r="H21" s="603" t="s">
        <v>2255</v>
      </c>
      <c r="I21" s="7"/>
      <c r="J21" s="605"/>
      <c r="K21" s="536" t="s">
        <v>2256</v>
      </c>
      <c r="L21" s="536" t="s">
        <v>2257</v>
      </c>
      <c r="M21" s="536" t="s">
        <v>2258</v>
      </c>
      <c r="N21" s="536" t="s">
        <v>2259</v>
      </c>
      <c r="O21" s="536" t="s">
        <v>2260</v>
      </c>
      <c r="P21" s="536" t="s">
        <v>2261</v>
      </c>
      <c r="Q21" s="537" t="s">
        <v>2262</v>
      </c>
      <c r="R21" s="7"/>
    </row>
    <row r="22" spans="1:18" ht="15.75">
      <c r="A22" s="7"/>
      <c r="B22" s="598"/>
      <c r="C22" s="606" t="s">
        <v>306</v>
      </c>
      <c r="D22" s="527"/>
      <c r="E22" s="550"/>
      <c r="F22" s="607" t="s">
        <v>1482</v>
      </c>
      <c r="G22" s="607" t="s">
        <v>1482</v>
      </c>
      <c r="H22" s="608" t="s">
        <v>1482</v>
      </c>
      <c r="I22" s="7"/>
      <c r="J22" s="530"/>
      <c r="K22" s="531"/>
      <c r="L22" s="531"/>
      <c r="M22" s="531"/>
      <c r="N22" s="609"/>
      <c r="O22" s="609"/>
      <c r="P22" s="294"/>
      <c r="Q22" s="307"/>
      <c r="R22" s="7"/>
    </row>
    <row r="23" spans="1:18">
      <c r="A23" s="7"/>
      <c r="B23" s="553" t="s">
        <v>2727</v>
      </c>
      <c r="C23" s="610" t="s">
        <v>2645</v>
      </c>
      <c r="D23" s="7" t="s">
        <v>2779</v>
      </c>
      <c r="E23" s="198"/>
      <c r="F23" s="611"/>
      <c r="G23" s="611">
        <v>7.9299999999999995E-2</v>
      </c>
      <c r="H23" s="612">
        <v>7.9299999999999995E-2</v>
      </c>
      <c r="I23" s="30"/>
      <c r="J23" s="553" t="s">
        <v>2727</v>
      </c>
      <c r="K23" s="558">
        <v>2112</v>
      </c>
      <c r="L23" s="1499" t="s">
        <v>2966</v>
      </c>
      <c r="M23" s="197">
        <v>14.03</v>
      </c>
      <c r="N23" s="613">
        <v>5.8000000000000003E-2</v>
      </c>
      <c r="O23" s="613">
        <v>6.7100000000000007E-2</v>
      </c>
      <c r="P23" s="199">
        <v>223576.83</v>
      </c>
      <c r="Q23" s="200">
        <f>O23*P23</f>
        <v>15002.005293</v>
      </c>
      <c r="R23" s="7"/>
    </row>
    <row r="24" spans="1:18">
      <c r="A24" s="7"/>
      <c r="B24" s="553" t="s">
        <v>1726</v>
      </c>
      <c r="C24" s="610" t="s">
        <v>2647</v>
      </c>
      <c r="D24" s="7" t="s">
        <v>2780</v>
      </c>
      <c r="E24" s="198"/>
      <c r="F24" s="611"/>
      <c r="G24" s="611"/>
      <c r="H24" s="612"/>
      <c r="I24" s="30"/>
      <c r="J24" s="553" t="s">
        <v>1726</v>
      </c>
      <c r="K24" s="558">
        <v>2112</v>
      </c>
      <c r="L24" s="1499" t="s">
        <v>2967</v>
      </c>
      <c r="M24" s="197">
        <v>12</v>
      </c>
      <c r="N24" s="613">
        <v>0</v>
      </c>
      <c r="O24" s="613">
        <v>0.185</v>
      </c>
      <c r="P24" s="199">
        <v>25741.72</v>
      </c>
      <c r="Q24" s="200">
        <f>O24*P24</f>
        <v>4762.2182000000003</v>
      </c>
      <c r="R24" s="7"/>
    </row>
    <row r="25" spans="1:18">
      <c r="A25" s="7"/>
      <c r="B25" s="553" t="s">
        <v>1971</v>
      </c>
      <c r="C25" s="610" t="s">
        <v>2649</v>
      </c>
      <c r="D25" s="7" t="s">
        <v>2781</v>
      </c>
      <c r="E25" s="198"/>
      <c r="F25" s="611"/>
      <c r="G25" s="611"/>
      <c r="H25" s="612"/>
      <c r="I25" s="30"/>
      <c r="J25" s="553" t="s">
        <v>1971</v>
      </c>
      <c r="K25" s="558"/>
      <c r="L25" s="197"/>
      <c r="M25" s="197"/>
      <c r="N25" s="613"/>
      <c r="O25" s="613">
        <f>Q25/P25</f>
        <v>7.9272976250664068E-2</v>
      </c>
      <c r="P25" s="199">
        <f>P23+P24</f>
        <v>249318.55</v>
      </c>
      <c r="Q25" s="200">
        <f>Q23+Q24</f>
        <v>19764.223493000001</v>
      </c>
      <c r="R25" s="7"/>
    </row>
    <row r="26" spans="1:18">
      <c r="A26" s="7"/>
      <c r="B26" s="553" t="s">
        <v>2263</v>
      </c>
      <c r="C26" s="610" t="s">
        <v>2651</v>
      </c>
      <c r="D26" s="7" t="s">
        <v>2782</v>
      </c>
      <c r="E26" s="198">
        <v>24.83</v>
      </c>
      <c r="F26" s="611">
        <v>0</v>
      </c>
      <c r="G26" s="611">
        <v>0</v>
      </c>
      <c r="H26" s="612">
        <v>0</v>
      </c>
      <c r="I26" s="30"/>
      <c r="J26" s="553" t="s">
        <v>2263</v>
      </c>
      <c r="K26" s="558"/>
      <c r="L26" s="197"/>
      <c r="M26" s="197"/>
      <c r="N26" s="613"/>
      <c r="O26" s="613"/>
      <c r="P26" s="199"/>
      <c r="Q26" s="200"/>
      <c r="R26" s="7"/>
    </row>
    <row r="27" spans="1:18">
      <c r="A27" s="7"/>
      <c r="B27" s="553" t="s">
        <v>2264</v>
      </c>
      <c r="C27" s="610" t="s">
        <v>2653</v>
      </c>
      <c r="D27" s="7" t="s">
        <v>2783</v>
      </c>
      <c r="E27" s="198">
        <v>19.670000000000002</v>
      </c>
      <c r="F27" s="611">
        <v>0.1</v>
      </c>
      <c r="G27" s="611">
        <v>3.04E-2</v>
      </c>
      <c r="H27" s="612">
        <v>3.04E-2</v>
      </c>
      <c r="I27" s="30"/>
      <c r="J27" s="553" t="s">
        <v>2264</v>
      </c>
      <c r="K27" s="558"/>
      <c r="L27" s="197"/>
      <c r="M27" s="197"/>
      <c r="N27" s="613"/>
      <c r="O27" s="613"/>
      <c r="P27" s="199"/>
      <c r="Q27" s="200"/>
      <c r="R27" s="7"/>
    </row>
    <row r="28" spans="1:18">
      <c r="A28" s="7"/>
      <c r="B28" s="553" t="s">
        <v>2735</v>
      </c>
      <c r="C28" s="610" t="s">
        <v>2655</v>
      </c>
      <c r="D28" s="7" t="s">
        <v>2784</v>
      </c>
      <c r="E28" s="198"/>
      <c r="F28" s="611"/>
      <c r="G28" s="611">
        <v>1.9199999999999998E-2</v>
      </c>
      <c r="H28" s="612">
        <v>1.9199999999999998E-2</v>
      </c>
      <c r="I28" s="30"/>
      <c r="J28" s="553" t="s">
        <v>2735</v>
      </c>
      <c r="K28" s="558">
        <v>2121</v>
      </c>
      <c r="L28" s="1500" t="s">
        <v>2968</v>
      </c>
      <c r="M28" s="197">
        <v>45.9</v>
      </c>
      <c r="N28" s="613">
        <v>0</v>
      </c>
      <c r="O28" s="613">
        <v>2.18E-2</v>
      </c>
      <c r="P28" s="199">
        <v>222559.51</v>
      </c>
      <c r="Q28" s="200">
        <f>O28*P28</f>
        <v>4851.7973179999999</v>
      </c>
      <c r="R28" s="7"/>
    </row>
    <row r="29" spans="1:18">
      <c r="A29" s="7"/>
      <c r="B29" s="553" t="s">
        <v>2738</v>
      </c>
      <c r="C29" s="610" t="s">
        <v>2657</v>
      </c>
      <c r="D29" s="7" t="s">
        <v>2785</v>
      </c>
      <c r="E29" s="198">
        <v>24.03</v>
      </c>
      <c r="F29" s="611">
        <v>0.6</v>
      </c>
      <c r="G29" s="611">
        <v>0</v>
      </c>
      <c r="H29" s="612">
        <v>0</v>
      </c>
      <c r="I29" s="30"/>
      <c r="J29" s="553" t="s">
        <v>2738</v>
      </c>
      <c r="K29" s="558">
        <v>2121</v>
      </c>
      <c r="L29" s="1500" t="s">
        <v>2969</v>
      </c>
      <c r="M29" s="197">
        <v>20</v>
      </c>
      <c r="N29" s="613">
        <v>0</v>
      </c>
      <c r="O29" s="613">
        <v>0</v>
      </c>
      <c r="P29" s="199">
        <v>28712.400000000001</v>
      </c>
      <c r="Q29" s="200">
        <f t="shared" ref="Q29:Q33" si="0">O29*P29</f>
        <v>0</v>
      </c>
      <c r="R29" s="7"/>
    </row>
    <row r="30" spans="1:18">
      <c r="A30" s="7"/>
      <c r="B30" s="553" t="s">
        <v>154</v>
      </c>
      <c r="C30" s="610" t="s">
        <v>2659</v>
      </c>
      <c r="D30" s="7" t="s">
        <v>2786</v>
      </c>
      <c r="E30" s="198">
        <v>15</v>
      </c>
      <c r="F30" s="611">
        <v>0.05</v>
      </c>
      <c r="G30" s="611">
        <v>0</v>
      </c>
      <c r="H30" s="612">
        <v>0</v>
      </c>
      <c r="I30" s="30"/>
      <c r="J30" s="553" t="s">
        <v>154</v>
      </c>
      <c r="K30" s="558">
        <v>2121</v>
      </c>
      <c r="L30" s="1500" t="s">
        <v>2970</v>
      </c>
      <c r="M30" s="197">
        <v>15</v>
      </c>
      <c r="N30" s="613">
        <v>0</v>
      </c>
      <c r="O30" s="613">
        <v>0</v>
      </c>
      <c r="P30" s="199">
        <v>49134.84</v>
      </c>
      <c r="Q30" s="200">
        <f t="shared" si="0"/>
        <v>0</v>
      </c>
      <c r="R30" s="7"/>
    </row>
    <row r="31" spans="1:18">
      <c r="A31" s="7"/>
      <c r="B31" s="553" t="s">
        <v>2591</v>
      </c>
      <c r="C31" s="551"/>
      <c r="D31" s="7" t="s">
        <v>344</v>
      </c>
      <c r="E31" s="198"/>
      <c r="F31" s="611"/>
      <c r="G31" s="611"/>
      <c r="H31" s="612"/>
      <c r="I31" s="30"/>
      <c r="J31" s="553" t="s">
        <v>2591</v>
      </c>
      <c r="K31" s="558">
        <v>2121</v>
      </c>
      <c r="L31" s="1500" t="s">
        <v>2971</v>
      </c>
      <c r="M31" s="197">
        <v>40</v>
      </c>
      <c r="N31" s="613">
        <v>0</v>
      </c>
      <c r="O31" s="613">
        <v>2.5000000000000001E-2</v>
      </c>
      <c r="P31" s="199">
        <v>26715.31</v>
      </c>
      <c r="Q31" s="200">
        <f t="shared" si="0"/>
        <v>667.8827500000001</v>
      </c>
      <c r="R31" s="7"/>
    </row>
    <row r="32" spans="1:18">
      <c r="A32" s="7"/>
      <c r="B32" s="553" t="s">
        <v>2265</v>
      </c>
      <c r="C32" s="551"/>
      <c r="D32" s="7" t="s">
        <v>345</v>
      </c>
      <c r="E32" s="198"/>
      <c r="F32" s="611"/>
      <c r="G32" s="611"/>
      <c r="H32" s="612"/>
      <c r="I32" s="30"/>
      <c r="J32" s="553" t="s">
        <v>2265</v>
      </c>
      <c r="K32" s="558">
        <v>2121</v>
      </c>
      <c r="L32" s="1500" t="s">
        <v>2972</v>
      </c>
      <c r="M32" s="197">
        <v>35</v>
      </c>
      <c r="N32" s="613">
        <v>0</v>
      </c>
      <c r="O32" s="613">
        <v>2.86E-2</v>
      </c>
      <c r="P32" s="199">
        <v>34607.1</v>
      </c>
      <c r="Q32" s="200">
        <f t="shared" si="0"/>
        <v>989.76306</v>
      </c>
      <c r="R32" s="7"/>
    </row>
    <row r="33" spans="1:18">
      <c r="A33" s="7"/>
      <c r="B33" s="553" t="s">
        <v>2266</v>
      </c>
      <c r="C33" s="610" t="s">
        <v>346</v>
      </c>
      <c r="D33" s="7" t="s">
        <v>2787</v>
      </c>
      <c r="E33" s="198">
        <v>7.95</v>
      </c>
      <c r="F33" s="611">
        <v>0</v>
      </c>
      <c r="G33" s="611">
        <v>0</v>
      </c>
      <c r="H33" s="612">
        <v>0</v>
      </c>
      <c r="I33" s="30"/>
      <c r="J33" s="553" t="s">
        <v>2266</v>
      </c>
      <c r="K33" s="558">
        <v>2121</v>
      </c>
      <c r="L33" s="1500" t="s">
        <v>2973</v>
      </c>
      <c r="M33" s="197">
        <v>35</v>
      </c>
      <c r="N33" s="613">
        <v>0</v>
      </c>
      <c r="O33" s="613">
        <v>2.86E-2</v>
      </c>
      <c r="P33" s="199">
        <v>45051.5</v>
      </c>
      <c r="Q33" s="200">
        <f t="shared" si="0"/>
        <v>1288.4729</v>
      </c>
      <c r="R33" s="7"/>
    </row>
    <row r="34" spans="1:18" ht="15.75">
      <c r="A34" s="7"/>
      <c r="B34" s="117"/>
      <c r="C34" s="614" t="s">
        <v>866</v>
      </c>
      <c r="D34" s="7"/>
      <c r="E34" s="198"/>
      <c r="F34" s="611"/>
      <c r="G34" s="611"/>
      <c r="H34" s="612"/>
      <c r="I34" s="30"/>
      <c r="J34" s="117"/>
      <c r="K34" s="558"/>
      <c r="L34" s="197"/>
      <c r="M34" s="197"/>
      <c r="N34" s="613"/>
      <c r="O34" s="613">
        <f>Q34/P34</f>
        <v>1.916982982425959E-2</v>
      </c>
      <c r="P34" s="199">
        <f>SUM(P28:P33)</f>
        <v>406780.66</v>
      </c>
      <c r="Q34" s="200">
        <f>SUM(Q28:Q33)</f>
        <v>7797.9160279999996</v>
      </c>
      <c r="R34" s="7"/>
    </row>
    <row r="35" spans="1:18">
      <c r="A35" s="7"/>
      <c r="B35" s="553" t="s">
        <v>2267</v>
      </c>
      <c r="C35" s="610" t="s">
        <v>350</v>
      </c>
      <c r="D35" s="7" t="s">
        <v>2788</v>
      </c>
      <c r="E35" s="198"/>
      <c r="F35" s="611"/>
      <c r="G35" s="611"/>
      <c r="H35" s="612"/>
      <c r="I35" s="30"/>
      <c r="J35" s="553" t="s">
        <v>2267</v>
      </c>
      <c r="K35" s="558"/>
      <c r="L35" s="197"/>
      <c r="M35" s="197"/>
      <c r="N35" s="613"/>
      <c r="O35" s="613"/>
      <c r="P35" s="199"/>
      <c r="Q35" s="200"/>
      <c r="R35" s="7"/>
    </row>
    <row r="36" spans="1:18">
      <c r="A36" s="7"/>
      <c r="B36" s="553" t="s">
        <v>2268</v>
      </c>
      <c r="C36" s="610" t="s">
        <v>352</v>
      </c>
      <c r="D36" s="7" t="s">
        <v>2789</v>
      </c>
      <c r="E36" s="198">
        <v>12.34</v>
      </c>
      <c r="F36" s="611">
        <v>0</v>
      </c>
      <c r="G36" s="611">
        <v>0</v>
      </c>
      <c r="H36" s="612">
        <v>0</v>
      </c>
      <c r="I36" s="30"/>
      <c r="J36" s="553" t="s">
        <v>2268</v>
      </c>
      <c r="K36" s="558"/>
      <c r="L36" s="197"/>
      <c r="M36" s="197"/>
      <c r="N36" s="613"/>
      <c r="O36" s="613"/>
      <c r="P36" s="199"/>
      <c r="Q36" s="200"/>
      <c r="R36" s="7"/>
    </row>
    <row r="37" spans="1:18">
      <c r="A37" s="7"/>
      <c r="B37" s="553" t="s">
        <v>2269</v>
      </c>
      <c r="C37" s="610" t="s">
        <v>354</v>
      </c>
      <c r="D37" s="7" t="s">
        <v>2790</v>
      </c>
      <c r="E37" s="198"/>
      <c r="F37" s="611"/>
      <c r="G37" s="611"/>
      <c r="H37" s="612"/>
      <c r="I37" s="30"/>
      <c r="J37" s="553" t="s">
        <v>2269</v>
      </c>
      <c r="K37" s="558"/>
      <c r="L37" s="197"/>
      <c r="M37" s="197"/>
      <c r="N37" s="613"/>
      <c r="O37" s="613"/>
      <c r="P37" s="199"/>
      <c r="Q37" s="200"/>
      <c r="R37" s="7"/>
    </row>
    <row r="38" spans="1:18">
      <c r="A38" s="7"/>
      <c r="B38" s="553" t="s">
        <v>2270</v>
      </c>
      <c r="C38" s="551"/>
      <c r="D38" s="7" t="s">
        <v>2791</v>
      </c>
      <c r="E38" s="198"/>
      <c r="F38" s="611"/>
      <c r="G38" s="611"/>
      <c r="H38" s="612"/>
      <c r="I38" s="30"/>
      <c r="J38" s="553" t="s">
        <v>2270</v>
      </c>
      <c r="K38" s="558"/>
      <c r="L38" s="197"/>
      <c r="M38" s="197"/>
      <c r="N38" s="613"/>
      <c r="O38" s="613"/>
      <c r="P38" s="199"/>
      <c r="Q38" s="200"/>
      <c r="R38" s="7"/>
    </row>
    <row r="39" spans="1:18">
      <c r="A39" s="7"/>
      <c r="B39" s="553" t="s">
        <v>2271</v>
      </c>
      <c r="C39" s="551"/>
      <c r="D39" s="7" t="s">
        <v>2792</v>
      </c>
      <c r="E39" s="198"/>
      <c r="F39" s="611"/>
      <c r="G39" s="611"/>
      <c r="H39" s="612"/>
      <c r="I39" s="30"/>
      <c r="J39" s="553" t="s">
        <v>2271</v>
      </c>
      <c r="K39" s="558"/>
      <c r="L39" s="197"/>
      <c r="M39" s="197"/>
      <c r="N39" s="613"/>
      <c r="O39" s="613"/>
      <c r="P39" s="199"/>
      <c r="Q39" s="200"/>
      <c r="R39" s="7"/>
    </row>
    <row r="40" spans="1:18">
      <c r="A40" s="7"/>
      <c r="B40" s="553" t="s">
        <v>2272</v>
      </c>
      <c r="C40" s="551"/>
      <c r="D40" s="7" t="s">
        <v>2793</v>
      </c>
      <c r="E40" s="198"/>
      <c r="F40" s="611"/>
      <c r="G40" s="611"/>
      <c r="H40" s="612"/>
      <c r="I40" s="30"/>
      <c r="J40" s="553" t="s">
        <v>2272</v>
      </c>
      <c r="K40" s="558"/>
      <c r="L40" s="197"/>
      <c r="M40" s="197"/>
      <c r="N40" s="613"/>
      <c r="O40" s="613"/>
      <c r="P40" s="199"/>
      <c r="Q40" s="200"/>
      <c r="R40" s="7"/>
    </row>
    <row r="41" spans="1:18">
      <c r="A41" s="7"/>
      <c r="B41" s="553" t="s">
        <v>2273</v>
      </c>
      <c r="C41" s="610" t="s">
        <v>2794</v>
      </c>
      <c r="D41" s="7" t="s">
        <v>2795</v>
      </c>
      <c r="E41" s="198"/>
      <c r="F41" s="611"/>
      <c r="G41" s="611"/>
      <c r="H41" s="612"/>
      <c r="I41" s="30"/>
      <c r="J41" s="553" t="s">
        <v>2273</v>
      </c>
      <c r="K41" s="558"/>
      <c r="L41" s="197"/>
      <c r="M41" s="197"/>
      <c r="N41" s="613"/>
      <c r="O41" s="613"/>
      <c r="P41" s="199"/>
      <c r="Q41" s="200"/>
      <c r="R41" s="7"/>
    </row>
    <row r="42" spans="1:18">
      <c r="A42" s="7"/>
      <c r="B42" s="553" t="s">
        <v>2274</v>
      </c>
      <c r="C42" s="610" t="s">
        <v>2892</v>
      </c>
      <c r="D42" s="7" t="s">
        <v>2796</v>
      </c>
      <c r="E42" s="198"/>
      <c r="F42" s="611"/>
      <c r="G42" s="611"/>
      <c r="H42" s="612"/>
      <c r="I42" s="30"/>
      <c r="J42" s="553" t="s">
        <v>2274</v>
      </c>
      <c r="K42" s="558"/>
      <c r="L42" s="197"/>
      <c r="M42" s="197"/>
      <c r="N42" s="613"/>
      <c r="O42" s="613"/>
      <c r="P42" s="199"/>
      <c r="Q42" s="200"/>
      <c r="R42" s="7"/>
    </row>
    <row r="43" spans="1:18">
      <c r="A43" s="7"/>
      <c r="B43" s="553" t="s">
        <v>2275</v>
      </c>
      <c r="C43" s="551"/>
      <c r="D43" s="7" t="s">
        <v>1764</v>
      </c>
      <c r="E43" s="198"/>
      <c r="F43" s="611"/>
      <c r="G43" s="611"/>
      <c r="H43" s="612"/>
      <c r="I43" s="30"/>
      <c r="J43" s="553" t="s">
        <v>2275</v>
      </c>
      <c r="K43" s="558"/>
      <c r="L43" s="197"/>
      <c r="M43" s="197"/>
      <c r="N43" s="613"/>
      <c r="O43" s="613"/>
      <c r="P43" s="199"/>
      <c r="Q43" s="200"/>
      <c r="R43" s="7"/>
    </row>
    <row r="44" spans="1:18">
      <c r="A44" s="7"/>
      <c r="B44" s="553" t="s">
        <v>2276</v>
      </c>
      <c r="C44" s="551"/>
      <c r="D44" s="7" t="s">
        <v>1765</v>
      </c>
      <c r="E44" s="198"/>
      <c r="F44" s="611"/>
      <c r="G44" s="611"/>
      <c r="H44" s="612"/>
      <c r="I44" s="30"/>
      <c r="J44" s="553" t="s">
        <v>2276</v>
      </c>
      <c r="K44" s="558"/>
      <c r="L44" s="197"/>
      <c r="M44" s="197"/>
      <c r="N44" s="613"/>
      <c r="O44" s="613"/>
      <c r="P44" s="199"/>
      <c r="Q44" s="200"/>
      <c r="R44" s="7"/>
    </row>
    <row r="45" spans="1:18">
      <c r="A45" s="7"/>
      <c r="B45" s="553" t="s">
        <v>2277</v>
      </c>
      <c r="C45" s="610" t="s">
        <v>2896</v>
      </c>
      <c r="D45" s="7" t="s">
        <v>1766</v>
      </c>
      <c r="E45" s="198"/>
      <c r="F45" s="611"/>
      <c r="G45" s="611">
        <v>2.8E-3</v>
      </c>
      <c r="H45" s="612">
        <v>2.8E-3</v>
      </c>
      <c r="I45" s="30"/>
      <c r="J45" s="553" t="s">
        <v>2277</v>
      </c>
      <c r="K45" s="558">
        <v>2232</v>
      </c>
      <c r="L45" s="197" t="s">
        <v>2974</v>
      </c>
      <c r="M45" s="197">
        <v>15.5</v>
      </c>
      <c r="N45" s="613">
        <v>1E-3</v>
      </c>
      <c r="O45" s="613">
        <v>0</v>
      </c>
      <c r="P45" s="199">
        <v>4541.7</v>
      </c>
      <c r="Q45" s="200">
        <f>O45*P45</f>
        <v>0</v>
      </c>
      <c r="R45" s="7"/>
    </row>
    <row r="46" spans="1:18" ht="15.75">
      <c r="A46" s="7"/>
      <c r="B46" s="117"/>
      <c r="C46" s="614" t="s">
        <v>1767</v>
      </c>
      <c r="D46" s="7"/>
      <c r="E46" s="198"/>
      <c r="F46" s="611"/>
      <c r="G46" s="611"/>
      <c r="H46" s="612"/>
      <c r="I46" s="30"/>
      <c r="J46" s="117"/>
      <c r="K46" s="558">
        <v>2232</v>
      </c>
      <c r="L46" s="197" t="s">
        <v>2975</v>
      </c>
      <c r="M46" s="197">
        <v>15.5</v>
      </c>
      <c r="N46" s="613">
        <v>1E-3</v>
      </c>
      <c r="O46" s="613">
        <v>0</v>
      </c>
      <c r="P46" s="199">
        <v>6963.25</v>
      </c>
      <c r="Q46" s="200">
        <f t="shared" ref="Q46:Q50" si="1">O46*P46</f>
        <v>0</v>
      </c>
      <c r="R46" s="7"/>
    </row>
    <row r="47" spans="1:18">
      <c r="A47" s="7"/>
      <c r="B47" s="553" t="s">
        <v>2278</v>
      </c>
      <c r="C47" s="610" t="s">
        <v>2901</v>
      </c>
      <c r="D47" s="7" t="s">
        <v>1768</v>
      </c>
      <c r="E47" s="198"/>
      <c r="F47" s="611"/>
      <c r="G47" s="611"/>
      <c r="H47" s="612"/>
      <c r="I47" s="30"/>
      <c r="J47" s="553" t="s">
        <v>2278</v>
      </c>
      <c r="K47" s="558">
        <v>2232</v>
      </c>
      <c r="L47" s="197" t="s">
        <v>2976</v>
      </c>
      <c r="M47" s="197">
        <v>15.5</v>
      </c>
      <c r="N47" s="613">
        <v>1E-3</v>
      </c>
      <c r="O47" s="613">
        <v>0</v>
      </c>
      <c r="P47" s="199">
        <v>71761.23</v>
      </c>
      <c r="Q47" s="200">
        <f t="shared" si="1"/>
        <v>0</v>
      </c>
      <c r="R47" s="7"/>
    </row>
    <row r="48" spans="1:18">
      <c r="A48" s="7"/>
      <c r="B48" s="553" t="s">
        <v>2279</v>
      </c>
      <c r="C48" s="610" t="s">
        <v>2903</v>
      </c>
      <c r="D48" s="7" t="s">
        <v>1769</v>
      </c>
      <c r="E48" s="198"/>
      <c r="F48" s="611"/>
      <c r="G48" s="611"/>
      <c r="H48" s="612"/>
      <c r="I48" s="30"/>
      <c r="J48" s="553" t="s">
        <v>2279</v>
      </c>
      <c r="K48" s="558">
        <v>2232</v>
      </c>
      <c r="L48" s="197" t="s">
        <v>2977</v>
      </c>
      <c r="M48" s="197">
        <v>15.5</v>
      </c>
      <c r="N48" s="613">
        <v>1E-3</v>
      </c>
      <c r="O48" s="613">
        <v>0</v>
      </c>
      <c r="P48" s="199">
        <v>19193.71</v>
      </c>
      <c r="Q48" s="200">
        <f t="shared" si="1"/>
        <v>0</v>
      </c>
      <c r="R48" s="7"/>
    </row>
    <row r="49" spans="1:18">
      <c r="A49" s="7"/>
      <c r="B49" s="553" t="s">
        <v>2280</v>
      </c>
      <c r="C49" s="610" t="s">
        <v>2905</v>
      </c>
      <c r="D49" s="7" t="s">
        <v>1770</v>
      </c>
      <c r="E49" s="198"/>
      <c r="F49" s="611"/>
      <c r="G49" s="611"/>
      <c r="H49" s="612"/>
      <c r="I49" s="30"/>
      <c r="J49" s="553" t="s">
        <v>2280</v>
      </c>
      <c r="K49" s="558">
        <v>2232</v>
      </c>
      <c r="L49" s="197" t="s">
        <v>2978</v>
      </c>
      <c r="M49" s="197">
        <v>15.5</v>
      </c>
      <c r="N49" s="613">
        <v>1E-3</v>
      </c>
      <c r="O49" s="613">
        <v>0</v>
      </c>
      <c r="P49" s="199">
        <v>3524.69</v>
      </c>
      <c r="Q49" s="200">
        <f t="shared" si="1"/>
        <v>0</v>
      </c>
      <c r="R49" s="7"/>
    </row>
    <row r="50" spans="1:18">
      <c r="A50" s="7"/>
      <c r="B50" s="553" t="s">
        <v>167</v>
      </c>
      <c r="C50" s="610" t="s">
        <v>2907</v>
      </c>
      <c r="D50" s="7" t="s">
        <v>1771</v>
      </c>
      <c r="E50" s="198"/>
      <c r="F50" s="611"/>
      <c r="G50" s="611"/>
      <c r="H50" s="612"/>
      <c r="I50" s="30"/>
      <c r="J50" s="553" t="s">
        <v>167</v>
      </c>
      <c r="K50" s="558">
        <v>2232</v>
      </c>
      <c r="L50" s="197" t="s">
        <v>2979</v>
      </c>
      <c r="M50" s="197">
        <v>5</v>
      </c>
      <c r="N50" s="613">
        <v>0</v>
      </c>
      <c r="O50" s="613">
        <v>3.2000000000000002E-3</v>
      </c>
      <c r="P50" s="199">
        <v>857665.66</v>
      </c>
      <c r="Q50" s="200">
        <f t="shared" si="1"/>
        <v>2744.5301120000004</v>
      </c>
      <c r="R50" s="7"/>
    </row>
    <row r="51" spans="1:18">
      <c r="A51" s="7"/>
      <c r="B51" s="553" t="s">
        <v>170</v>
      </c>
      <c r="C51" s="610" t="s">
        <v>2909</v>
      </c>
      <c r="D51" s="7" t="s">
        <v>1772</v>
      </c>
      <c r="E51" s="198"/>
      <c r="F51" s="611"/>
      <c r="G51" s="611"/>
      <c r="H51" s="612"/>
      <c r="I51" s="30"/>
      <c r="J51" s="553" t="s">
        <v>170</v>
      </c>
      <c r="K51" s="558"/>
      <c r="L51" s="197"/>
      <c r="M51" s="197"/>
      <c r="N51" s="613"/>
      <c r="O51" s="613">
        <f>Q51/P51</f>
        <v>2.8480562740273905E-3</v>
      </c>
      <c r="P51" s="199">
        <f>SUM(P45:P50)</f>
        <v>963650.24</v>
      </c>
      <c r="Q51" s="200">
        <f>SUM(Q45:Q50)</f>
        <v>2744.5301120000004</v>
      </c>
      <c r="R51" s="7"/>
    </row>
    <row r="52" spans="1:18">
      <c r="A52" s="7"/>
      <c r="B52" s="117"/>
      <c r="C52" s="551" t="s">
        <v>869</v>
      </c>
      <c r="D52" s="7"/>
      <c r="E52" s="198"/>
      <c r="F52" s="611"/>
      <c r="G52" s="611"/>
      <c r="H52" s="612"/>
      <c r="I52" s="30"/>
      <c r="J52" s="117"/>
      <c r="K52" s="558"/>
      <c r="L52" s="197"/>
      <c r="M52" s="197"/>
      <c r="N52" s="613"/>
      <c r="O52" s="613"/>
      <c r="P52" s="199"/>
      <c r="Q52" s="200"/>
      <c r="R52" s="7"/>
    </row>
    <row r="53" spans="1:18">
      <c r="A53" s="7"/>
      <c r="B53" s="553" t="s">
        <v>172</v>
      </c>
      <c r="C53" s="610" t="s">
        <v>870</v>
      </c>
      <c r="D53" s="7" t="s">
        <v>1773</v>
      </c>
      <c r="E53" s="198">
        <v>33.72</v>
      </c>
      <c r="F53" s="611">
        <v>-2.008</v>
      </c>
      <c r="G53" s="611">
        <v>2.5999999999999999E-2</v>
      </c>
      <c r="H53" s="612">
        <v>2.5999999999999999E-2</v>
      </c>
      <c r="I53" s="30"/>
      <c r="J53" s="553" t="s">
        <v>172</v>
      </c>
      <c r="K53" s="558"/>
      <c r="L53" s="197"/>
      <c r="M53" s="197"/>
      <c r="N53" s="613"/>
      <c r="O53" s="613"/>
      <c r="P53" s="199"/>
      <c r="Q53" s="200"/>
      <c r="R53" s="7"/>
    </row>
    <row r="54" spans="1:18">
      <c r="A54" s="7"/>
      <c r="B54" s="553" t="s">
        <v>175</v>
      </c>
      <c r="C54" s="610" t="s">
        <v>871</v>
      </c>
      <c r="D54" s="7" t="s">
        <v>1774</v>
      </c>
      <c r="E54" s="198"/>
      <c r="F54" s="611"/>
      <c r="G54" s="611">
        <v>1.37E-2</v>
      </c>
      <c r="H54" s="612">
        <v>1.35E-2</v>
      </c>
      <c r="I54" s="30"/>
      <c r="J54" s="553" t="s">
        <v>175</v>
      </c>
      <c r="K54" s="558">
        <v>2421</v>
      </c>
      <c r="L54" s="197" t="s">
        <v>1416</v>
      </c>
      <c r="M54" s="197">
        <v>28.81</v>
      </c>
      <c r="N54" s="613">
        <v>-0.29599999999999999</v>
      </c>
      <c r="O54" s="613">
        <v>9.9000000000000008E-3</v>
      </c>
      <c r="P54" s="199">
        <v>963694.51</v>
      </c>
      <c r="Q54" s="200">
        <f>O54*P54</f>
        <v>9540.5756490000003</v>
      </c>
      <c r="R54" s="7"/>
    </row>
    <row r="55" spans="1:18">
      <c r="A55" s="7"/>
      <c r="B55" s="553" t="s">
        <v>533</v>
      </c>
      <c r="C55" s="610" t="s">
        <v>872</v>
      </c>
      <c r="D55" s="7" t="s">
        <v>1775</v>
      </c>
      <c r="E55" s="198">
        <v>36.19</v>
      </c>
      <c r="F55" s="611">
        <v>0</v>
      </c>
      <c r="G55" s="611">
        <v>2.4899999999999999E-2</v>
      </c>
      <c r="H55" s="612">
        <v>2.4899999999999999E-2</v>
      </c>
      <c r="I55" s="30"/>
      <c r="J55" s="553" t="s">
        <v>533</v>
      </c>
      <c r="K55" s="558">
        <v>2421</v>
      </c>
      <c r="L55" s="197" t="s">
        <v>2980</v>
      </c>
      <c r="M55" s="197">
        <v>30.14</v>
      </c>
      <c r="N55" s="613">
        <v>-0.29599999999999999</v>
      </c>
      <c r="O55" s="613">
        <v>2.76E-2</v>
      </c>
      <c r="P55" s="199">
        <v>263413.51</v>
      </c>
      <c r="Q55" s="200">
        <f>O55*P55</f>
        <v>7270.2128760000005</v>
      </c>
      <c r="R55" s="7"/>
    </row>
    <row r="56" spans="1:18">
      <c r="A56" s="7"/>
      <c r="B56" s="553" t="s">
        <v>536</v>
      </c>
      <c r="C56" s="610" t="s">
        <v>873</v>
      </c>
      <c r="D56" s="7" t="s">
        <v>1776</v>
      </c>
      <c r="E56" s="198">
        <v>28.1</v>
      </c>
      <c r="F56" s="611">
        <v>0</v>
      </c>
      <c r="G56" s="611">
        <v>1.24E-2</v>
      </c>
      <c r="H56" s="612">
        <v>1.24E-2</v>
      </c>
      <c r="I56" s="30"/>
      <c r="J56" s="553" t="s">
        <v>536</v>
      </c>
      <c r="K56" s="558"/>
      <c r="L56" s="197"/>
      <c r="M56" s="197"/>
      <c r="N56" s="613"/>
      <c r="O56" s="613">
        <f>Q56/P56</f>
        <v>1.3699518095399621E-2</v>
      </c>
      <c r="P56" s="199">
        <f>P54+P55</f>
        <v>1227108.02</v>
      </c>
      <c r="Q56" s="200">
        <f>Q54+Q55</f>
        <v>16810.788525</v>
      </c>
      <c r="R56" s="7"/>
    </row>
    <row r="57" spans="1:18">
      <c r="A57" s="7"/>
      <c r="B57" s="553" t="s">
        <v>539</v>
      </c>
      <c r="C57" s="610" t="s">
        <v>874</v>
      </c>
      <c r="D57" s="7" t="s">
        <v>1777</v>
      </c>
      <c r="E57" s="198"/>
      <c r="F57" s="611"/>
      <c r="G57" s="611"/>
      <c r="H57" s="612"/>
      <c r="I57" s="30"/>
      <c r="J57" s="553" t="s">
        <v>539</v>
      </c>
      <c r="K57" s="558"/>
      <c r="L57" s="197"/>
      <c r="M57" s="197"/>
      <c r="N57" s="613"/>
      <c r="O57" s="613"/>
      <c r="P57" s="199"/>
      <c r="Q57" s="200"/>
      <c r="R57" s="7"/>
    </row>
    <row r="58" spans="1:18">
      <c r="A58" s="7"/>
      <c r="B58" s="553" t="s">
        <v>543</v>
      </c>
      <c r="C58" s="610" t="s">
        <v>875</v>
      </c>
      <c r="D58" s="7" t="s">
        <v>1778</v>
      </c>
      <c r="E58" s="198"/>
      <c r="F58" s="611"/>
      <c r="G58" s="611"/>
      <c r="H58" s="612"/>
      <c r="I58" s="30"/>
      <c r="J58" s="553" t="s">
        <v>543</v>
      </c>
      <c r="K58" s="558"/>
      <c r="L58" s="197"/>
      <c r="M58" s="197"/>
      <c r="N58" s="613"/>
      <c r="O58" s="613"/>
      <c r="P58" s="199"/>
      <c r="Q58" s="200"/>
      <c r="R58" s="7"/>
    </row>
    <row r="59" spans="1:18">
      <c r="A59" s="7"/>
      <c r="B59" s="553" t="s">
        <v>546</v>
      </c>
      <c r="C59" s="610" t="s">
        <v>876</v>
      </c>
      <c r="D59" s="7" t="s">
        <v>1779</v>
      </c>
      <c r="E59" s="198"/>
      <c r="F59" s="611"/>
      <c r="G59" s="611"/>
      <c r="H59" s="612"/>
      <c r="I59" s="30"/>
      <c r="J59" s="553" t="s">
        <v>546</v>
      </c>
      <c r="K59" s="558"/>
      <c r="L59" s="197"/>
      <c r="M59" s="197"/>
      <c r="N59" s="613"/>
      <c r="O59" s="613"/>
      <c r="P59" s="199"/>
      <c r="Q59" s="200"/>
      <c r="R59" s="7"/>
    </row>
    <row r="60" spans="1:18">
      <c r="A60" s="7"/>
      <c r="B60" s="553" t="s">
        <v>549</v>
      </c>
      <c r="C60" s="610" t="s">
        <v>877</v>
      </c>
      <c r="D60" s="7" t="s">
        <v>1780</v>
      </c>
      <c r="E60" s="198">
        <v>24.59</v>
      </c>
      <c r="F60" s="611">
        <v>-0.60399999999999998</v>
      </c>
      <c r="G60" s="611">
        <v>0</v>
      </c>
      <c r="H60" s="612">
        <v>0</v>
      </c>
      <c r="I60" s="30"/>
      <c r="J60" s="553" t="s">
        <v>549</v>
      </c>
      <c r="K60" s="558"/>
      <c r="L60" s="197"/>
      <c r="M60" s="197"/>
      <c r="N60" s="613"/>
      <c r="O60" s="613"/>
      <c r="P60" s="199"/>
      <c r="Q60" s="200"/>
      <c r="R60" s="7"/>
    </row>
    <row r="61" spans="1:18">
      <c r="A61" s="7"/>
      <c r="B61" s="553" t="s">
        <v>1338</v>
      </c>
      <c r="C61" s="610" t="s">
        <v>878</v>
      </c>
      <c r="D61" s="7" t="s">
        <v>1781</v>
      </c>
      <c r="E61" s="198">
        <v>50.42</v>
      </c>
      <c r="F61" s="611">
        <v>0</v>
      </c>
      <c r="G61" s="611">
        <v>1.9800000000000002E-2</v>
      </c>
      <c r="H61" s="612">
        <v>1.9800000000000002E-2</v>
      </c>
      <c r="I61" s="30"/>
      <c r="J61" s="553" t="s">
        <v>1338</v>
      </c>
      <c r="K61" s="558"/>
      <c r="L61" s="197"/>
      <c r="M61" s="197"/>
      <c r="N61" s="613"/>
      <c r="O61" s="613"/>
      <c r="P61" s="199"/>
      <c r="Q61" s="200"/>
      <c r="R61" s="7"/>
    </row>
    <row r="62" spans="1:18">
      <c r="A62" s="7"/>
      <c r="B62" s="553" t="s">
        <v>1340</v>
      </c>
      <c r="C62" s="551"/>
      <c r="D62" s="7"/>
      <c r="E62" s="207"/>
      <c r="F62" s="615"/>
      <c r="G62" s="611"/>
      <c r="H62" s="612"/>
      <c r="I62" s="30"/>
      <c r="J62" s="553" t="s">
        <v>1340</v>
      </c>
      <c r="K62" s="558"/>
      <c r="L62" s="197"/>
      <c r="M62" s="197"/>
      <c r="N62" s="613"/>
      <c r="O62" s="613"/>
      <c r="P62" s="199"/>
      <c r="Q62" s="200"/>
      <c r="R62" s="7"/>
    </row>
    <row r="63" spans="1:18">
      <c r="A63" s="7"/>
      <c r="B63" s="553" t="s">
        <v>1341</v>
      </c>
      <c r="C63" s="551" t="s">
        <v>1782</v>
      </c>
      <c r="D63" s="7"/>
      <c r="E63" s="551" t="s">
        <v>1783</v>
      </c>
      <c r="F63" s="1000" t="s">
        <v>542</v>
      </c>
      <c r="G63" s="611">
        <v>1.6E-2</v>
      </c>
      <c r="H63" s="612"/>
      <c r="I63" s="30"/>
      <c r="J63" s="553" t="s">
        <v>1341</v>
      </c>
      <c r="K63" s="558"/>
      <c r="L63" s="197"/>
      <c r="M63" s="197"/>
      <c r="N63" s="613"/>
      <c r="O63" s="613"/>
      <c r="P63" s="199"/>
      <c r="Q63" s="200"/>
      <c r="R63" s="7"/>
    </row>
    <row r="64" spans="1:18">
      <c r="A64" s="7"/>
      <c r="B64" s="553" t="s">
        <v>1345</v>
      </c>
      <c r="C64" s="551" t="s">
        <v>1784</v>
      </c>
      <c r="D64" s="7"/>
      <c r="E64" s="551"/>
      <c r="F64" s="616"/>
      <c r="G64" s="611"/>
      <c r="H64" s="612"/>
      <c r="I64" s="30"/>
      <c r="J64" s="553" t="s">
        <v>1345</v>
      </c>
      <c r="K64" s="558"/>
      <c r="L64" s="197"/>
      <c r="M64" s="197"/>
      <c r="N64" s="613"/>
      <c r="O64" s="613"/>
      <c r="P64" s="199"/>
      <c r="Q64" s="200"/>
      <c r="R64" s="7"/>
    </row>
    <row r="65" spans="1:18">
      <c r="A65" s="7"/>
      <c r="B65" s="117"/>
      <c r="C65" s="551" t="s">
        <v>1785</v>
      </c>
      <c r="D65" s="7"/>
      <c r="E65" s="551" t="s">
        <v>1783</v>
      </c>
      <c r="F65" s="1000" t="s">
        <v>542</v>
      </c>
      <c r="G65" s="615">
        <v>1.5900000000000001E-2</v>
      </c>
      <c r="H65" s="612"/>
      <c r="I65" s="30"/>
      <c r="J65" s="117"/>
      <c r="K65" s="558"/>
      <c r="L65" s="197"/>
      <c r="M65" s="197"/>
      <c r="N65" s="613"/>
      <c r="O65" s="613"/>
      <c r="P65" s="199"/>
      <c r="Q65" s="200"/>
      <c r="R65" s="7"/>
    </row>
    <row r="66" spans="1:18">
      <c r="A66" s="7"/>
      <c r="B66" s="553" t="s">
        <v>1347</v>
      </c>
      <c r="C66" s="551" t="s">
        <v>1786</v>
      </c>
      <c r="D66" s="7"/>
      <c r="E66" s="551" t="s">
        <v>1783</v>
      </c>
      <c r="F66" s="1000" t="s">
        <v>542</v>
      </c>
      <c r="G66" s="616" t="s">
        <v>1783</v>
      </c>
      <c r="H66" s="612">
        <v>1.5900000000000001E-2</v>
      </c>
      <c r="I66" s="30"/>
      <c r="J66" s="553" t="s">
        <v>1347</v>
      </c>
      <c r="K66" s="558"/>
      <c r="L66" s="197"/>
      <c r="M66" s="197"/>
      <c r="N66" s="613"/>
      <c r="O66" s="613"/>
      <c r="P66" s="199"/>
      <c r="Q66" s="200"/>
      <c r="R66" s="7"/>
    </row>
    <row r="67" spans="1:18" ht="15.75" thickBot="1">
      <c r="A67" s="7"/>
      <c r="B67" s="560" t="s">
        <v>562</v>
      </c>
      <c r="C67" s="561" t="s">
        <v>1787</v>
      </c>
      <c r="D67" s="542"/>
      <c r="E67" s="561" t="s">
        <v>1783</v>
      </c>
      <c r="F67" s="1001" t="s">
        <v>542</v>
      </c>
      <c r="G67" s="617" t="s">
        <v>1783</v>
      </c>
      <c r="H67" s="618">
        <v>1.5900000000000001E-2</v>
      </c>
      <c r="I67" s="30"/>
      <c r="J67" s="560" t="s">
        <v>562</v>
      </c>
      <c r="K67" s="619"/>
      <c r="L67" s="620"/>
      <c r="M67" s="620"/>
      <c r="N67" s="621"/>
      <c r="O67" s="621"/>
      <c r="P67" s="622"/>
      <c r="Q67" s="623"/>
      <c r="R67" s="7"/>
    </row>
    <row r="68" spans="1:18">
      <c r="A68" s="7"/>
      <c r="B68" s="539" t="s">
        <v>2717</v>
      </c>
      <c r="C68" s="7"/>
      <c r="D68" s="7" t="s">
        <v>1482</v>
      </c>
      <c r="E68" s="7"/>
      <c r="F68" s="7"/>
      <c r="G68" s="7"/>
      <c r="H68" s="7"/>
      <c r="I68" s="7"/>
      <c r="J68" s="7"/>
      <c r="K68" s="7"/>
      <c r="L68" s="7"/>
      <c r="M68" s="7"/>
      <c r="N68" s="624"/>
      <c r="O68" s="624"/>
      <c r="P68" s="7"/>
      <c r="Q68" s="7" t="s">
        <v>513</v>
      </c>
      <c r="R68" s="7"/>
    </row>
    <row r="69" spans="1:18">
      <c r="A69" s="7"/>
      <c r="B69" s="7"/>
      <c r="C69" s="7"/>
      <c r="D69" s="7"/>
      <c r="E69" s="7"/>
      <c r="F69" s="7"/>
      <c r="G69" s="7"/>
      <c r="H69" s="7"/>
      <c r="I69" s="7"/>
      <c r="J69" s="7"/>
      <c r="K69" s="7"/>
      <c r="L69" s="7"/>
      <c r="M69" s="7"/>
      <c r="N69" s="624"/>
      <c r="O69" s="624"/>
      <c r="P69" s="7"/>
      <c r="Q69" s="7"/>
      <c r="R69" s="7"/>
    </row>
    <row r="70" spans="1:18">
      <c r="A70" s="7"/>
      <c r="B70" s="114" t="s">
        <v>546</v>
      </c>
      <c r="C70" s="114"/>
      <c r="D70" s="114"/>
      <c r="E70" s="114"/>
      <c r="F70" s="114"/>
      <c r="G70" s="114"/>
      <c r="H70" s="114"/>
      <c r="I70" s="7"/>
      <c r="J70" s="114" t="s">
        <v>549</v>
      </c>
      <c r="K70" s="114"/>
      <c r="L70" s="114"/>
      <c r="M70" s="114"/>
      <c r="N70" s="114"/>
      <c r="O70" s="114"/>
      <c r="P70" s="114"/>
      <c r="Q70" s="114"/>
      <c r="R70" s="7"/>
    </row>
    <row r="71" spans="1:18">
      <c r="A71" s="7"/>
      <c r="B71" s="7"/>
      <c r="C71" s="7"/>
      <c r="D71" s="7"/>
      <c r="E71" s="7"/>
      <c r="F71" s="7"/>
      <c r="G71" s="7"/>
      <c r="H71" s="7"/>
      <c r="I71" s="7"/>
      <c r="J71" s="7"/>
      <c r="K71" s="7"/>
      <c r="L71" s="7"/>
      <c r="M71" s="7"/>
      <c r="N71" s="624"/>
      <c r="O71" s="624"/>
      <c r="P71" s="7"/>
      <c r="Q71" s="7"/>
      <c r="R71" s="7"/>
    </row>
    <row r="72" spans="1:18">
      <c r="A72" s="7"/>
      <c r="B72" s="7"/>
    </row>
    <row r="73" spans="1:18">
      <c r="A73" s="7"/>
      <c r="B73" s="7"/>
    </row>
    <row r="74" spans="1:18">
      <c r="A74" s="7"/>
      <c r="B74" s="7"/>
    </row>
    <row r="75" spans="1:18">
      <c r="A75" s="7"/>
      <c r="B75" s="7"/>
    </row>
    <row r="76" spans="1:18">
      <c r="A76" s="7"/>
      <c r="B76" s="7"/>
    </row>
    <row r="77" spans="1:18">
      <c r="A77" s="7"/>
      <c r="B77" s="7"/>
    </row>
    <row r="78" spans="1:18">
      <c r="A78" s="7"/>
      <c r="B78" s="7"/>
    </row>
    <row r="79" spans="1:18">
      <c r="A79" s="7"/>
      <c r="B79" s="7"/>
    </row>
    <row r="80" spans="1:18">
      <c r="A80" s="7"/>
      <c r="B80" s="7"/>
    </row>
    <row r="81" spans="1:2">
      <c r="A81" s="7"/>
      <c r="B81" s="7"/>
    </row>
    <row r="82" spans="1:2">
      <c r="A82" s="7"/>
      <c r="B82" s="7"/>
    </row>
    <row r="83" spans="1:2">
      <c r="A83" s="7"/>
      <c r="B83" s="7"/>
    </row>
    <row r="84" spans="1:2">
      <c r="A84" s="7"/>
      <c r="B84" s="7"/>
    </row>
    <row r="85" spans="1:2">
      <c r="A85" s="7"/>
      <c r="B85" s="7"/>
    </row>
    <row r="86" spans="1:2">
      <c r="A86" s="7"/>
      <c r="B86" s="7"/>
    </row>
    <row r="87" spans="1:2">
      <c r="A87" s="7"/>
      <c r="B87" s="7"/>
    </row>
    <row r="88" spans="1:2">
      <c r="A88" s="7"/>
      <c r="B88" s="7"/>
    </row>
    <row r="89" spans="1:2">
      <c r="A89" s="7"/>
      <c r="B89" s="7"/>
    </row>
    <row r="90" spans="1:2">
      <c r="A90" s="7"/>
      <c r="B90" s="7"/>
    </row>
  </sheetData>
  <phoneticPr fontId="62" type="noConversion"/>
  <printOptions horizontalCentered="1"/>
  <pageMargins left="0.5" right="0.5" top="0.5" bottom="0.5" header="0.5" footer="0.5"/>
  <pageSetup scale="64" fitToWidth="2" orientation="portrait" r:id="rId1"/>
  <headerFooter alignWithMargins="0"/>
  <colBreaks count="1" manualBreakCount="1">
    <brk id="8" max="69" man="1"/>
  </colBreaks>
  <drawing r:id="rId2"/>
  <legacyDrawing r:id="rId3"/>
  <mc:AlternateContent xmlns:mc="http://schemas.openxmlformats.org/markup-compatibility/2006">
    <mc:Choice Requires="x14">
      <controls>
        <mc:AlternateContent xmlns:mc="http://schemas.openxmlformats.org/markup-compatibility/2006">
          <mc:Choice Requires="x14">
            <control shapeId="25626" r:id="rId4" name="Button 26">
              <controlPr locked="0" defaultSize="0" autoFill="0" autoLine="0" autoPict="0">
                <anchor moveWithCells="1" sizeWithCells="1">
                  <from>
                    <xdr:col>1</xdr:col>
                    <xdr:colOff>0</xdr:colOff>
                    <xdr:row>72</xdr:row>
                    <xdr:rowOff>47625</xdr:rowOff>
                  </from>
                  <to>
                    <xdr:col>1</xdr:col>
                    <xdr:colOff>0</xdr:colOff>
                    <xdr:row>74</xdr:row>
                    <xdr:rowOff>161925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36</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election activeCell="A3" sqref="A3"/>
    </sheetView>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37</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38</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1"/>
  <sheetViews>
    <sheetView zoomScale="70" zoomScaleNormal="70" workbookViewId="0">
      <selection activeCell="H53" sqref="H53"/>
    </sheetView>
  </sheetViews>
  <sheetFormatPr defaultColWidth="9.77734375" defaultRowHeight="15"/>
  <cols>
    <col min="1" max="1" width="7.77734375" customWidth="1"/>
    <col min="2" max="2" width="40.77734375" customWidth="1"/>
    <col min="3" max="3" width="16.77734375" customWidth="1"/>
    <col min="5" max="5" width="10.77734375" customWidth="1"/>
    <col min="6" max="6" width="14.77734375" customWidth="1"/>
    <col min="7" max="7" width="15.6640625" bestFit="1" customWidth="1"/>
  </cols>
  <sheetData>
    <row r="1" spans="1:8" ht="15.75" thickBot="1">
      <c r="A1" s="152" t="str">
        <f>'Data Sheet'!A46</f>
        <v>Annual Report of Pattersonville Telephone Company                                          For the period ending December 31, 2014</v>
      </c>
      <c r="B1" s="67"/>
      <c r="C1" s="67"/>
      <c r="D1" s="67"/>
      <c r="E1" s="67"/>
      <c r="F1" s="67"/>
      <c r="G1" s="67"/>
      <c r="H1" s="67"/>
    </row>
    <row r="2" spans="1:8" ht="20.25">
      <c r="A2" s="68"/>
      <c r="B2" s="69"/>
      <c r="C2" s="69"/>
      <c r="D2" s="69"/>
      <c r="E2" s="69"/>
      <c r="F2" s="69"/>
      <c r="G2" s="1082"/>
      <c r="H2" s="67"/>
    </row>
    <row r="3" spans="1:8" ht="18">
      <c r="A3" s="639" t="s">
        <v>192</v>
      </c>
      <c r="B3" s="107"/>
      <c r="C3" s="107"/>
      <c r="D3" s="107"/>
      <c r="E3" s="107"/>
      <c r="F3" s="107"/>
      <c r="G3" s="154"/>
      <c r="H3" s="67"/>
    </row>
    <row r="4" spans="1:8">
      <c r="A4" s="74"/>
      <c r="B4" s="67"/>
      <c r="C4" s="67"/>
      <c r="D4" s="67"/>
      <c r="E4" s="67"/>
      <c r="F4" s="67"/>
      <c r="G4" s="75"/>
      <c r="H4" s="67"/>
    </row>
    <row r="5" spans="1:8">
      <c r="A5" s="74"/>
      <c r="B5" s="67" t="s">
        <v>193</v>
      </c>
      <c r="C5" s="67"/>
      <c r="D5" s="67"/>
      <c r="E5" s="67"/>
      <c r="F5" s="67"/>
      <c r="G5" s="75"/>
      <c r="H5" s="67"/>
    </row>
    <row r="6" spans="1:8">
      <c r="A6" s="1073"/>
      <c r="B6" s="1074" t="s">
        <v>721</v>
      </c>
      <c r="C6" s="1074"/>
      <c r="D6" s="1074"/>
      <c r="E6" s="1074"/>
      <c r="F6" s="1074"/>
      <c r="G6" s="1075"/>
      <c r="H6" s="67"/>
    </row>
    <row r="7" spans="1:8">
      <c r="A7" s="74"/>
      <c r="B7" s="67"/>
      <c r="C7" s="67"/>
      <c r="D7" s="67"/>
      <c r="E7" s="67"/>
      <c r="F7" s="67"/>
      <c r="G7" s="75"/>
      <c r="H7" s="67"/>
    </row>
    <row r="8" spans="1:8">
      <c r="A8" s="226"/>
      <c r="B8" s="183"/>
      <c r="C8" s="183"/>
      <c r="D8" s="183"/>
      <c r="E8" s="183"/>
      <c r="F8" s="183"/>
      <c r="G8" s="185" t="s">
        <v>194</v>
      </c>
      <c r="H8" s="67"/>
    </row>
    <row r="9" spans="1:8">
      <c r="A9" s="93" t="s">
        <v>2228</v>
      </c>
      <c r="B9" s="178"/>
      <c r="C9" s="186" t="s">
        <v>2766</v>
      </c>
      <c r="D9" s="186" t="s">
        <v>195</v>
      </c>
      <c r="E9" s="186" t="s">
        <v>195</v>
      </c>
      <c r="F9" s="186" t="s">
        <v>1788</v>
      </c>
      <c r="G9" s="140" t="s">
        <v>196</v>
      </c>
      <c r="H9" s="67"/>
    </row>
    <row r="10" spans="1:8">
      <c r="A10" s="93" t="s">
        <v>2240</v>
      </c>
      <c r="B10" s="186" t="s">
        <v>189</v>
      </c>
      <c r="C10" s="186" t="s">
        <v>197</v>
      </c>
      <c r="D10" s="186" t="s">
        <v>198</v>
      </c>
      <c r="E10" s="186" t="s">
        <v>199</v>
      </c>
      <c r="F10" s="186" t="s">
        <v>2635</v>
      </c>
      <c r="G10" s="140" t="s">
        <v>200</v>
      </c>
      <c r="H10" s="67"/>
    </row>
    <row r="11" spans="1:8">
      <c r="A11" s="99"/>
      <c r="B11" s="186" t="s">
        <v>2722</v>
      </c>
      <c r="C11" s="186" t="s">
        <v>2723</v>
      </c>
      <c r="D11" s="186" t="s">
        <v>2724</v>
      </c>
      <c r="E11" s="186" t="s">
        <v>2254</v>
      </c>
      <c r="F11" s="186" t="s">
        <v>2255</v>
      </c>
      <c r="G11" s="140" t="s">
        <v>2256</v>
      </c>
      <c r="H11" s="67"/>
    </row>
    <row r="12" spans="1:8">
      <c r="A12" s="226"/>
      <c r="B12" s="183"/>
      <c r="C12" s="183"/>
      <c r="D12" s="183"/>
      <c r="E12" s="183"/>
      <c r="F12" s="183"/>
      <c r="G12" s="304"/>
      <c r="H12" s="67"/>
    </row>
    <row r="13" spans="1:8" ht="18">
      <c r="A13" s="99"/>
      <c r="B13" s="640" t="s">
        <v>201</v>
      </c>
      <c r="C13" s="178"/>
      <c r="D13" s="178"/>
      <c r="E13" s="178"/>
      <c r="F13" s="178"/>
      <c r="G13" s="75"/>
      <c r="H13" s="67"/>
    </row>
    <row r="14" spans="1:8" ht="18">
      <c r="A14" s="99"/>
      <c r="B14" s="640" t="s">
        <v>202</v>
      </c>
      <c r="C14" s="178"/>
      <c r="D14" s="178"/>
      <c r="E14" s="178"/>
      <c r="F14" s="178"/>
      <c r="G14" s="140" t="s">
        <v>203</v>
      </c>
      <c r="H14" s="67"/>
    </row>
    <row r="15" spans="1:8">
      <c r="A15" s="93" t="s">
        <v>2727</v>
      </c>
      <c r="B15" s="197" t="s">
        <v>2922</v>
      </c>
      <c r="C15" s="197"/>
      <c r="D15" s="197"/>
      <c r="E15" s="197"/>
      <c r="F15" s="295"/>
      <c r="G15" s="147"/>
      <c r="H15" s="67"/>
    </row>
    <row r="16" spans="1:8">
      <c r="A16" s="93" t="s">
        <v>1726</v>
      </c>
      <c r="B16" s="197"/>
      <c r="C16" s="197"/>
      <c r="D16" s="197"/>
      <c r="E16" s="197"/>
      <c r="F16" s="197"/>
      <c r="G16" s="147"/>
      <c r="H16" s="67"/>
    </row>
    <row r="17" spans="1:8">
      <c r="A17" s="93" t="s">
        <v>1971</v>
      </c>
      <c r="B17" s="197"/>
      <c r="C17" s="197"/>
      <c r="D17" s="197"/>
      <c r="E17" s="197"/>
      <c r="F17" s="197"/>
      <c r="G17" s="147"/>
      <c r="H17" s="67"/>
    </row>
    <row r="18" spans="1:8">
      <c r="A18" s="93" t="s">
        <v>2263</v>
      </c>
      <c r="B18" s="197"/>
      <c r="C18" s="197"/>
      <c r="D18" s="197"/>
      <c r="E18" s="197"/>
      <c r="F18" s="197"/>
      <c r="G18" s="147"/>
      <c r="H18" s="67"/>
    </row>
    <row r="19" spans="1:8">
      <c r="A19" s="93" t="s">
        <v>2264</v>
      </c>
      <c r="B19" s="197"/>
      <c r="C19" s="197"/>
      <c r="D19" s="197"/>
      <c r="E19" s="197"/>
      <c r="F19" s="197"/>
      <c r="G19" s="147"/>
      <c r="H19" s="67"/>
    </row>
    <row r="20" spans="1:8">
      <c r="A20" s="93" t="s">
        <v>2735</v>
      </c>
      <c r="B20" s="197"/>
      <c r="C20" s="197"/>
      <c r="D20" s="197"/>
      <c r="E20" s="197"/>
      <c r="F20" s="197"/>
      <c r="G20" s="147"/>
      <c r="H20" s="67"/>
    </row>
    <row r="21" spans="1:8">
      <c r="A21" s="93" t="s">
        <v>2738</v>
      </c>
      <c r="B21" s="197"/>
      <c r="C21" s="197"/>
      <c r="D21" s="197"/>
      <c r="E21" s="197"/>
      <c r="F21" s="197"/>
      <c r="G21" s="147"/>
      <c r="H21" s="67"/>
    </row>
    <row r="22" spans="1:8">
      <c r="A22" s="93" t="s">
        <v>154</v>
      </c>
      <c r="B22" s="197"/>
      <c r="C22" s="197"/>
      <c r="D22" s="197"/>
      <c r="E22" s="197"/>
      <c r="F22" s="197"/>
      <c r="G22" s="147"/>
      <c r="H22" s="67"/>
    </row>
    <row r="23" spans="1:8">
      <c r="A23" s="93" t="s">
        <v>2591</v>
      </c>
      <c r="B23" s="197"/>
      <c r="C23" s="197"/>
      <c r="D23" s="197"/>
      <c r="E23" s="197"/>
      <c r="F23" s="197"/>
      <c r="G23" s="147"/>
      <c r="H23" s="67"/>
    </row>
    <row r="24" spans="1:8">
      <c r="A24" s="93" t="s">
        <v>2265</v>
      </c>
      <c r="B24" s="197"/>
      <c r="C24" s="197"/>
      <c r="D24" s="197"/>
      <c r="E24" s="197"/>
      <c r="F24" s="197"/>
      <c r="G24" s="147"/>
      <c r="H24" s="67"/>
    </row>
    <row r="25" spans="1:8">
      <c r="A25" s="93" t="s">
        <v>2266</v>
      </c>
      <c r="B25" s="197"/>
      <c r="C25" s="197"/>
      <c r="D25" s="197"/>
      <c r="E25" s="197"/>
      <c r="F25" s="197"/>
      <c r="G25" s="147"/>
      <c r="H25" s="67"/>
    </row>
    <row r="26" spans="1:8">
      <c r="A26" s="99"/>
      <c r="B26" s="197"/>
      <c r="C26" s="197"/>
      <c r="D26" s="197"/>
      <c r="E26" s="197"/>
      <c r="F26" s="197"/>
      <c r="G26" s="147"/>
      <c r="H26" s="67"/>
    </row>
    <row r="27" spans="1:8" ht="18">
      <c r="A27" s="93" t="s">
        <v>2267</v>
      </c>
      <c r="B27" s="640" t="s">
        <v>204</v>
      </c>
      <c r="C27" s="178"/>
      <c r="D27" s="178"/>
      <c r="E27" s="178"/>
      <c r="F27" s="629">
        <v>0</v>
      </c>
      <c r="G27" s="140" t="s">
        <v>205</v>
      </c>
      <c r="H27" s="67"/>
    </row>
    <row r="28" spans="1:8">
      <c r="A28" s="99"/>
      <c r="B28" s="178"/>
      <c r="C28" s="178"/>
      <c r="D28" s="178"/>
      <c r="E28" s="178"/>
      <c r="F28" s="629"/>
      <c r="G28" s="75"/>
      <c r="H28" s="67"/>
    </row>
    <row r="29" spans="1:8" ht="18">
      <c r="A29" s="99"/>
      <c r="B29" s="640" t="s">
        <v>206</v>
      </c>
      <c r="C29" s="178"/>
      <c r="D29" s="178"/>
      <c r="E29" s="178"/>
      <c r="F29" s="178"/>
      <c r="G29" s="75"/>
      <c r="H29" s="67"/>
    </row>
    <row r="30" spans="1:8">
      <c r="A30" s="93" t="s">
        <v>2268</v>
      </c>
      <c r="B30" s="197"/>
      <c r="C30" s="197"/>
      <c r="D30" s="197"/>
      <c r="E30" s="197"/>
      <c r="F30" s="197"/>
      <c r="G30" s="147"/>
      <c r="H30" s="67"/>
    </row>
    <row r="31" spans="1:8">
      <c r="A31" s="93" t="s">
        <v>2269</v>
      </c>
      <c r="B31" s="197"/>
      <c r="C31" s="197"/>
      <c r="D31" s="197"/>
      <c r="E31" s="197"/>
      <c r="F31" s="295"/>
      <c r="G31" s="147"/>
      <c r="H31" s="67"/>
    </row>
    <row r="32" spans="1:8">
      <c r="A32" s="93" t="s">
        <v>2270</v>
      </c>
      <c r="B32" s="197"/>
      <c r="C32" s="197"/>
      <c r="D32" s="197"/>
      <c r="E32" s="197"/>
      <c r="F32" s="199"/>
      <c r="G32" s="147"/>
      <c r="H32" s="67"/>
    </row>
    <row r="33" spans="1:8">
      <c r="A33" s="93" t="s">
        <v>2271</v>
      </c>
      <c r="B33" s="197"/>
      <c r="C33" s="197"/>
      <c r="D33" s="197"/>
      <c r="E33" s="197"/>
      <c r="F33" s="199"/>
      <c r="G33" s="147"/>
      <c r="H33" s="67"/>
    </row>
    <row r="34" spans="1:8">
      <c r="A34" s="93" t="s">
        <v>2272</v>
      </c>
      <c r="B34" s="197"/>
      <c r="C34" s="197"/>
      <c r="D34" s="197"/>
      <c r="E34" s="197"/>
      <c r="F34" s="199"/>
      <c r="G34" s="147"/>
      <c r="H34" s="67"/>
    </row>
    <row r="35" spans="1:8">
      <c r="A35" s="93" t="s">
        <v>2273</v>
      </c>
      <c r="B35" s="197"/>
      <c r="C35" s="197"/>
      <c r="D35" s="197"/>
      <c r="E35" s="197"/>
      <c r="F35" s="199"/>
      <c r="G35" s="147"/>
      <c r="H35" s="67"/>
    </row>
    <row r="36" spans="1:8">
      <c r="A36" s="93" t="s">
        <v>2274</v>
      </c>
      <c r="B36" s="197"/>
      <c r="C36" s="197"/>
      <c r="D36" s="197"/>
      <c r="E36" s="197"/>
      <c r="F36" s="199"/>
      <c r="G36" s="147"/>
      <c r="H36" s="67"/>
    </row>
    <row r="37" spans="1:8">
      <c r="A37" s="93" t="s">
        <v>2275</v>
      </c>
      <c r="B37" s="197"/>
      <c r="C37" s="197"/>
      <c r="D37" s="197"/>
      <c r="E37" s="197"/>
      <c r="F37" s="199"/>
      <c r="G37" s="147"/>
      <c r="H37" s="67"/>
    </row>
    <row r="38" spans="1:8">
      <c r="A38" s="93" t="s">
        <v>2276</v>
      </c>
      <c r="B38" s="197"/>
      <c r="C38" s="197"/>
      <c r="D38" s="197"/>
      <c r="E38" s="197"/>
      <c r="F38" s="199"/>
      <c r="G38" s="147"/>
      <c r="H38" s="67"/>
    </row>
    <row r="39" spans="1:8">
      <c r="A39" s="93" t="s">
        <v>2277</v>
      </c>
      <c r="B39" s="197"/>
      <c r="C39" s="197"/>
      <c r="D39" s="197"/>
      <c r="E39" s="197"/>
      <c r="F39" s="199"/>
      <c r="G39" s="147"/>
      <c r="H39" s="67"/>
    </row>
    <row r="40" spans="1:8">
      <c r="A40" s="93" t="s">
        <v>2278</v>
      </c>
      <c r="B40" s="178" t="s">
        <v>207</v>
      </c>
      <c r="C40" s="197"/>
      <c r="D40" s="197"/>
      <c r="E40" s="197"/>
      <c r="F40" s="199"/>
      <c r="G40" s="641" t="s">
        <v>205</v>
      </c>
      <c r="H40" s="67"/>
    </row>
    <row r="41" spans="1:8" ht="18">
      <c r="A41" s="93" t="s">
        <v>2279</v>
      </c>
      <c r="B41" s="640" t="s">
        <v>204</v>
      </c>
      <c r="C41" s="178"/>
      <c r="D41" s="178"/>
      <c r="E41" s="178"/>
      <c r="F41" s="629">
        <v>0</v>
      </c>
      <c r="G41" s="140" t="s">
        <v>205</v>
      </c>
      <c r="H41" s="67"/>
    </row>
    <row r="42" spans="1:8">
      <c r="A42" s="626"/>
      <c r="B42" s="181"/>
      <c r="C42" s="181"/>
      <c r="D42" s="181"/>
      <c r="E42" s="181"/>
      <c r="F42" s="181"/>
      <c r="G42" s="304"/>
      <c r="H42" s="67"/>
    </row>
    <row r="43" spans="1:8">
      <c r="A43" s="74"/>
      <c r="B43" s="67"/>
      <c r="C43" s="67"/>
      <c r="D43" s="67"/>
      <c r="E43" s="67"/>
      <c r="F43" s="67"/>
      <c r="G43" s="75"/>
      <c r="H43" s="67"/>
    </row>
    <row r="44" spans="1:8">
      <c r="A44" s="627"/>
      <c r="B44" s="107" t="s">
        <v>208</v>
      </c>
      <c r="C44" s="107"/>
      <c r="D44" s="107"/>
      <c r="E44" s="107"/>
      <c r="F44" s="107"/>
      <c r="G44" s="154"/>
      <c r="H44" s="67"/>
    </row>
    <row r="45" spans="1:8">
      <c r="A45" s="74"/>
      <c r="B45" s="67"/>
      <c r="C45" s="67"/>
      <c r="D45" s="67"/>
      <c r="E45" s="67"/>
      <c r="F45" s="67"/>
      <c r="G45" s="75"/>
      <c r="H45" s="67"/>
    </row>
    <row r="46" spans="1:8">
      <c r="A46" s="226"/>
      <c r="B46" s="181"/>
      <c r="C46" s="181"/>
      <c r="D46" s="181"/>
      <c r="E46" s="183"/>
      <c r="F46" s="183"/>
      <c r="G46" s="304"/>
      <c r="H46" s="67"/>
    </row>
    <row r="47" spans="1:8">
      <c r="A47" s="93" t="s">
        <v>2228</v>
      </c>
      <c r="B47" s="96" t="s">
        <v>1790</v>
      </c>
      <c r="C47" s="67"/>
      <c r="D47" s="67"/>
      <c r="E47" s="178"/>
      <c r="F47" s="186" t="s">
        <v>209</v>
      </c>
      <c r="G47" s="140" t="s">
        <v>210</v>
      </c>
      <c r="H47" s="67"/>
    </row>
    <row r="48" spans="1:8">
      <c r="A48" s="93" t="s">
        <v>2240</v>
      </c>
      <c r="B48" s="96" t="s">
        <v>2722</v>
      </c>
      <c r="C48" s="67"/>
      <c r="D48" s="67"/>
      <c r="E48" s="178"/>
      <c r="F48" s="186" t="s">
        <v>2723</v>
      </c>
      <c r="G48" s="140" t="s">
        <v>2724</v>
      </c>
      <c r="H48" s="67"/>
    </row>
    <row r="49" spans="1:8">
      <c r="A49" s="99"/>
      <c r="B49" s="67"/>
      <c r="C49" s="67"/>
      <c r="D49" s="67"/>
      <c r="E49" s="178"/>
      <c r="F49" s="178"/>
      <c r="G49" s="75"/>
      <c r="H49" s="67"/>
    </row>
    <row r="50" spans="1:8">
      <c r="A50" s="226"/>
      <c r="B50" s="181"/>
      <c r="C50" s="181"/>
      <c r="D50" s="181"/>
      <c r="E50" s="183"/>
      <c r="F50" s="183"/>
      <c r="G50" s="304"/>
      <c r="H50" s="67"/>
    </row>
    <row r="51" spans="1:8">
      <c r="A51" s="93" t="s">
        <v>2280</v>
      </c>
      <c r="B51" s="67" t="s">
        <v>1791</v>
      </c>
      <c r="C51" s="67"/>
      <c r="D51" s="67"/>
      <c r="E51" s="178"/>
      <c r="F51" s="637"/>
      <c r="G51" s="638"/>
      <c r="H51" s="309"/>
    </row>
    <row r="52" spans="1:8">
      <c r="A52" s="99"/>
      <c r="B52" s="67"/>
      <c r="C52" s="67"/>
      <c r="D52" s="67"/>
      <c r="E52" s="178"/>
      <c r="F52" s="178"/>
      <c r="G52" s="75"/>
      <c r="H52" s="67"/>
    </row>
    <row r="53" spans="1:8">
      <c r="A53" s="93" t="s">
        <v>167</v>
      </c>
      <c r="B53" s="67" t="s">
        <v>211</v>
      </c>
      <c r="C53" s="67"/>
      <c r="D53" s="67"/>
      <c r="E53" s="178"/>
      <c r="F53" s="197" t="s">
        <v>2922</v>
      </c>
      <c r="G53" s="147" t="s">
        <v>2922</v>
      </c>
      <c r="H53" s="67"/>
    </row>
    <row r="54" spans="1:8">
      <c r="A54" s="93" t="s">
        <v>170</v>
      </c>
      <c r="B54" s="67" t="s">
        <v>1792</v>
      </c>
      <c r="C54" s="67"/>
      <c r="D54" s="67"/>
      <c r="E54" s="178"/>
      <c r="F54" s="197"/>
      <c r="G54" s="147"/>
      <c r="H54" s="67"/>
    </row>
    <row r="55" spans="1:8">
      <c r="A55" s="93" t="s">
        <v>172</v>
      </c>
      <c r="B55" s="67" t="s">
        <v>190</v>
      </c>
      <c r="C55" s="67"/>
      <c r="D55" s="67"/>
      <c r="E55" s="178"/>
      <c r="F55" s="197"/>
      <c r="G55" s="147"/>
      <c r="H55" s="67"/>
    </row>
    <row r="56" spans="1:8">
      <c r="A56" s="93" t="s">
        <v>175</v>
      </c>
      <c r="B56" s="67" t="s">
        <v>212</v>
      </c>
      <c r="C56" s="67"/>
      <c r="D56" s="67"/>
      <c r="E56" s="178"/>
      <c r="F56" s="183">
        <v>0</v>
      </c>
      <c r="G56" s="304">
        <v>0</v>
      </c>
      <c r="H56" s="67"/>
    </row>
    <row r="57" spans="1:8">
      <c r="A57" s="93" t="s">
        <v>533</v>
      </c>
      <c r="B57" s="67" t="s">
        <v>191</v>
      </c>
      <c r="C57" s="67"/>
      <c r="D57" s="67"/>
      <c r="E57" s="178"/>
      <c r="F57" s="188"/>
      <c r="G57" s="642"/>
      <c r="H57" s="67"/>
    </row>
    <row r="58" spans="1:8">
      <c r="A58" s="93" t="s">
        <v>536</v>
      </c>
      <c r="B58" s="67" t="s">
        <v>1793</v>
      </c>
      <c r="C58" s="67"/>
      <c r="D58" s="67"/>
      <c r="E58" s="178"/>
      <c r="F58" s="197"/>
      <c r="G58" s="147"/>
      <c r="H58" s="67"/>
    </row>
    <row r="59" spans="1:8">
      <c r="A59" s="93" t="s">
        <v>539</v>
      </c>
      <c r="B59" s="67" t="s">
        <v>213</v>
      </c>
      <c r="C59" s="67"/>
      <c r="D59" s="67"/>
      <c r="E59" s="178"/>
      <c r="F59" s="183">
        <v>0</v>
      </c>
      <c r="G59" s="304">
        <v>0</v>
      </c>
      <c r="H59" s="67"/>
    </row>
    <row r="60" spans="1:8" ht="15.75" thickBot="1">
      <c r="A60" s="300" t="s">
        <v>543</v>
      </c>
      <c r="B60" s="103" t="s">
        <v>214</v>
      </c>
      <c r="C60" s="103"/>
      <c r="D60" s="103"/>
      <c r="E60" s="301"/>
      <c r="F60" s="544">
        <v>0</v>
      </c>
      <c r="G60" s="545">
        <v>0</v>
      </c>
      <c r="H60" s="67"/>
    </row>
    <row r="61" spans="1:8">
      <c r="A61" s="107"/>
      <c r="B61" s="107"/>
      <c r="C61" s="107"/>
      <c r="D61" s="107"/>
      <c r="E61" s="107"/>
      <c r="F61" s="107"/>
      <c r="G61" s="165" t="s">
        <v>513</v>
      </c>
      <c r="H61" s="67"/>
    </row>
    <row r="62" spans="1:8">
      <c r="A62" s="134" t="s">
        <v>1345</v>
      </c>
      <c r="B62" s="134"/>
      <c r="C62" s="134"/>
      <c r="D62" s="134"/>
      <c r="E62" s="134"/>
      <c r="F62" s="134"/>
      <c r="G62" s="134"/>
      <c r="H62" s="67"/>
    </row>
    <row r="63" spans="1:8">
      <c r="A63" s="67"/>
    </row>
    <row r="64" spans="1:8">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sheetData>
  <phoneticPr fontId="62" type="noConversion"/>
  <pageMargins left="0.7" right="0.7" top="0.75" bottom="0.75" header="0.3" footer="0.3"/>
  <pageSetup scale="65"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5"/>
  <sheetViews>
    <sheetView defaultGridColor="0" colorId="22" zoomScale="75" zoomScaleNormal="75" workbookViewId="0">
      <selection activeCell="B44" sqref="B44"/>
    </sheetView>
  </sheetViews>
  <sheetFormatPr defaultColWidth="9.77734375" defaultRowHeight="15"/>
  <cols>
    <col min="1" max="1" width="2.77734375" customWidth="1"/>
    <col min="2" max="2" width="12.77734375" customWidth="1"/>
    <col min="3" max="3" width="8.77734375" customWidth="1"/>
    <col min="4" max="7" width="7.77734375" customWidth="1"/>
    <col min="8" max="8" width="8.77734375" customWidth="1"/>
    <col min="9" max="9" width="12.77734375" customWidth="1"/>
    <col min="10" max="10" width="2.77734375" customWidth="1"/>
  </cols>
  <sheetData>
    <row r="1" spans="1:11" ht="16.5" thickBot="1">
      <c r="A1" s="33" t="s">
        <v>2706</v>
      </c>
      <c r="B1" s="2"/>
      <c r="C1" s="2"/>
      <c r="D1" s="2"/>
      <c r="E1" s="2"/>
      <c r="F1" s="2"/>
      <c r="G1" s="2"/>
      <c r="H1" s="2"/>
      <c r="I1" s="2"/>
      <c r="J1" s="2"/>
      <c r="K1" s="2"/>
    </row>
    <row r="2" spans="1:11" ht="12.95" customHeight="1">
      <c r="A2" s="34"/>
      <c r="B2" s="35"/>
      <c r="C2" s="35"/>
      <c r="D2" s="35"/>
      <c r="E2" s="35"/>
      <c r="F2" s="35"/>
      <c r="G2" s="36" t="s">
        <v>2707</v>
      </c>
      <c r="H2" s="37"/>
      <c r="I2" s="35"/>
      <c r="J2" s="38"/>
      <c r="K2" s="2"/>
    </row>
    <row r="3" spans="1:11" ht="21.95" customHeight="1" thickBot="1">
      <c r="A3" s="39"/>
      <c r="B3" s="40"/>
      <c r="C3" s="40"/>
      <c r="D3" s="40"/>
      <c r="E3" s="40"/>
      <c r="F3" s="40"/>
      <c r="G3" s="41"/>
      <c r="H3" s="42"/>
      <c r="I3" s="42"/>
      <c r="J3" s="43"/>
      <c r="K3" s="2"/>
    </row>
    <row r="4" spans="1:11">
      <c r="A4" s="39"/>
      <c r="B4" s="40"/>
      <c r="C4" s="40"/>
      <c r="D4" s="40"/>
      <c r="E4" s="40"/>
      <c r="F4" s="40"/>
      <c r="G4" s="40"/>
      <c r="H4" s="40"/>
      <c r="I4" s="40"/>
      <c r="J4" s="44"/>
      <c r="K4" s="2"/>
    </row>
    <row r="5" spans="1:11" ht="22.9" customHeight="1">
      <c r="A5" s="39"/>
      <c r="B5" s="40"/>
      <c r="C5" s="40"/>
      <c r="D5" s="40"/>
      <c r="E5" s="40"/>
      <c r="F5" s="40"/>
      <c r="G5" s="40"/>
      <c r="H5" s="40"/>
      <c r="I5" s="40"/>
      <c r="J5" s="44"/>
      <c r="K5" s="2"/>
    </row>
    <row r="6" spans="1:11" ht="18">
      <c r="A6" s="45" t="s">
        <v>2708</v>
      </c>
      <c r="B6" s="46"/>
      <c r="C6" s="46"/>
      <c r="D6" s="46"/>
      <c r="E6" s="46"/>
      <c r="F6" s="46"/>
      <c r="G6" s="46"/>
      <c r="H6" s="46"/>
      <c r="I6" s="46"/>
      <c r="J6" s="47"/>
      <c r="K6" s="2"/>
    </row>
    <row r="7" spans="1:11">
      <c r="A7" s="39"/>
      <c r="B7" s="40"/>
      <c r="C7" s="40"/>
      <c r="D7" s="40"/>
      <c r="E7" s="40"/>
      <c r="F7" s="40"/>
      <c r="G7" s="40"/>
      <c r="H7" s="40"/>
      <c r="I7" s="40"/>
      <c r="J7" s="44"/>
      <c r="K7" s="2"/>
    </row>
    <row r="8" spans="1:11" ht="16.899999999999999" customHeight="1">
      <c r="A8" s="39"/>
      <c r="B8" s="40"/>
      <c r="C8" s="40"/>
      <c r="D8" s="40"/>
      <c r="E8" s="40"/>
      <c r="F8" s="40"/>
      <c r="G8" s="40"/>
      <c r="H8" s="40"/>
      <c r="I8" s="40"/>
      <c r="J8" s="44"/>
      <c r="K8" s="2"/>
    </row>
    <row r="9" spans="1:11" ht="24" customHeight="1">
      <c r="A9" s="48" t="s">
        <v>1471</v>
      </c>
      <c r="B9" s="49"/>
      <c r="C9" s="49"/>
      <c r="D9" s="49"/>
      <c r="E9" s="49"/>
      <c r="F9" s="49"/>
      <c r="G9" s="49"/>
      <c r="H9" s="49"/>
      <c r="I9" s="49"/>
      <c r="J9" s="50"/>
      <c r="K9" s="2"/>
    </row>
    <row r="10" spans="1:11">
      <c r="A10" s="39"/>
      <c r="B10" s="40"/>
      <c r="C10" s="40"/>
      <c r="D10" s="40"/>
      <c r="E10" s="40"/>
      <c r="F10" s="40"/>
      <c r="G10" s="40"/>
      <c r="H10" s="40"/>
      <c r="I10" s="40"/>
      <c r="J10" s="44"/>
      <c r="K10" s="2"/>
    </row>
    <row r="11" spans="1:11" ht="9.9499999999999993" customHeight="1">
      <c r="A11" s="39"/>
      <c r="B11" s="40"/>
      <c r="C11" s="40"/>
      <c r="D11" s="40"/>
      <c r="E11" s="40"/>
      <c r="F11" s="40"/>
      <c r="G11" s="40"/>
      <c r="H11" s="40"/>
      <c r="I11" s="40"/>
      <c r="J11" s="44"/>
      <c r="K11" s="2"/>
    </row>
    <row r="12" spans="1:11" ht="13.9" customHeight="1">
      <c r="A12" s="45" t="s">
        <v>2709</v>
      </c>
      <c r="B12" s="46"/>
      <c r="C12" s="46"/>
      <c r="D12" s="46"/>
      <c r="E12" s="46"/>
      <c r="F12" s="46"/>
      <c r="G12" s="46"/>
      <c r="H12" s="46"/>
      <c r="I12" s="46"/>
      <c r="J12" s="47"/>
      <c r="K12" s="2"/>
    </row>
    <row r="13" spans="1:11" ht="18.95" customHeight="1">
      <c r="A13" s="39"/>
      <c r="B13" s="40"/>
      <c r="C13" s="40"/>
      <c r="D13" s="40"/>
      <c r="E13" s="40"/>
      <c r="F13" s="40"/>
      <c r="G13" s="40"/>
      <c r="H13" s="40"/>
      <c r="I13" s="40"/>
      <c r="J13" s="44"/>
      <c r="K13" s="2"/>
    </row>
    <row r="14" spans="1:11" ht="18.95" customHeight="1" thickBot="1">
      <c r="A14" s="39"/>
      <c r="B14" s="46" t="str">
        <f>'Data Sheet'!C23</f>
        <v>Pattersonville Telephone Company</v>
      </c>
      <c r="C14" s="46"/>
      <c r="D14" s="46"/>
      <c r="E14" s="46"/>
      <c r="F14" s="46"/>
      <c r="G14" s="46"/>
      <c r="H14" s="46"/>
      <c r="I14" s="46"/>
      <c r="J14" s="44"/>
      <c r="K14" s="2"/>
    </row>
    <row r="15" spans="1:11" ht="15.75">
      <c r="A15" s="51"/>
      <c r="B15" s="52" t="s">
        <v>2710</v>
      </c>
      <c r="C15" s="53"/>
      <c r="D15" s="53"/>
      <c r="E15" s="53"/>
      <c r="F15" s="53"/>
      <c r="G15" s="53"/>
      <c r="H15" s="53"/>
      <c r="I15" s="53"/>
      <c r="J15" s="44"/>
      <c r="K15" s="2"/>
    </row>
    <row r="16" spans="1:11">
      <c r="A16" s="54" t="s">
        <v>2711</v>
      </c>
      <c r="B16" s="55"/>
      <c r="C16" s="55"/>
      <c r="D16" s="55"/>
      <c r="E16" s="55"/>
      <c r="F16" s="55"/>
      <c r="G16" s="55"/>
      <c r="H16" s="55"/>
      <c r="I16" s="55"/>
      <c r="J16" s="56"/>
      <c r="K16" s="2"/>
    </row>
    <row r="17" spans="1:11">
      <c r="A17" s="39"/>
      <c r="B17" s="40"/>
      <c r="C17" s="40"/>
      <c r="D17" s="40"/>
      <c r="E17" s="40"/>
      <c r="F17" s="40"/>
      <c r="G17" s="40"/>
      <c r="H17" s="40"/>
      <c r="I17" s="40"/>
      <c r="J17" s="44"/>
      <c r="K17" s="2"/>
    </row>
    <row r="18" spans="1:11" ht="19.899999999999999" customHeight="1" thickBot="1">
      <c r="A18" s="39"/>
      <c r="B18" s="57" t="str">
        <f>'Data Sheet'!C25</f>
        <v>1309 Main Street</v>
      </c>
      <c r="C18" s="57"/>
      <c r="D18" s="57"/>
      <c r="E18" s="57"/>
      <c r="F18" s="57"/>
      <c r="G18" s="57"/>
      <c r="H18" s="57"/>
      <c r="I18" s="57"/>
      <c r="J18" s="44"/>
      <c r="K18" s="2"/>
    </row>
    <row r="19" spans="1:11">
      <c r="A19" s="39"/>
      <c r="B19" s="40"/>
      <c r="C19" s="40"/>
      <c r="D19" s="40"/>
      <c r="E19" s="40"/>
      <c r="F19" s="40"/>
      <c r="G19" s="40"/>
      <c r="H19" s="40"/>
      <c r="I19" s="40"/>
      <c r="J19" s="44"/>
      <c r="K19" s="2"/>
    </row>
    <row r="20" spans="1:11" ht="21.95" customHeight="1" thickBot="1">
      <c r="A20" s="39"/>
      <c r="B20" s="57" t="str">
        <f>'Data Sheet'!C27</f>
        <v>Rotterdam Junction, NY   12150</v>
      </c>
      <c r="C20" s="57"/>
      <c r="D20" s="57"/>
      <c r="E20" s="57"/>
      <c r="F20" s="57"/>
      <c r="G20" s="57"/>
      <c r="H20" s="57"/>
      <c r="I20" s="57"/>
      <c r="J20" s="44"/>
      <c r="K20" s="2"/>
    </row>
    <row r="21" spans="1:11" ht="15.75">
      <c r="A21" s="39"/>
      <c r="B21" s="58" t="s">
        <v>2712</v>
      </c>
      <c r="C21" s="46"/>
      <c r="D21" s="46"/>
      <c r="E21" s="46"/>
      <c r="F21" s="46"/>
      <c r="G21" s="46"/>
      <c r="H21" s="46"/>
      <c r="I21" s="46"/>
      <c r="J21" s="44"/>
      <c r="K21" s="2"/>
    </row>
    <row r="22" spans="1:11">
      <c r="A22" s="39"/>
      <c r="B22" s="59"/>
      <c r="C22" s="40"/>
      <c r="D22" s="40"/>
      <c r="E22" s="40"/>
      <c r="F22" s="40"/>
      <c r="G22" s="40"/>
      <c r="H22" s="40"/>
      <c r="I22" s="40"/>
      <c r="J22" s="44"/>
      <c r="K22" s="2"/>
    </row>
    <row r="23" spans="1:11">
      <c r="A23" s="39"/>
      <c r="B23" s="40"/>
      <c r="C23" s="40"/>
      <c r="D23" s="40"/>
      <c r="E23" s="40"/>
      <c r="F23" s="40"/>
      <c r="G23" s="40"/>
      <c r="H23" s="40"/>
      <c r="I23" s="40"/>
      <c r="J23" s="44"/>
      <c r="K23" s="2"/>
    </row>
    <row r="24" spans="1:11" ht="18" customHeight="1">
      <c r="A24" s="39"/>
      <c r="B24" s="60" t="s">
        <v>2713</v>
      </c>
      <c r="C24" s="46"/>
      <c r="D24" s="46"/>
      <c r="E24" s="46"/>
      <c r="F24" s="46"/>
      <c r="G24" s="46"/>
      <c r="H24" s="46"/>
      <c r="I24" s="46"/>
      <c r="J24" s="44"/>
      <c r="K24" s="2"/>
    </row>
    <row r="25" spans="1:11" ht="13.9" customHeight="1">
      <c r="A25" s="39"/>
      <c r="B25" s="40"/>
      <c r="C25" s="40"/>
      <c r="D25" s="40"/>
      <c r="E25" s="40"/>
      <c r="F25" s="40"/>
      <c r="G25" s="40"/>
      <c r="H25" s="40"/>
      <c r="I25" s="40"/>
      <c r="J25" s="44"/>
      <c r="K25" s="2"/>
    </row>
    <row r="26" spans="1:11" ht="27.95" customHeight="1">
      <c r="A26" s="39"/>
      <c r="B26" s="61" t="str">
        <f>UPPER('Data Sheet'!A41)</f>
        <v>YEAR ENDED  DECEMBER 31, 2014</v>
      </c>
      <c r="C26" s="46"/>
      <c r="D26" s="46"/>
      <c r="E26" s="46"/>
      <c r="F26" s="46"/>
      <c r="G26" s="46"/>
      <c r="H26" s="46"/>
      <c r="I26" s="46"/>
      <c r="J26" s="44"/>
      <c r="K26" s="2"/>
    </row>
    <row r="27" spans="1:11" ht="18" customHeight="1">
      <c r="A27" s="39"/>
      <c r="B27" s="40"/>
      <c r="C27" s="40"/>
      <c r="D27" s="40"/>
      <c r="E27" s="40"/>
      <c r="F27" s="40"/>
      <c r="G27" s="40"/>
      <c r="H27" s="40"/>
      <c r="I27" s="40"/>
      <c r="J27" s="44"/>
      <c r="K27" s="2"/>
    </row>
    <row r="28" spans="1:11" ht="27.95" customHeight="1">
      <c r="A28" s="39"/>
      <c r="B28" s="61" t="s">
        <v>2714</v>
      </c>
      <c r="C28" s="46"/>
      <c r="D28" s="46"/>
      <c r="E28" s="46"/>
      <c r="F28" s="46"/>
      <c r="G28" s="46"/>
      <c r="H28" s="46"/>
      <c r="I28" s="46"/>
      <c r="J28" s="44"/>
      <c r="K28" s="2"/>
    </row>
    <row r="29" spans="1:11">
      <c r="A29" s="39"/>
      <c r="B29" s="40"/>
      <c r="C29" s="40"/>
      <c r="D29" s="40"/>
      <c r="E29" s="40"/>
      <c r="F29" s="40"/>
      <c r="G29" s="40"/>
      <c r="H29" s="40"/>
      <c r="I29" s="40"/>
      <c r="J29" s="44"/>
      <c r="K29" s="2"/>
    </row>
    <row r="30" spans="1:11">
      <c r="A30" s="39"/>
      <c r="B30" s="40"/>
      <c r="C30" s="40"/>
      <c r="D30" s="40"/>
      <c r="E30" s="40"/>
      <c r="F30" s="40"/>
      <c r="G30" s="40"/>
      <c r="H30" s="40"/>
      <c r="I30" s="40"/>
      <c r="J30" s="44"/>
      <c r="K30" s="2"/>
    </row>
    <row r="31" spans="1:11" ht="19.899999999999999" customHeight="1">
      <c r="A31" s="39"/>
      <c r="B31" s="61" t="s">
        <v>1469</v>
      </c>
      <c r="C31" s="46"/>
      <c r="D31" s="46"/>
      <c r="E31" s="46"/>
      <c r="F31" s="46"/>
      <c r="G31" s="46"/>
      <c r="H31" s="46"/>
      <c r="I31" s="46"/>
      <c r="J31" s="44"/>
      <c r="K31" s="2"/>
    </row>
    <row r="32" spans="1:11">
      <c r="A32" s="39"/>
      <c r="B32" s="40"/>
      <c r="C32" s="40"/>
      <c r="D32" s="40"/>
      <c r="E32" s="40"/>
      <c r="F32" s="40"/>
      <c r="G32" s="40"/>
      <c r="H32" s="40"/>
      <c r="I32" s="40"/>
      <c r="J32" s="44"/>
      <c r="K32" s="2"/>
    </row>
    <row r="33" spans="1:11" ht="12" customHeight="1">
      <c r="A33" s="39"/>
      <c r="B33" s="40"/>
      <c r="C33" s="40"/>
      <c r="D33" s="40"/>
      <c r="E33" s="40"/>
      <c r="F33" s="40"/>
      <c r="G33" s="40"/>
      <c r="H33" s="40"/>
      <c r="I33" s="40"/>
      <c r="J33" s="44"/>
      <c r="K33" s="2"/>
    </row>
    <row r="34" spans="1:11" ht="19.899999999999999" customHeight="1">
      <c r="A34" s="39"/>
      <c r="B34" s="61" t="s">
        <v>1470</v>
      </c>
      <c r="C34" s="46"/>
      <c r="D34" s="46"/>
      <c r="E34" s="46"/>
      <c r="F34" s="46"/>
      <c r="G34" s="46"/>
      <c r="H34" s="46"/>
      <c r="I34" s="46"/>
      <c r="J34" s="44"/>
      <c r="K34" s="2"/>
    </row>
    <row r="35" spans="1:11" ht="9.9499999999999993" customHeight="1">
      <c r="A35" s="39"/>
      <c r="B35" s="40"/>
      <c r="C35" s="40"/>
      <c r="D35" s="40"/>
      <c r="E35" s="40"/>
      <c r="F35" s="40"/>
      <c r="G35" s="40"/>
      <c r="H35" s="40"/>
      <c r="I35" s="40"/>
      <c r="J35" s="44"/>
      <c r="K35" s="2"/>
    </row>
    <row r="36" spans="1:11" ht="9.9499999999999993" customHeight="1">
      <c r="A36" s="39"/>
      <c r="B36" s="40"/>
      <c r="C36" s="40"/>
      <c r="D36" s="40"/>
      <c r="E36" s="40"/>
      <c r="F36" s="40"/>
      <c r="G36" s="40"/>
      <c r="H36" s="40"/>
      <c r="I36" s="40"/>
      <c r="J36" s="44"/>
      <c r="K36" s="2"/>
    </row>
    <row r="37" spans="1:11">
      <c r="A37" s="39"/>
      <c r="B37" s="40"/>
      <c r="C37" s="40"/>
      <c r="D37" s="40"/>
      <c r="E37" s="40"/>
      <c r="F37" s="40"/>
      <c r="G37" s="40"/>
      <c r="H37" s="40"/>
      <c r="I37" s="40"/>
      <c r="J37" s="44"/>
      <c r="K37" s="2"/>
    </row>
    <row r="38" spans="1:11" ht="15.75" thickBot="1">
      <c r="A38" s="39"/>
      <c r="B38" s="62"/>
      <c r="C38" s="46"/>
      <c r="D38" s="57"/>
      <c r="E38" s="57"/>
      <c r="F38" s="57"/>
      <c r="G38" s="57"/>
      <c r="H38" s="46"/>
      <c r="I38" s="46"/>
      <c r="J38" s="44"/>
      <c r="K38" s="2"/>
    </row>
    <row r="39" spans="1:11" ht="9.9499999999999993" customHeight="1">
      <c r="A39" s="39"/>
      <c r="B39" s="40"/>
      <c r="C39" s="40"/>
      <c r="D39" s="40"/>
      <c r="E39" s="40"/>
      <c r="F39" s="40"/>
      <c r="G39" s="40"/>
      <c r="H39" s="40"/>
      <c r="I39" s="40"/>
      <c r="J39" s="44"/>
      <c r="K39" s="2"/>
    </row>
    <row r="40" spans="1:11">
      <c r="A40" s="39"/>
      <c r="B40" s="63" t="s">
        <v>2715</v>
      </c>
      <c r="C40" s="40"/>
      <c r="D40" s="40"/>
      <c r="E40" s="40"/>
      <c r="F40" s="40"/>
      <c r="G40" s="40"/>
      <c r="H40" s="40"/>
      <c r="I40" s="40"/>
      <c r="J40" s="44"/>
      <c r="K40" s="2"/>
    </row>
    <row r="41" spans="1:11" ht="12" customHeight="1">
      <c r="A41" s="39"/>
      <c r="B41" s="1045" t="s">
        <v>2716</v>
      </c>
      <c r="C41" s="1045"/>
      <c r="D41" s="40"/>
      <c r="E41" s="40"/>
      <c r="F41" s="40"/>
      <c r="G41" s="40"/>
      <c r="H41" s="40"/>
      <c r="I41" s="40"/>
      <c r="J41" s="44"/>
      <c r="K41" s="2"/>
    </row>
    <row r="42" spans="1:11" ht="15" customHeight="1">
      <c r="A42" s="39"/>
      <c r="B42" s="1469" t="s">
        <v>2918</v>
      </c>
      <c r="C42" s="64"/>
      <c r="D42" s="64"/>
      <c r="E42" s="64"/>
      <c r="F42" s="46"/>
      <c r="G42" s="46"/>
      <c r="H42" s="46"/>
      <c r="I42" s="46"/>
      <c r="J42" s="44"/>
      <c r="K42" s="2"/>
    </row>
    <row r="43" spans="1:11" ht="15" customHeight="1">
      <c r="A43" s="39"/>
      <c r="B43" s="1469" t="s">
        <v>2919</v>
      </c>
      <c r="C43" s="64"/>
      <c r="D43" s="64"/>
      <c r="E43" s="64"/>
      <c r="F43" s="46"/>
      <c r="G43" s="46"/>
      <c r="H43" s="46"/>
      <c r="I43" s="46"/>
      <c r="J43" s="44"/>
      <c r="K43" s="2"/>
    </row>
    <row r="44" spans="1:11" ht="15" customHeight="1">
      <c r="A44" s="39"/>
      <c r="B44" s="64"/>
      <c r="C44" s="64"/>
      <c r="D44" s="64"/>
      <c r="E44" s="64"/>
      <c r="F44" s="46"/>
      <c r="G44" s="46"/>
      <c r="H44" s="46"/>
      <c r="I44" s="46"/>
      <c r="J44" s="44"/>
      <c r="K44" s="2"/>
    </row>
    <row r="45" spans="1:11" ht="12" customHeight="1">
      <c r="A45" s="39"/>
      <c r="B45" s="40"/>
      <c r="C45" s="40"/>
      <c r="D45" s="40"/>
      <c r="E45" s="40"/>
      <c r="F45" s="40"/>
      <c r="G45" s="40"/>
      <c r="H45" s="40"/>
      <c r="I45" s="40"/>
      <c r="J45" s="44"/>
      <c r="K45" s="2"/>
    </row>
    <row r="46" spans="1:11" ht="3.95" customHeight="1" thickBot="1">
      <c r="A46" s="41"/>
      <c r="B46" s="42"/>
      <c r="C46" s="42"/>
      <c r="D46" s="42"/>
      <c r="E46" s="42"/>
      <c r="F46" s="42"/>
      <c r="G46" s="42"/>
      <c r="H46" s="42"/>
      <c r="I46" s="42"/>
      <c r="J46" s="43"/>
      <c r="K46" s="2"/>
    </row>
    <row r="47" spans="1:11" ht="13.9" customHeight="1">
      <c r="A47" s="40"/>
      <c r="B47" s="40"/>
      <c r="C47" s="40"/>
      <c r="D47" s="40"/>
      <c r="E47" s="40"/>
      <c r="F47" s="40"/>
      <c r="G47" s="40"/>
      <c r="H47" s="40"/>
      <c r="I47" s="65" t="s">
        <v>2717</v>
      </c>
      <c r="J47" s="40"/>
      <c r="K47" s="2"/>
    </row>
    <row r="48" spans="1:11">
      <c r="A48" s="2"/>
      <c r="B48" s="2"/>
      <c r="C48" s="2"/>
      <c r="D48" s="2"/>
      <c r="E48" s="2"/>
      <c r="F48" s="2"/>
      <c r="G48" s="2"/>
      <c r="H48" s="2"/>
      <c r="I48" s="2"/>
      <c r="J48" s="2"/>
      <c r="K48" s="2"/>
    </row>
    <row r="49" spans="1:11">
      <c r="A49" s="2"/>
    </row>
    <row r="50" spans="1:11">
      <c r="A50" s="2"/>
    </row>
    <row r="51" spans="1:11">
      <c r="A51" s="2"/>
    </row>
    <row r="52" spans="1:11">
      <c r="A52" s="2"/>
    </row>
    <row r="53" spans="1:11">
      <c r="A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row r="61" spans="1:11">
      <c r="A61" s="2"/>
      <c r="B61" s="2"/>
      <c r="C61" s="2"/>
      <c r="D61" s="2"/>
      <c r="E61" s="2"/>
      <c r="F61" s="2"/>
      <c r="G61" s="2"/>
      <c r="H61" s="2"/>
      <c r="I61" s="2"/>
      <c r="J61" s="2"/>
      <c r="K61" s="2"/>
    </row>
    <row r="62" spans="1:11">
      <c r="A62" s="2"/>
      <c r="B62" s="2"/>
      <c r="C62" s="2"/>
      <c r="D62" s="2"/>
      <c r="E62" s="2"/>
      <c r="F62" s="2"/>
      <c r="G62" s="2"/>
      <c r="H62" s="2"/>
      <c r="I62" s="2"/>
      <c r="J62" s="2"/>
      <c r="K62" s="2"/>
    </row>
    <row r="63" spans="1:11">
      <c r="A63" s="2"/>
      <c r="B63" s="2"/>
      <c r="C63" s="2"/>
      <c r="D63" s="2"/>
      <c r="E63" s="2"/>
      <c r="F63" s="2"/>
      <c r="G63" s="2"/>
      <c r="H63" s="2"/>
      <c r="I63" s="2"/>
      <c r="J63" s="2"/>
      <c r="K63" s="2"/>
    </row>
    <row r="64" spans="1:11">
      <c r="A64" s="2"/>
      <c r="B64" s="2"/>
      <c r="C64" s="2"/>
      <c r="D64" s="2"/>
      <c r="E64" s="2"/>
      <c r="F64" s="2"/>
      <c r="G64" s="2"/>
      <c r="H64" s="2"/>
      <c r="I64" s="2"/>
      <c r="J64" s="2"/>
      <c r="K64" s="2"/>
    </row>
    <row r="65" spans="1:11">
      <c r="A65" s="2"/>
      <c r="B65" s="2"/>
      <c r="C65" s="2"/>
      <c r="D65" s="2"/>
      <c r="E65" s="2"/>
      <c r="F65" s="2"/>
      <c r="G65" s="2"/>
      <c r="H65" s="2"/>
      <c r="I65" s="2"/>
      <c r="J65" s="2"/>
      <c r="K65" s="2"/>
    </row>
  </sheetData>
  <phoneticPr fontId="62" type="noConversion"/>
  <printOptions horizontalCentered="1" verticalCentered="1"/>
  <pageMargins left="0.5" right="0.5" top="0.5" bottom="0.5" header="0" footer="0"/>
  <pageSetup scale="86" orientation="portrait" r:id="rId1"/>
  <headerFooter alignWithMargins="0"/>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locked="0" defaultSize="0" autoFill="0" autoLine="0" autoPict="0">
                <anchor moveWithCells="1" sizeWithCells="1">
                  <from>
                    <xdr:col>0</xdr:col>
                    <xdr:colOff>0</xdr:colOff>
                    <xdr:row>49</xdr:row>
                    <xdr:rowOff>133350</xdr:rowOff>
                  </from>
                  <to>
                    <xdr:col>0</xdr:col>
                    <xdr:colOff>0</xdr:colOff>
                    <xdr:row>52</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election activeCell="A16" sqref="A16"/>
    </sheetView>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40</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5"/>
  <sheetViews>
    <sheetView workbookViewId="0">
      <selection activeCell="A55" sqref="A55"/>
    </sheetView>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41</v>
      </c>
      <c r="B52" s="134"/>
      <c r="C52" s="134"/>
      <c r="D52" s="134"/>
      <c r="E52" s="134"/>
      <c r="F52" s="134"/>
      <c r="G52" s="134"/>
      <c r="H52" s="134"/>
      <c r="I52" s="134"/>
      <c r="J52" s="134"/>
    </row>
    <row r="54" spans="1:10" ht="15.75" thickBot="1">
      <c r="A54" s="152" t="str">
        <f>'Data Sheet'!A54</f>
        <v>Annual Report of Pattersonville Telephone Company                                                                                           For the period ending December 31, 2014</v>
      </c>
      <c r="B54" s="2"/>
      <c r="C54" s="2"/>
      <c r="D54" s="2"/>
      <c r="E54" s="2"/>
      <c r="F54" s="2"/>
      <c r="G54" s="2"/>
      <c r="H54" s="2"/>
      <c r="I54" s="2"/>
      <c r="J54" s="2"/>
    </row>
    <row r="55" spans="1:10">
      <c r="A55" s="279"/>
      <c r="B55" s="166"/>
      <c r="C55" s="166"/>
      <c r="D55" s="166"/>
      <c r="E55" s="166"/>
      <c r="F55" s="166"/>
      <c r="G55" s="166"/>
      <c r="H55" s="166"/>
      <c r="I55" s="166"/>
      <c r="J55" s="280"/>
    </row>
    <row r="56" spans="1:10" ht="18">
      <c r="A56" s="562"/>
      <c r="B56" s="164"/>
      <c r="C56" s="164"/>
      <c r="D56" s="164"/>
      <c r="E56" s="164"/>
      <c r="F56" s="164"/>
      <c r="G56" s="164"/>
      <c r="H56" s="164"/>
      <c r="I56" s="164"/>
      <c r="J56" s="281"/>
    </row>
    <row r="57" spans="1:10" ht="18">
      <c r="A57" s="562"/>
      <c r="B57" s="164"/>
      <c r="C57" s="164"/>
      <c r="D57" s="164"/>
      <c r="E57" s="164"/>
      <c r="F57" s="164"/>
      <c r="G57" s="164"/>
      <c r="H57" s="164"/>
      <c r="I57" s="164"/>
      <c r="J57" s="281"/>
    </row>
    <row r="58" spans="1:10" ht="18">
      <c r="A58" s="562"/>
      <c r="B58" s="164"/>
      <c r="C58" s="164"/>
      <c r="D58" s="164"/>
      <c r="E58" s="164"/>
      <c r="F58" s="164"/>
      <c r="G58" s="164"/>
      <c r="H58" s="164"/>
      <c r="I58" s="164"/>
      <c r="J58" s="281"/>
    </row>
    <row r="59" spans="1:10">
      <c r="A59" s="157"/>
      <c r="B59" s="2"/>
      <c r="C59" s="2"/>
      <c r="D59" s="2"/>
      <c r="E59" s="2"/>
      <c r="F59" s="2"/>
      <c r="G59" s="2"/>
      <c r="H59" s="2"/>
      <c r="I59" s="2"/>
      <c r="J59" s="283"/>
    </row>
    <row r="60" spans="1:10">
      <c r="A60" s="157"/>
      <c r="B60" s="2"/>
      <c r="C60" s="2"/>
      <c r="D60" s="2"/>
      <c r="E60" s="2"/>
      <c r="F60" s="2"/>
      <c r="G60" s="2"/>
      <c r="H60" s="2"/>
      <c r="I60" s="2"/>
      <c r="J60" s="283"/>
    </row>
    <row r="61" spans="1:10">
      <c r="A61" s="157"/>
      <c r="B61" s="2"/>
      <c r="C61" s="2"/>
      <c r="D61" s="2"/>
      <c r="E61" s="2"/>
      <c r="F61" s="2"/>
      <c r="G61" s="2"/>
      <c r="H61" s="2"/>
      <c r="I61" s="2"/>
      <c r="J61" s="283"/>
    </row>
    <row r="62" spans="1:10">
      <c r="A62" s="157"/>
      <c r="B62" s="2"/>
      <c r="C62" s="2"/>
      <c r="D62" s="2"/>
      <c r="E62" s="2"/>
      <c r="F62" s="2"/>
      <c r="G62" s="2"/>
      <c r="H62" s="2"/>
      <c r="I62" s="2"/>
      <c r="J62" s="283"/>
    </row>
    <row r="63" spans="1:10">
      <c r="A63" s="157"/>
      <c r="B63" s="2"/>
      <c r="C63" s="2"/>
      <c r="D63" s="2"/>
      <c r="E63" s="2"/>
      <c r="F63" s="2"/>
      <c r="G63" s="2"/>
      <c r="H63" s="2"/>
      <c r="I63" s="2"/>
      <c r="J63" s="283"/>
    </row>
    <row r="64" spans="1:10">
      <c r="A64" s="157"/>
      <c r="B64" s="2"/>
      <c r="C64" s="2"/>
      <c r="D64" s="2"/>
      <c r="E64" s="2"/>
      <c r="F64" s="2"/>
      <c r="G64" s="2"/>
      <c r="H64" s="2"/>
      <c r="I64" s="2"/>
      <c r="J64" s="283"/>
    </row>
    <row r="65" spans="1:10">
      <c r="A65" s="157"/>
      <c r="B65" s="2"/>
      <c r="C65" s="2"/>
      <c r="D65" s="2"/>
      <c r="E65" s="2"/>
      <c r="F65" s="164"/>
      <c r="G65" s="164"/>
      <c r="H65" s="164"/>
      <c r="I65" s="164"/>
      <c r="J65" s="281"/>
    </row>
    <row r="66" spans="1:10">
      <c r="A66" s="157"/>
      <c r="B66" s="2"/>
      <c r="C66" s="2"/>
      <c r="D66" s="2"/>
      <c r="E66" s="2"/>
      <c r="F66" s="2"/>
      <c r="G66" s="2"/>
      <c r="H66" s="2"/>
      <c r="I66" s="2"/>
      <c r="J66" s="283"/>
    </row>
    <row r="67" spans="1:10">
      <c r="A67" s="157"/>
      <c r="B67" s="2"/>
      <c r="C67" s="2"/>
      <c r="D67" s="2"/>
      <c r="E67" s="67"/>
      <c r="F67" s="2"/>
      <c r="G67" s="2"/>
      <c r="H67" s="2"/>
      <c r="I67" s="2"/>
      <c r="J67" s="75"/>
    </row>
    <row r="68" spans="1:10">
      <c r="A68" s="157"/>
      <c r="B68" s="326"/>
      <c r="C68" s="2"/>
      <c r="D68" s="2"/>
      <c r="E68" s="2"/>
      <c r="F68" s="2"/>
      <c r="G68" s="2"/>
      <c r="H68" s="2"/>
      <c r="I68" s="2"/>
      <c r="J68" s="283"/>
    </row>
    <row r="69" spans="1:10">
      <c r="A69" s="157"/>
      <c r="B69" s="2"/>
      <c r="C69" s="2"/>
      <c r="D69" s="2"/>
      <c r="E69" s="2"/>
      <c r="F69" s="2"/>
      <c r="G69" s="2"/>
      <c r="H69" s="2"/>
      <c r="I69" s="2"/>
      <c r="J69" s="283"/>
    </row>
    <row r="70" spans="1:10">
      <c r="A70" s="157"/>
      <c r="B70" s="158"/>
      <c r="C70" s="493"/>
      <c r="D70" s="493"/>
      <c r="E70" s="432"/>
      <c r="F70" s="493"/>
      <c r="G70" s="493"/>
      <c r="H70" s="493"/>
      <c r="I70" s="493"/>
      <c r="J70" s="563"/>
    </row>
    <row r="71" spans="1:10">
      <c r="A71" s="157"/>
      <c r="B71" s="158"/>
      <c r="C71" s="158"/>
      <c r="D71" s="158"/>
      <c r="E71" s="2"/>
      <c r="F71" s="158"/>
      <c r="G71" s="158"/>
      <c r="H71" s="158"/>
      <c r="I71" s="158"/>
      <c r="J71" s="288"/>
    </row>
    <row r="72" spans="1:10">
      <c r="A72" s="157"/>
      <c r="B72" s="158"/>
      <c r="C72" s="158"/>
      <c r="D72" s="158"/>
      <c r="E72" s="2"/>
      <c r="F72" s="158"/>
      <c r="G72" s="158"/>
      <c r="H72" s="158"/>
      <c r="I72" s="158"/>
      <c r="J72" s="288"/>
    </row>
    <row r="73" spans="1:10">
      <c r="A73" s="157"/>
      <c r="B73" s="158"/>
      <c r="C73" s="158"/>
      <c r="D73" s="158"/>
      <c r="E73" s="2"/>
      <c r="F73" s="158"/>
      <c r="G73" s="158"/>
      <c r="H73" s="158"/>
      <c r="I73" s="158"/>
      <c r="J73" s="288"/>
    </row>
    <row r="74" spans="1:10">
      <c r="A74" s="157"/>
      <c r="B74" s="158"/>
      <c r="C74" s="158"/>
      <c r="D74" s="158"/>
      <c r="E74" s="2"/>
      <c r="F74" s="158"/>
      <c r="G74" s="158"/>
      <c r="H74" s="158"/>
      <c r="I74" s="158"/>
      <c r="J74" s="288"/>
    </row>
    <row r="75" spans="1:10">
      <c r="A75" s="157"/>
      <c r="B75" s="158"/>
      <c r="C75" s="158"/>
      <c r="D75" s="158"/>
      <c r="E75" s="2"/>
      <c r="F75" s="158"/>
      <c r="G75" s="158"/>
      <c r="H75" s="158"/>
      <c r="I75" s="158"/>
      <c r="J75" s="288"/>
    </row>
    <row r="76" spans="1:10">
      <c r="A76" s="157"/>
      <c r="B76" s="158"/>
      <c r="C76" s="158"/>
      <c r="D76" s="158"/>
      <c r="E76" s="2"/>
      <c r="F76" s="158"/>
      <c r="G76" s="158"/>
      <c r="H76" s="158"/>
      <c r="I76" s="158"/>
      <c r="J76" s="288"/>
    </row>
    <row r="77" spans="1:10">
      <c r="A77" s="157"/>
      <c r="B77" s="158"/>
      <c r="C77" s="158"/>
      <c r="D77" s="158"/>
      <c r="E77" s="2"/>
      <c r="F77" s="158"/>
      <c r="G77" s="158"/>
      <c r="H77" s="158"/>
      <c r="I77" s="158"/>
      <c r="J77" s="288"/>
    </row>
    <row r="78" spans="1:10" ht="18">
      <c r="A78" s="562" t="s">
        <v>886</v>
      </c>
      <c r="B78" s="564"/>
      <c r="C78" s="564"/>
      <c r="D78" s="564"/>
      <c r="E78" s="1"/>
      <c r="F78" s="564"/>
      <c r="G78" s="564"/>
      <c r="H78" s="564"/>
      <c r="I78" s="564"/>
      <c r="J78" s="565"/>
    </row>
    <row r="79" spans="1:10">
      <c r="A79" s="157"/>
      <c r="B79" s="158"/>
      <c r="C79" s="158"/>
      <c r="D79" s="158"/>
      <c r="E79" s="2"/>
      <c r="F79" s="158"/>
      <c r="G79" s="158"/>
      <c r="H79" s="158"/>
      <c r="I79" s="158"/>
      <c r="J79" s="288"/>
    </row>
    <row r="80" spans="1:10">
      <c r="A80" s="157"/>
      <c r="B80" s="158"/>
      <c r="C80" s="158"/>
      <c r="D80" s="158"/>
      <c r="E80" s="2"/>
      <c r="F80" s="158"/>
      <c r="G80" s="158"/>
      <c r="H80" s="158"/>
      <c r="I80" s="158"/>
      <c r="J80" s="288"/>
    </row>
    <row r="81" spans="1:10">
      <c r="A81" s="157"/>
      <c r="B81" s="158"/>
      <c r="C81" s="158"/>
      <c r="D81" s="158"/>
      <c r="E81" s="2"/>
      <c r="F81" s="158"/>
      <c r="G81" s="158"/>
      <c r="H81" s="158"/>
      <c r="I81" s="158"/>
      <c r="J81" s="288"/>
    </row>
    <row r="82" spans="1:10">
      <c r="A82" s="157"/>
      <c r="B82" s="158"/>
      <c r="C82" s="158"/>
      <c r="D82" s="158"/>
      <c r="E82" s="2"/>
      <c r="F82" s="158"/>
      <c r="G82" s="158"/>
      <c r="H82" s="158"/>
      <c r="I82" s="158"/>
      <c r="J82" s="288"/>
    </row>
    <row r="83" spans="1:10">
      <c r="A83" s="157"/>
      <c r="B83" s="158"/>
      <c r="C83" s="158"/>
      <c r="D83" s="158"/>
      <c r="E83" s="2"/>
      <c r="F83" s="158"/>
      <c r="G83" s="158"/>
      <c r="H83" s="158"/>
      <c r="I83" s="158"/>
      <c r="J83" s="288"/>
    </row>
    <row r="84" spans="1:10">
      <c r="A84" s="157"/>
      <c r="B84" s="158"/>
      <c r="C84" s="158"/>
      <c r="D84" s="158"/>
      <c r="E84" s="2"/>
      <c r="F84" s="158"/>
      <c r="G84" s="158"/>
      <c r="H84" s="158"/>
      <c r="I84" s="158"/>
      <c r="J84" s="288"/>
    </row>
    <row r="85" spans="1:10">
      <c r="A85" s="157"/>
      <c r="B85" s="158"/>
      <c r="C85" s="158"/>
      <c r="D85" s="158"/>
      <c r="E85" s="2"/>
      <c r="F85" s="158"/>
      <c r="G85" s="158"/>
      <c r="H85" s="158"/>
      <c r="I85" s="158"/>
      <c r="J85" s="288"/>
    </row>
    <row r="86" spans="1:10">
      <c r="A86" s="157"/>
      <c r="B86" s="158"/>
      <c r="C86" s="158"/>
      <c r="D86" s="158"/>
      <c r="E86" s="2"/>
      <c r="F86" s="158"/>
      <c r="G86" s="158"/>
      <c r="H86" s="158"/>
      <c r="I86" s="158"/>
      <c r="J86" s="288"/>
    </row>
    <row r="87" spans="1:10">
      <c r="A87" s="157"/>
      <c r="B87" s="158"/>
      <c r="C87" s="158"/>
      <c r="D87" s="158"/>
      <c r="E87" s="2"/>
      <c r="F87" s="158"/>
      <c r="G87" s="158"/>
      <c r="H87" s="158"/>
      <c r="I87" s="158"/>
      <c r="J87" s="288"/>
    </row>
    <row r="88" spans="1:10">
      <c r="A88" s="157"/>
      <c r="B88" s="158"/>
      <c r="C88" s="158"/>
      <c r="D88" s="158"/>
      <c r="E88" s="2"/>
      <c r="F88" s="158"/>
      <c r="G88" s="158"/>
      <c r="H88" s="158"/>
      <c r="I88" s="158"/>
      <c r="J88" s="288"/>
    </row>
    <row r="89" spans="1:10">
      <c r="A89" s="157"/>
      <c r="B89" s="158"/>
      <c r="C89" s="158"/>
      <c r="D89" s="158"/>
      <c r="E89" s="2"/>
      <c r="F89" s="158"/>
      <c r="G89" s="158"/>
      <c r="H89" s="158"/>
      <c r="I89" s="158"/>
      <c r="J89" s="288"/>
    </row>
    <row r="90" spans="1:10">
      <c r="A90" s="157"/>
      <c r="B90" s="158"/>
      <c r="C90" s="158"/>
      <c r="D90" s="158"/>
      <c r="E90" s="2"/>
      <c r="F90" s="158"/>
      <c r="G90" s="158"/>
      <c r="H90" s="158"/>
      <c r="I90" s="158"/>
      <c r="J90" s="288"/>
    </row>
    <row r="91" spans="1:10">
      <c r="A91" s="157"/>
      <c r="B91" s="158"/>
      <c r="C91" s="158"/>
      <c r="D91" s="158"/>
      <c r="E91" s="2"/>
      <c r="F91" s="158"/>
      <c r="G91" s="158"/>
      <c r="H91" s="158"/>
      <c r="I91" s="158"/>
      <c r="J91" s="288"/>
    </row>
    <row r="92" spans="1:10">
      <c r="A92" s="157"/>
      <c r="B92" s="158"/>
      <c r="C92" s="158"/>
      <c r="D92" s="158"/>
      <c r="E92" s="2"/>
      <c r="F92" s="158"/>
      <c r="G92" s="158"/>
      <c r="H92" s="158"/>
      <c r="I92" s="158"/>
      <c r="J92" s="288"/>
    </row>
    <row r="93" spans="1:10">
      <c r="A93" s="157"/>
      <c r="B93" s="158"/>
      <c r="C93" s="158"/>
      <c r="D93" s="158"/>
      <c r="E93" s="2"/>
      <c r="F93" s="158"/>
      <c r="G93" s="158"/>
      <c r="H93" s="158"/>
      <c r="I93" s="158"/>
      <c r="J93" s="288"/>
    </row>
    <row r="94" spans="1:10">
      <c r="A94" s="157"/>
      <c r="B94" s="158"/>
      <c r="C94" s="158"/>
      <c r="D94" s="158"/>
      <c r="E94" s="2"/>
      <c r="F94" s="158"/>
      <c r="G94" s="158"/>
      <c r="H94" s="158"/>
      <c r="I94" s="158"/>
      <c r="J94" s="288"/>
    </row>
    <row r="95" spans="1:10">
      <c r="A95" s="157"/>
      <c r="B95" s="158"/>
      <c r="C95" s="158"/>
      <c r="D95" s="158"/>
      <c r="E95" s="2"/>
      <c r="F95" s="158"/>
      <c r="G95" s="158"/>
      <c r="H95" s="158"/>
      <c r="I95" s="158"/>
      <c r="J95" s="288"/>
    </row>
    <row r="96" spans="1:10">
      <c r="A96" s="157"/>
      <c r="B96" s="158"/>
      <c r="C96" s="158"/>
      <c r="D96" s="158"/>
      <c r="E96" s="2"/>
      <c r="F96" s="158"/>
      <c r="G96" s="158"/>
      <c r="H96" s="158"/>
      <c r="I96" s="158"/>
      <c r="J96" s="288"/>
    </row>
    <row r="97" spans="1:10">
      <c r="A97" s="157"/>
      <c r="B97" s="158"/>
      <c r="C97" s="158"/>
      <c r="D97" s="158"/>
      <c r="E97" s="2"/>
      <c r="F97" s="158"/>
      <c r="G97" s="158"/>
      <c r="H97" s="158"/>
      <c r="I97" s="158"/>
      <c r="J97" s="288"/>
    </row>
    <row r="98" spans="1:10">
      <c r="A98" s="157"/>
      <c r="B98" s="158"/>
      <c r="C98" s="158"/>
      <c r="D98" s="158"/>
      <c r="E98" s="2"/>
      <c r="F98" s="158"/>
      <c r="G98" s="158"/>
      <c r="H98" s="158"/>
      <c r="I98" s="158"/>
      <c r="J98" s="288"/>
    </row>
    <row r="99" spans="1:10">
      <c r="A99" s="157"/>
      <c r="B99" s="158"/>
      <c r="C99" s="158"/>
      <c r="D99" s="158"/>
      <c r="E99" s="2"/>
      <c r="F99" s="158"/>
      <c r="G99" s="158"/>
      <c r="H99" s="158"/>
      <c r="I99" s="158"/>
      <c r="J99" s="288"/>
    </row>
    <row r="100" spans="1:10">
      <c r="A100" s="157"/>
      <c r="B100" s="158"/>
      <c r="C100" s="158"/>
      <c r="D100" s="158"/>
      <c r="E100" s="2"/>
      <c r="F100" s="158"/>
      <c r="G100" s="158"/>
      <c r="H100" s="158"/>
      <c r="I100" s="158"/>
      <c r="J100" s="288"/>
    </row>
    <row r="101" spans="1:10">
      <c r="A101" s="157"/>
      <c r="B101" s="158"/>
      <c r="C101" s="158"/>
      <c r="D101" s="158"/>
      <c r="E101" s="2"/>
      <c r="F101" s="158"/>
      <c r="G101" s="158"/>
      <c r="H101" s="158"/>
      <c r="I101" s="158"/>
      <c r="J101" s="288"/>
    </row>
    <row r="102" spans="1:10" ht="15.75" thickBot="1">
      <c r="A102" s="317"/>
      <c r="B102" s="318"/>
      <c r="C102" s="566"/>
      <c r="D102" s="566"/>
      <c r="E102" s="566"/>
      <c r="F102" s="566"/>
      <c r="G102" s="566"/>
      <c r="H102" s="566"/>
      <c r="I102" s="566"/>
      <c r="J102" s="567"/>
    </row>
    <row r="103" spans="1:10">
      <c r="A103" s="164"/>
      <c r="B103" s="2"/>
      <c r="C103" s="2"/>
      <c r="D103" s="2"/>
      <c r="E103" s="2"/>
      <c r="F103" s="2"/>
      <c r="G103" s="2"/>
      <c r="H103" s="2"/>
      <c r="I103" s="2"/>
      <c r="J103" s="348" t="s">
        <v>1010</v>
      </c>
    </row>
    <row r="104" spans="1:10">
      <c r="A104" s="67"/>
      <c r="B104" s="67"/>
      <c r="C104" s="309"/>
      <c r="D104" s="309"/>
      <c r="E104" s="67"/>
      <c r="F104" s="67"/>
      <c r="G104" s="67"/>
      <c r="H104" s="67"/>
      <c r="I104" s="67"/>
      <c r="J104" s="67"/>
    </row>
    <row r="105" spans="1:10">
      <c r="A105" s="134">
        <v>42</v>
      </c>
      <c r="B105" s="134"/>
      <c r="C105" s="134"/>
      <c r="D105" s="134"/>
      <c r="E105" s="134"/>
      <c r="F105" s="134"/>
      <c r="G105" s="134"/>
      <c r="H105" s="134"/>
      <c r="I105" s="134"/>
      <c r="J105" s="134"/>
    </row>
  </sheetData>
  <phoneticPr fontId="62" type="noConversion"/>
  <pageMargins left="0.7" right="0.7" top="0.75" bottom="0.75" header="0.3" footer="0.3"/>
  <pageSetup scale="85" fitToHeight="2"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128"/>
  <sheetViews>
    <sheetView defaultGridColor="0" colorId="22" zoomScale="75" zoomScaleNormal="75" workbookViewId="0">
      <selection activeCell="I83" sqref="I83"/>
    </sheetView>
  </sheetViews>
  <sheetFormatPr defaultColWidth="9.77734375" defaultRowHeight="15"/>
  <cols>
    <col min="1" max="1" width="4.77734375" customWidth="1"/>
    <col min="2" max="2" width="60.77734375" customWidth="1"/>
    <col min="3" max="3" width="15.77734375" customWidth="1"/>
    <col min="4" max="4" width="6.77734375" customWidth="1"/>
    <col min="5" max="7" width="12.77734375" customWidth="1"/>
    <col min="8" max="8" width="27.77734375" customWidth="1"/>
  </cols>
  <sheetData>
    <row r="1" spans="1:15" ht="15.75" thickBot="1">
      <c r="A1" s="66" t="str">
        <f>'Data Sheet'!A56</f>
        <v>Annual Report of Pattersonville Telephone Company                                                                                                       For the period ending December 31, 2014</v>
      </c>
      <c r="B1" s="67"/>
      <c r="C1" s="67"/>
      <c r="D1" s="67"/>
      <c r="E1" s="67"/>
      <c r="F1" s="67"/>
      <c r="G1" s="67"/>
      <c r="H1" s="67"/>
      <c r="I1" s="67"/>
      <c r="J1" s="67"/>
      <c r="K1" s="67"/>
      <c r="L1" s="67"/>
      <c r="M1" s="67"/>
      <c r="N1" s="67"/>
      <c r="O1" s="67"/>
    </row>
    <row r="2" spans="1:15">
      <c r="A2" s="68"/>
      <c r="B2" s="577"/>
      <c r="C2" s="577"/>
      <c r="D2" s="577"/>
      <c r="E2" s="577"/>
      <c r="F2" s="577"/>
      <c r="G2" s="577"/>
      <c r="H2" s="578"/>
      <c r="I2" s="67"/>
      <c r="J2" s="67"/>
      <c r="K2" s="67"/>
      <c r="L2" s="67"/>
      <c r="M2" s="67"/>
      <c r="N2" s="67"/>
      <c r="O2" s="67"/>
    </row>
    <row r="3" spans="1:15" ht="15.75">
      <c r="A3" s="627"/>
      <c r="B3" s="169" t="s">
        <v>1392</v>
      </c>
      <c r="C3" s="107"/>
      <c r="D3" s="107"/>
      <c r="E3" s="107"/>
      <c r="F3" s="107"/>
      <c r="G3" s="107"/>
      <c r="H3" s="154"/>
      <c r="I3" s="67"/>
      <c r="J3" s="67"/>
      <c r="K3" s="67"/>
      <c r="L3" s="67"/>
      <c r="M3" s="67"/>
      <c r="N3" s="67"/>
      <c r="O3" s="67"/>
    </row>
    <row r="4" spans="1:15" ht="15.75">
      <c r="A4" s="627"/>
      <c r="B4" s="169"/>
      <c r="C4" s="107"/>
      <c r="D4" s="107"/>
      <c r="E4" s="107"/>
      <c r="F4" s="107"/>
      <c r="G4" s="107"/>
      <c r="H4" s="154"/>
      <c r="I4" s="67"/>
      <c r="J4" s="67"/>
      <c r="K4" s="67"/>
      <c r="L4" s="67"/>
      <c r="M4" s="67"/>
      <c r="N4" s="67"/>
      <c r="O4" s="67"/>
    </row>
    <row r="5" spans="1:15">
      <c r="A5" s="651" t="s">
        <v>1361</v>
      </c>
      <c r="B5" s="67" t="s">
        <v>1393</v>
      </c>
      <c r="C5" s="67"/>
      <c r="D5" s="67"/>
      <c r="E5" s="67"/>
      <c r="F5" s="67"/>
      <c r="G5" s="67"/>
      <c r="H5" s="75"/>
      <c r="I5" s="67"/>
      <c r="J5" s="67"/>
      <c r="K5" s="67"/>
      <c r="L5" s="67"/>
      <c r="M5" s="67"/>
      <c r="N5" s="67"/>
      <c r="O5" s="67"/>
    </row>
    <row r="6" spans="1:15">
      <c r="A6" s="74"/>
      <c r="B6" s="67" t="s">
        <v>1394</v>
      </c>
      <c r="C6" s="67"/>
      <c r="D6" s="67"/>
      <c r="E6" s="67"/>
      <c r="F6" s="67"/>
      <c r="G6" s="67"/>
      <c r="H6" s="75"/>
      <c r="I6" s="67"/>
      <c r="J6" s="67"/>
      <c r="K6" s="67"/>
      <c r="L6" s="67"/>
      <c r="M6" s="67"/>
      <c r="N6" s="67"/>
      <c r="O6" s="67"/>
    </row>
    <row r="7" spans="1:15">
      <c r="A7" s="74"/>
      <c r="B7" s="67"/>
      <c r="C7" s="67"/>
      <c r="D7" s="67"/>
      <c r="E7" s="67"/>
      <c r="F7" s="67"/>
      <c r="G7" s="67"/>
      <c r="H7" s="75"/>
      <c r="I7" s="67"/>
      <c r="J7" s="67"/>
      <c r="K7" s="67"/>
      <c r="L7" s="67"/>
      <c r="M7" s="67"/>
      <c r="N7" s="67"/>
      <c r="O7" s="67"/>
    </row>
    <row r="8" spans="1:15">
      <c r="A8" s="651" t="s">
        <v>1375</v>
      </c>
      <c r="B8" s="67" t="s">
        <v>1395</v>
      </c>
      <c r="C8" s="67"/>
      <c r="D8" s="67"/>
      <c r="E8" s="67"/>
      <c r="F8" s="67"/>
      <c r="G8" s="67"/>
      <c r="H8" s="75"/>
      <c r="I8" s="67"/>
      <c r="J8" s="67"/>
      <c r="K8" s="67"/>
      <c r="L8" s="67"/>
      <c r="M8" s="67"/>
      <c r="N8" s="67"/>
      <c r="O8" s="67"/>
    </row>
    <row r="9" spans="1:15">
      <c r="A9" s="74"/>
      <c r="B9" s="67" t="s">
        <v>1396</v>
      </c>
      <c r="C9" s="67"/>
      <c r="D9" s="67"/>
      <c r="E9" s="67"/>
      <c r="F9" s="67"/>
      <c r="G9" s="67"/>
      <c r="H9" s="75"/>
      <c r="I9" s="67"/>
      <c r="J9" s="67"/>
      <c r="K9" s="67"/>
      <c r="L9" s="67"/>
      <c r="M9" s="67"/>
      <c r="N9" s="67"/>
      <c r="O9" s="67"/>
    </row>
    <row r="10" spans="1:15">
      <c r="A10" s="74"/>
      <c r="B10" s="67"/>
      <c r="C10" s="67"/>
      <c r="D10" s="67"/>
      <c r="E10" s="67"/>
      <c r="F10" s="67"/>
      <c r="G10" s="67"/>
      <c r="H10" s="75"/>
      <c r="I10" s="67"/>
      <c r="J10" s="67"/>
      <c r="K10" s="67"/>
      <c r="L10" s="67"/>
      <c r="M10" s="67"/>
      <c r="N10" s="67"/>
      <c r="O10" s="67"/>
    </row>
    <row r="11" spans="1:15">
      <c r="A11" s="226"/>
      <c r="B11" s="183"/>
      <c r="C11" s="184" t="s">
        <v>1825</v>
      </c>
      <c r="D11" s="183"/>
      <c r="E11" s="184" t="s">
        <v>2517</v>
      </c>
      <c r="F11" s="184" t="s">
        <v>2517</v>
      </c>
      <c r="G11" s="184" t="s">
        <v>1985</v>
      </c>
      <c r="H11" s="185" t="s">
        <v>1825</v>
      </c>
      <c r="I11" s="67"/>
      <c r="J11" s="67"/>
      <c r="K11" s="67"/>
      <c r="L11" s="67"/>
      <c r="M11" s="67"/>
      <c r="N11" s="67"/>
      <c r="O11" s="67"/>
    </row>
    <row r="12" spans="1:15">
      <c r="A12" s="93" t="s">
        <v>2228</v>
      </c>
      <c r="B12" s="186" t="s">
        <v>1397</v>
      </c>
      <c r="C12" s="186" t="s">
        <v>2629</v>
      </c>
      <c r="D12" s="186" t="s">
        <v>1398</v>
      </c>
      <c r="E12" s="186" t="s">
        <v>2245</v>
      </c>
      <c r="F12" s="186" t="s">
        <v>2245</v>
      </c>
      <c r="G12" s="186" t="s">
        <v>882</v>
      </c>
      <c r="H12" s="140" t="s">
        <v>1827</v>
      </c>
      <c r="I12" s="67"/>
      <c r="J12" s="67"/>
      <c r="K12" s="67"/>
      <c r="L12" s="67"/>
      <c r="M12" s="67"/>
      <c r="N12" s="67"/>
      <c r="O12" s="67"/>
    </row>
    <row r="13" spans="1:15">
      <c r="A13" s="93" t="s">
        <v>2240</v>
      </c>
      <c r="B13" s="178"/>
      <c r="C13" s="186" t="s">
        <v>298</v>
      </c>
      <c r="D13" s="186" t="s">
        <v>1391</v>
      </c>
      <c r="E13" s="186" t="s">
        <v>1399</v>
      </c>
      <c r="F13" s="186" t="s">
        <v>1400</v>
      </c>
      <c r="G13" s="186" t="s">
        <v>884</v>
      </c>
      <c r="H13" s="140" t="s">
        <v>2245</v>
      </c>
      <c r="I13" s="67"/>
      <c r="J13" s="67"/>
      <c r="K13" s="67"/>
      <c r="L13" s="67"/>
      <c r="M13" s="67"/>
      <c r="N13" s="67"/>
      <c r="O13" s="67"/>
    </row>
    <row r="14" spans="1:15">
      <c r="A14" s="99"/>
      <c r="B14" s="186" t="s">
        <v>2722</v>
      </c>
      <c r="C14" s="186" t="s">
        <v>2723</v>
      </c>
      <c r="D14" s="186" t="s">
        <v>2724</v>
      </c>
      <c r="E14" s="186" t="s">
        <v>2254</v>
      </c>
      <c r="F14" s="186" t="s">
        <v>2255</v>
      </c>
      <c r="G14" s="186" t="s">
        <v>2256</v>
      </c>
      <c r="H14" s="140" t="s">
        <v>2257</v>
      </c>
      <c r="I14" s="67"/>
      <c r="J14" s="67"/>
      <c r="K14" s="67"/>
      <c r="L14" s="67"/>
      <c r="M14" s="67"/>
      <c r="N14" s="67"/>
      <c r="O14" s="67"/>
    </row>
    <row r="15" spans="1:15" ht="15.75">
      <c r="A15" s="226"/>
      <c r="B15" s="652" t="s">
        <v>1401</v>
      </c>
      <c r="C15" s="183"/>
      <c r="D15" s="183"/>
      <c r="E15" s="183"/>
      <c r="F15" s="183"/>
      <c r="G15" s="183"/>
      <c r="H15" s="304"/>
      <c r="I15" s="67"/>
      <c r="J15" s="67"/>
      <c r="K15" s="67"/>
      <c r="L15" s="67"/>
      <c r="M15" s="67"/>
      <c r="N15" s="67"/>
      <c r="O15" s="67"/>
    </row>
    <row r="16" spans="1:15" ht="15.75">
      <c r="A16" s="99"/>
      <c r="B16" s="631" t="s">
        <v>1402</v>
      </c>
      <c r="C16" s="294"/>
      <c r="D16" s="653"/>
      <c r="E16" s="294"/>
      <c r="F16" s="294"/>
      <c r="G16" s="294"/>
      <c r="H16" s="307"/>
      <c r="I16" s="67"/>
      <c r="J16" s="67"/>
      <c r="K16" s="67"/>
      <c r="L16" s="67"/>
      <c r="M16" s="67"/>
      <c r="N16" s="67"/>
      <c r="O16" s="67"/>
    </row>
    <row r="17" spans="1:15">
      <c r="A17" s="99">
        <v>1</v>
      </c>
      <c r="B17" s="197" t="s">
        <v>2922</v>
      </c>
      <c r="C17" s="295">
        <v>0</v>
      </c>
      <c r="D17" s="650"/>
      <c r="E17" s="295">
        <v>0</v>
      </c>
      <c r="F17" s="295">
        <v>0</v>
      </c>
      <c r="G17" s="295">
        <v>0</v>
      </c>
      <c r="H17" s="307">
        <f t="shared" ref="H17:H24" si="0">C17+E17-F17+G17</f>
        <v>0</v>
      </c>
      <c r="I17" s="67"/>
      <c r="J17" s="67"/>
      <c r="K17" s="67"/>
      <c r="L17" s="67"/>
      <c r="M17" s="67"/>
      <c r="N17" s="67"/>
      <c r="O17" s="67"/>
    </row>
    <row r="18" spans="1:15">
      <c r="A18" s="99">
        <f t="shared" ref="A18:A25" si="1">A17+1</f>
        <v>2</v>
      </c>
      <c r="B18" s="197"/>
      <c r="C18" s="199"/>
      <c r="D18" s="199"/>
      <c r="E18" s="199"/>
      <c r="F18" s="199"/>
      <c r="G18" s="199"/>
      <c r="H18" s="263">
        <f t="shared" si="0"/>
        <v>0</v>
      </c>
      <c r="I18" s="67"/>
      <c r="J18" s="67"/>
      <c r="K18" s="67"/>
      <c r="L18" s="67"/>
      <c r="M18" s="67"/>
      <c r="N18" s="67"/>
      <c r="O18" s="67"/>
    </row>
    <row r="19" spans="1:15">
      <c r="A19" s="99">
        <f t="shared" si="1"/>
        <v>3</v>
      </c>
      <c r="B19" s="197"/>
      <c r="C19" s="199"/>
      <c r="D19" s="199"/>
      <c r="E19" s="199"/>
      <c r="F19" s="199"/>
      <c r="G19" s="199"/>
      <c r="H19" s="263">
        <f t="shared" si="0"/>
        <v>0</v>
      </c>
      <c r="I19" s="67"/>
      <c r="J19" s="67"/>
      <c r="K19" s="67"/>
      <c r="L19" s="67"/>
      <c r="M19" s="67"/>
      <c r="N19" s="67"/>
      <c r="O19" s="67"/>
    </row>
    <row r="20" spans="1:15">
      <c r="A20" s="99">
        <f t="shared" si="1"/>
        <v>4</v>
      </c>
      <c r="B20" s="197"/>
      <c r="C20" s="199"/>
      <c r="D20" s="199"/>
      <c r="E20" s="199"/>
      <c r="F20" s="199"/>
      <c r="G20" s="199"/>
      <c r="H20" s="263">
        <f t="shared" si="0"/>
        <v>0</v>
      </c>
      <c r="I20" s="67"/>
      <c r="J20" s="67"/>
      <c r="K20" s="67"/>
      <c r="L20" s="67"/>
      <c r="M20" s="67"/>
      <c r="N20" s="67"/>
      <c r="O20" s="67"/>
    </row>
    <row r="21" spans="1:15">
      <c r="A21" s="99">
        <f t="shared" si="1"/>
        <v>5</v>
      </c>
      <c r="B21" s="197"/>
      <c r="C21" s="199"/>
      <c r="D21" s="199"/>
      <c r="E21" s="199"/>
      <c r="F21" s="199"/>
      <c r="G21" s="199"/>
      <c r="H21" s="263">
        <f t="shared" si="0"/>
        <v>0</v>
      </c>
      <c r="I21" s="67"/>
      <c r="J21" s="67"/>
      <c r="K21" s="67"/>
      <c r="L21" s="67"/>
      <c r="M21" s="67"/>
      <c r="N21" s="67"/>
      <c r="O21" s="67"/>
    </row>
    <row r="22" spans="1:15">
      <c r="A22" s="99">
        <f t="shared" si="1"/>
        <v>6</v>
      </c>
      <c r="B22" s="197"/>
      <c r="C22" s="199"/>
      <c r="D22" s="199"/>
      <c r="E22" s="199"/>
      <c r="F22" s="199"/>
      <c r="G22" s="199"/>
      <c r="H22" s="263">
        <f t="shared" si="0"/>
        <v>0</v>
      </c>
      <c r="I22" s="67"/>
      <c r="J22" s="67"/>
      <c r="K22" s="67"/>
      <c r="L22" s="67"/>
      <c r="M22" s="67"/>
      <c r="N22" s="67"/>
      <c r="O22" s="67"/>
    </row>
    <row r="23" spans="1:15">
      <c r="A23" s="99">
        <f t="shared" si="1"/>
        <v>7</v>
      </c>
      <c r="B23" s="197"/>
      <c r="C23" s="199"/>
      <c r="D23" s="199"/>
      <c r="E23" s="199"/>
      <c r="F23" s="199"/>
      <c r="G23" s="199"/>
      <c r="H23" s="263">
        <f t="shared" si="0"/>
        <v>0</v>
      </c>
      <c r="I23" s="67"/>
      <c r="J23" s="67"/>
      <c r="K23" s="67"/>
      <c r="L23" s="67"/>
      <c r="M23" s="67"/>
      <c r="N23" s="67"/>
      <c r="O23" s="67"/>
    </row>
    <row r="24" spans="1:15">
      <c r="A24" s="99">
        <f t="shared" si="1"/>
        <v>8</v>
      </c>
      <c r="B24" s="197"/>
      <c r="C24" s="199"/>
      <c r="D24" s="199"/>
      <c r="E24" s="199"/>
      <c r="F24" s="199"/>
      <c r="G24" s="199"/>
      <c r="H24" s="263">
        <f t="shared" si="0"/>
        <v>0</v>
      </c>
      <c r="I24" s="67"/>
      <c r="J24" s="67"/>
      <c r="K24" s="67"/>
      <c r="L24" s="67"/>
      <c r="M24" s="67"/>
      <c r="N24" s="67"/>
      <c r="O24" s="67"/>
    </row>
    <row r="25" spans="1:15" ht="15.75">
      <c r="A25" s="99">
        <f t="shared" si="1"/>
        <v>9</v>
      </c>
      <c r="B25" s="633" t="s">
        <v>2239</v>
      </c>
      <c r="C25" s="629">
        <f>SUM(C17:C24)</f>
        <v>0</v>
      </c>
      <c r="D25" s="653">
        <v>7250</v>
      </c>
      <c r="E25" s="629">
        <f>SUM(E17:E24)</f>
        <v>0</v>
      </c>
      <c r="F25" s="629">
        <f>SUM(F17:F24)</f>
        <v>0</v>
      </c>
      <c r="G25" s="629">
        <f>SUM(G17:G24)</f>
        <v>0</v>
      </c>
      <c r="H25" s="625">
        <f>SUM(H17:H24)</f>
        <v>0</v>
      </c>
      <c r="I25" s="67"/>
      <c r="J25" s="67"/>
      <c r="K25" s="67"/>
      <c r="L25" s="67"/>
      <c r="M25" s="67"/>
      <c r="N25" s="67"/>
      <c r="O25" s="67"/>
    </row>
    <row r="26" spans="1:15" ht="15.75">
      <c r="A26" s="99"/>
      <c r="B26" s="631" t="s">
        <v>1403</v>
      </c>
      <c r="C26" s="188"/>
      <c r="D26" s="197"/>
      <c r="E26" s="188"/>
      <c r="F26" s="188"/>
      <c r="G26" s="188"/>
      <c r="H26" s="304"/>
      <c r="I26" s="67"/>
      <c r="J26" s="67"/>
      <c r="K26" s="67"/>
      <c r="L26" s="67"/>
      <c r="M26" s="67"/>
      <c r="N26" s="67"/>
      <c r="O26" s="67"/>
    </row>
    <row r="27" spans="1:15">
      <c r="A27" s="99">
        <f>A25+1</f>
        <v>10</v>
      </c>
      <c r="B27" s="197" t="s">
        <v>2922</v>
      </c>
      <c r="C27" s="295"/>
      <c r="D27" s="650"/>
      <c r="E27" s="295"/>
      <c r="F27" s="295"/>
      <c r="G27" s="295"/>
      <c r="H27" s="307">
        <f t="shared" ref="H27:H34" si="2">C27+E27-F27+G27</f>
        <v>0</v>
      </c>
      <c r="I27" s="67"/>
      <c r="J27" s="67"/>
      <c r="K27" s="67"/>
      <c r="L27" s="67"/>
      <c r="M27" s="67"/>
      <c r="N27" s="67"/>
      <c r="O27" s="67"/>
    </row>
    <row r="28" spans="1:15">
      <c r="A28" s="99">
        <f t="shared" ref="A28:A36" si="3">A27+1</f>
        <v>11</v>
      </c>
      <c r="B28" s="197"/>
      <c r="C28" s="199"/>
      <c r="D28" s="199"/>
      <c r="E28" s="199"/>
      <c r="F28" s="199"/>
      <c r="G28" s="199"/>
      <c r="H28" s="263">
        <f t="shared" si="2"/>
        <v>0</v>
      </c>
      <c r="I28" s="67"/>
      <c r="J28" s="67"/>
      <c r="K28" s="67"/>
      <c r="L28" s="67"/>
      <c r="M28" s="67"/>
      <c r="N28" s="67"/>
      <c r="O28" s="67"/>
    </row>
    <row r="29" spans="1:15">
      <c r="A29" s="99">
        <f t="shared" si="3"/>
        <v>12</v>
      </c>
      <c r="B29" s="197"/>
      <c r="C29" s="199"/>
      <c r="D29" s="199"/>
      <c r="E29" s="199"/>
      <c r="F29" s="199"/>
      <c r="G29" s="199"/>
      <c r="H29" s="263">
        <f t="shared" si="2"/>
        <v>0</v>
      </c>
      <c r="I29" s="67"/>
      <c r="J29" s="67"/>
      <c r="K29" s="67"/>
      <c r="L29" s="67"/>
      <c r="M29" s="67"/>
      <c r="N29" s="67"/>
      <c r="O29" s="67"/>
    </row>
    <row r="30" spans="1:15">
      <c r="A30" s="99">
        <f t="shared" si="3"/>
        <v>13</v>
      </c>
      <c r="B30" s="197"/>
      <c r="C30" s="199"/>
      <c r="D30" s="199"/>
      <c r="E30" s="199"/>
      <c r="F30" s="199"/>
      <c r="G30" s="199"/>
      <c r="H30" s="263">
        <f t="shared" si="2"/>
        <v>0</v>
      </c>
      <c r="I30" s="67"/>
      <c r="J30" s="67"/>
      <c r="K30" s="67"/>
      <c r="L30" s="67"/>
      <c r="M30" s="67"/>
      <c r="N30" s="67"/>
      <c r="O30" s="67"/>
    </row>
    <row r="31" spans="1:15">
      <c r="A31" s="99">
        <f t="shared" si="3"/>
        <v>14</v>
      </c>
      <c r="B31" s="197"/>
      <c r="C31" s="199"/>
      <c r="D31" s="199"/>
      <c r="E31" s="199"/>
      <c r="F31" s="199"/>
      <c r="G31" s="199"/>
      <c r="H31" s="263">
        <f t="shared" si="2"/>
        <v>0</v>
      </c>
      <c r="I31" s="67"/>
      <c r="J31" s="67"/>
      <c r="K31" s="67"/>
      <c r="L31" s="67"/>
      <c r="M31" s="67"/>
      <c r="N31" s="67"/>
      <c r="O31" s="67"/>
    </row>
    <row r="32" spans="1:15">
      <c r="A32" s="99">
        <f t="shared" si="3"/>
        <v>15</v>
      </c>
      <c r="B32" s="197"/>
      <c r="C32" s="199"/>
      <c r="D32" s="199"/>
      <c r="E32" s="199"/>
      <c r="F32" s="199"/>
      <c r="G32" s="199"/>
      <c r="H32" s="263">
        <f t="shared" si="2"/>
        <v>0</v>
      </c>
      <c r="I32" s="67"/>
      <c r="J32" s="67"/>
      <c r="K32" s="67"/>
      <c r="L32" s="67"/>
      <c r="M32" s="67"/>
      <c r="N32" s="67"/>
      <c r="O32" s="67"/>
    </row>
    <row r="33" spans="1:15">
      <c r="A33" s="99">
        <f t="shared" si="3"/>
        <v>16</v>
      </c>
      <c r="B33" s="197"/>
      <c r="C33" s="199"/>
      <c r="D33" s="199"/>
      <c r="E33" s="199"/>
      <c r="F33" s="199"/>
      <c r="G33" s="199"/>
      <c r="H33" s="263">
        <f t="shared" si="2"/>
        <v>0</v>
      </c>
      <c r="I33" s="67"/>
      <c r="J33" s="67"/>
      <c r="K33" s="67"/>
      <c r="L33" s="67"/>
      <c r="M33" s="67"/>
      <c r="N33" s="67"/>
      <c r="O33" s="67"/>
    </row>
    <row r="34" spans="1:15">
      <c r="A34" s="99">
        <f t="shared" si="3"/>
        <v>17</v>
      </c>
      <c r="B34" s="197"/>
      <c r="C34" s="199"/>
      <c r="D34" s="199"/>
      <c r="E34" s="199"/>
      <c r="F34" s="199"/>
      <c r="G34" s="199"/>
      <c r="H34" s="263">
        <f t="shared" si="2"/>
        <v>0</v>
      </c>
      <c r="I34" s="67"/>
      <c r="J34" s="67"/>
      <c r="K34" s="67"/>
      <c r="L34" s="67"/>
      <c r="M34" s="67"/>
      <c r="N34" s="67"/>
      <c r="O34" s="67"/>
    </row>
    <row r="35" spans="1:15" ht="15.75">
      <c r="A35" s="99">
        <f t="shared" si="3"/>
        <v>18</v>
      </c>
      <c r="B35" s="654" t="s">
        <v>2239</v>
      </c>
      <c r="C35" s="629">
        <f>SUM(C27:C34)</f>
        <v>0</v>
      </c>
      <c r="D35" s="653">
        <v>7250</v>
      </c>
      <c r="E35" s="629">
        <f>SUM(E27:E34)</f>
        <v>0</v>
      </c>
      <c r="F35" s="629">
        <f>SUM(F27:F34)</f>
        <v>0</v>
      </c>
      <c r="G35" s="629">
        <f>SUM(G27:G34)</f>
        <v>0</v>
      </c>
      <c r="H35" s="625">
        <f>SUM(H27:H34)</f>
        <v>0</v>
      </c>
      <c r="I35" s="67"/>
      <c r="J35" s="67"/>
      <c r="K35" s="67"/>
      <c r="L35" s="67"/>
      <c r="M35" s="67"/>
      <c r="N35" s="67"/>
      <c r="O35" s="67"/>
    </row>
    <row r="36" spans="1:15" ht="15.75">
      <c r="A36" s="99">
        <f t="shared" si="3"/>
        <v>19</v>
      </c>
      <c r="B36" s="631" t="s">
        <v>1404</v>
      </c>
      <c r="C36" s="634">
        <f>C25+C35</f>
        <v>0</v>
      </c>
      <c r="D36" s="653"/>
      <c r="E36" s="634">
        <f>E25+E35</f>
        <v>0</v>
      </c>
      <c r="F36" s="634">
        <f>F25+F35</f>
        <v>0</v>
      </c>
      <c r="G36" s="634">
        <f>G25+G35</f>
        <v>0</v>
      </c>
      <c r="H36" s="635">
        <f>H25+H35</f>
        <v>0</v>
      </c>
      <c r="I36" s="67"/>
      <c r="J36" s="67"/>
      <c r="K36" s="67"/>
      <c r="L36" s="67"/>
      <c r="M36" s="67"/>
      <c r="N36" s="67"/>
      <c r="O36" s="67"/>
    </row>
    <row r="37" spans="1:15">
      <c r="A37" s="99"/>
      <c r="B37" s="178"/>
      <c r="C37" s="294"/>
      <c r="D37" s="653"/>
      <c r="E37" s="294"/>
      <c r="F37" s="294"/>
      <c r="G37" s="294"/>
      <c r="H37" s="307"/>
      <c r="I37" s="67"/>
      <c r="J37" s="67"/>
      <c r="K37" s="67"/>
      <c r="L37" s="67"/>
      <c r="M37" s="67"/>
      <c r="N37" s="67"/>
      <c r="O37" s="67"/>
    </row>
    <row r="38" spans="1:15" ht="15.75">
      <c r="A38" s="99"/>
      <c r="B38" s="631" t="s">
        <v>1405</v>
      </c>
      <c r="C38" s="178"/>
      <c r="D38" s="653"/>
      <c r="E38" s="178"/>
      <c r="F38" s="178"/>
      <c r="G38" s="178"/>
      <c r="H38" s="75"/>
      <c r="I38" s="67"/>
      <c r="J38" s="67"/>
      <c r="K38" s="67"/>
      <c r="L38" s="67"/>
      <c r="M38" s="67"/>
      <c r="N38" s="67"/>
      <c r="O38" s="67"/>
    </row>
    <row r="39" spans="1:15" ht="15.75">
      <c r="A39" s="99"/>
      <c r="B39" s="631" t="s">
        <v>1402</v>
      </c>
      <c r="C39" s="197"/>
      <c r="D39" s="650"/>
      <c r="E39" s="197"/>
      <c r="F39" s="197"/>
      <c r="G39" s="197"/>
      <c r="H39" s="307"/>
      <c r="I39" s="67"/>
      <c r="J39" s="67"/>
      <c r="K39" s="67"/>
      <c r="L39" s="67"/>
      <c r="M39" s="67"/>
      <c r="N39" s="67"/>
      <c r="O39" s="67"/>
    </row>
    <row r="40" spans="1:15">
      <c r="A40" s="99">
        <f>A36+1</f>
        <v>20</v>
      </c>
      <c r="B40" s="197" t="s">
        <v>2922</v>
      </c>
      <c r="C40" s="295"/>
      <c r="D40" s="295"/>
      <c r="E40" s="295"/>
      <c r="F40" s="295"/>
      <c r="G40" s="295"/>
      <c r="H40" s="307">
        <f t="shared" ref="H40:H47" si="4">C40+E40-F40+G40</f>
        <v>0</v>
      </c>
      <c r="I40" s="309"/>
      <c r="J40" s="309"/>
      <c r="K40" s="309"/>
      <c r="L40" s="309"/>
      <c r="M40" s="309"/>
      <c r="N40" s="309"/>
      <c r="O40" s="309"/>
    </row>
    <row r="41" spans="1:15">
      <c r="A41" s="99">
        <f t="shared" ref="A41:A48" si="5">A40+1</f>
        <v>21</v>
      </c>
      <c r="B41" s="197"/>
      <c r="C41" s="199"/>
      <c r="D41" s="199"/>
      <c r="E41" s="199"/>
      <c r="F41" s="199"/>
      <c r="G41" s="199"/>
      <c r="H41" s="263">
        <f t="shared" si="4"/>
        <v>0</v>
      </c>
      <c r="I41" s="309"/>
      <c r="J41" s="309"/>
      <c r="K41" s="309"/>
      <c r="L41" s="309"/>
      <c r="M41" s="309"/>
      <c r="N41" s="309"/>
      <c r="O41" s="309"/>
    </row>
    <row r="42" spans="1:15">
      <c r="A42" s="99">
        <f t="shared" si="5"/>
        <v>22</v>
      </c>
      <c r="B42" s="197"/>
      <c r="C42" s="199"/>
      <c r="D42" s="199"/>
      <c r="E42" s="199"/>
      <c r="F42" s="199"/>
      <c r="G42" s="199"/>
      <c r="H42" s="263">
        <f t="shared" si="4"/>
        <v>0</v>
      </c>
      <c r="I42" s="309"/>
      <c r="J42" s="309"/>
      <c r="K42" s="309"/>
      <c r="L42" s="309"/>
      <c r="M42" s="309"/>
      <c r="N42" s="309"/>
      <c r="O42" s="309"/>
    </row>
    <row r="43" spans="1:15">
      <c r="A43" s="99">
        <f t="shared" si="5"/>
        <v>23</v>
      </c>
      <c r="B43" s="197"/>
      <c r="C43" s="199"/>
      <c r="D43" s="199"/>
      <c r="E43" s="199"/>
      <c r="F43" s="199"/>
      <c r="G43" s="199"/>
      <c r="H43" s="263">
        <f t="shared" si="4"/>
        <v>0</v>
      </c>
      <c r="I43" s="309"/>
      <c r="J43" s="309"/>
      <c r="K43" s="309"/>
      <c r="L43" s="309"/>
      <c r="M43" s="309"/>
      <c r="N43" s="309"/>
      <c r="O43" s="309"/>
    </row>
    <row r="44" spans="1:15">
      <c r="A44" s="99">
        <f t="shared" si="5"/>
        <v>24</v>
      </c>
      <c r="B44" s="197"/>
      <c r="C44" s="199"/>
      <c r="D44" s="199"/>
      <c r="E44" s="199"/>
      <c r="F44" s="199"/>
      <c r="G44" s="199"/>
      <c r="H44" s="263">
        <f t="shared" si="4"/>
        <v>0</v>
      </c>
      <c r="I44" s="309"/>
      <c r="J44" s="309"/>
      <c r="K44" s="309"/>
      <c r="L44" s="309"/>
      <c r="M44" s="309"/>
      <c r="N44" s="309"/>
      <c r="O44" s="309"/>
    </row>
    <row r="45" spans="1:15">
      <c r="A45" s="99">
        <f t="shared" si="5"/>
        <v>25</v>
      </c>
      <c r="B45" s="197"/>
      <c r="C45" s="199"/>
      <c r="D45" s="199"/>
      <c r="E45" s="199"/>
      <c r="F45" s="199"/>
      <c r="G45" s="199"/>
      <c r="H45" s="263">
        <f t="shared" si="4"/>
        <v>0</v>
      </c>
      <c r="I45" s="67"/>
      <c r="J45" s="67"/>
      <c r="K45" s="67"/>
      <c r="L45" s="67"/>
      <c r="M45" s="67"/>
      <c r="N45" s="67"/>
      <c r="O45" s="67"/>
    </row>
    <row r="46" spans="1:15">
      <c r="A46" s="99">
        <f t="shared" si="5"/>
        <v>26</v>
      </c>
      <c r="B46" s="197"/>
      <c r="C46" s="199"/>
      <c r="D46" s="199"/>
      <c r="E46" s="199"/>
      <c r="F46" s="199"/>
      <c r="G46" s="199"/>
      <c r="H46" s="263">
        <f t="shared" si="4"/>
        <v>0</v>
      </c>
      <c r="I46" s="67"/>
      <c r="J46" s="67"/>
      <c r="K46" s="67"/>
      <c r="L46" s="67"/>
      <c r="M46" s="67"/>
      <c r="N46" s="67"/>
      <c r="O46" s="67"/>
    </row>
    <row r="47" spans="1:15">
      <c r="A47" s="99">
        <f t="shared" si="5"/>
        <v>27</v>
      </c>
      <c r="B47" s="197"/>
      <c r="C47" s="199"/>
      <c r="D47" s="199"/>
      <c r="E47" s="199"/>
      <c r="F47" s="199"/>
      <c r="G47" s="199"/>
      <c r="H47" s="263">
        <f t="shared" si="4"/>
        <v>0</v>
      </c>
      <c r="I47" s="67"/>
      <c r="J47" s="67"/>
      <c r="K47" s="67"/>
      <c r="L47" s="67"/>
      <c r="M47" s="67"/>
      <c r="N47" s="67"/>
      <c r="O47" s="67"/>
    </row>
    <row r="48" spans="1:15" ht="16.5" thickBot="1">
      <c r="A48" s="104">
        <f t="shared" si="5"/>
        <v>28</v>
      </c>
      <c r="B48" s="636" t="s">
        <v>2239</v>
      </c>
      <c r="C48" s="544">
        <f>SUM(C40:C47)</f>
        <v>0</v>
      </c>
      <c r="D48" s="655">
        <v>7250</v>
      </c>
      <c r="E48" s="544">
        <f>SUM(E40:E47)</f>
        <v>0</v>
      </c>
      <c r="F48" s="544">
        <f>SUM(F40:F47)</f>
        <v>0</v>
      </c>
      <c r="G48" s="544">
        <f>SUM(G40:G47)</f>
        <v>0</v>
      </c>
      <c r="H48" s="545">
        <f>SUM(H40:H47)</f>
        <v>0</v>
      </c>
      <c r="I48" s="67"/>
      <c r="J48" s="67"/>
      <c r="K48" s="67"/>
      <c r="L48" s="67"/>
      <c r="M48" s="67"/>
      <c r="N48" s="67"/>
      <c r="O48" s="67"/>
    </row>
    <row r="49" spans="1:15">
      <c r="A49" s="67" t="s">
        <v>513</v>
      </c>
      <c r="B49" s="107"/>
      <c r="C49" s="107"/>
      <c r="D49" s="649"/>
      <c r="E49" s="107"/>
      <c r="F49" s="107"/>
      <c r="G49" s="107"/>
      <c r="H49" s="107"/>
      <c r="I49" s="67"/>
      <c r="J49" s="67"/>
      <c r="K49" s="67"/>
      <c r="L49" s="67"/>
      <c r="M49" s="67"/>
      <c r="N49" s="67"/>
      <c r="O49" s="67"/>
    </row>
    <row r="50" spans="1:15">
      <c r="A50" s="67"/>
      <c r="B50" s="67"/>
      <c r="C50" s="67"/>
      <c r="D50" s="95"/>
      <c r="E50" s="67"/>
      <c r="F50" s="67"/>
      <c r="G50" s="67"/>
      <c r="H50" s="67"/>
      <c r="I50" s="67"/>
      <c r="J50" s="67"/>
      <c r="K50" s="67"/>
      <c r="L50" s="67"/>
      <c r="M50" s="67"/>
      <c r="N50" s="67"/>
      <c r="O50" s="67"/>
    </row>
    <row r="51" spans="1:15">
      <c r="A51" s="134" t="s">
        <v>567</v>
      </c>
      <c r="B51" s="134"/>
      <c r="C51" s="134"/>
      <c r="D51" s="656"/>
      <c r="E51" s="134"/>
      <c r="F51" s="134"/>
      <c r="G51" s="134"/>
      <c r="H51" s="134"/>
      <c r="I51" s="67"/>
      <c r="J51" s="67"/>
      <c r="K51" s="67"/>
      <c r="L51" s="67"/>
      <c r="M51" s="67"/>
      <c r="N51" s="67"/>
      <c r="O51" s="67"/>
    </row>
    <row r="52" spans="1:15">
      <c r="A52" s="67"/>
      <c r="B52" s="67"/>
      <c r="C52" s="67"/>
      <c r="D52" s="95"/>
      <c r="E52" s="67"/>
      <c r="F52" s="67"/>
      <c r="G52" s="67"/>
      <c r="H52" s="67"/>
      <c r="I52" s="67"/>
      <c r="J52" s="67"/>
      <c r="K52" s="67"/>
      <c r="L52" s="67"/>
      <c r="M52" s="67"/>
      <c r="N52" s="67"/>
      <c r="O52" s="67"/>
    </row>
    <row r="53" spans="1:15">
      <c r="A53" s="67"/>
      <c r="B53" s="67"/>
      <c r="C53" s="67"/>
      <c r="D53" s="95"/>
      <c r="E53" s="67"/>
      <c r="F53" s="67"/>
      <c r="G53" s="67"/>
      <c r="H53" s="67"/>
      <c r="I53" s="67"/>
      <c r="J53" s="67"/>
      <c r="K53" s="67"/>
      <c r="L53" s="67"/>
      <c r="M53" s="67"/>
      <c r="N53" s="67"/>
      <c r="O53" s="67"/>
    </row>
    <row r="54" spans="1:15" ht="15.75" thickBot="1">
      <c r="A54" s="66" t="str">
        <f>'Data Sheet'!A56</f>
        <v>Annual Report of Pattersonville Telephone Company                                                                                                       For the period ending December 31, 2014</v>
      </c>
      <c r="B54" s="67"/>
      <c r="C54" s="67"/>
      <c r="D54" s="67"/>
      <c r="E54" s="67"/>
      <c r="F54" s="67"/>
      <c r="G54" s="67"/>
      <c r="H54" s="67"/>
      <c r="I54" s="67"/>
      <c r="J54" s="67"/>
      <c r="K54" s="67"/>
      <c r="L54" s="67"/>
      <c r="M54" s="67"/>
      <c r="N54" s="67"/>
      <c r="O54" s="67"/>
    </row>
    <row r="55" spans="1:15">
      <c r="A55" s="68"/>
      <c r="B55" s="577"/>
      <c r="C55" s="577"/>
      <c r="D55" s="577"/>
      <c r="E55" s="577"/>
      <c r="F55" s="577"/>
      <c r="G55" s="577"/>
      <c r="H55" s="70"/>
      <c r="I55" s="67"/>
      <c r="J55" s="67"/>
      <c r="K55" s="67"/>
      <c r="L55" s="67"/>
      <c r="M55" s="67"/>
      <c r="N55" s="67"/>
      <c r="O55" s="67"/>
    </row>
    <row r="56" spans="1:15" ht="15.75">
      <c r="A56" s="153" t="s">
        <v>1406</v>
      </c>
      <c r="B56" s="107"/>
      <c r="C56" s="107"/>
      <c r="D56" s="107"/>
      <c r="E56" s="107"/>
      <c r="F56" s="107"/>
      <c r="G56" s="107"/>
      <c r="H56" s="154"/>
      <c r="I56" s="67"/>
      <c r="J56" s="67"/>
      <c r="K56" s="67"/>
      <c r="L56" s="67"/>
      <c r="M56" s="67"/>
      <c r="N56" s="67"/>
      <c r="O56" s="67"/>
    </row>
    <row r="57" spans="1:15">
      <c r="A57" s="74"/>
      <c r="B57" s="67"/>
      <c r="C57" s="67"/>
      <c r="D57" s="67"/>
      <c r="E57" s="67"/>
      <c r="F57" s="67"/>
      <c r="G57" s="67"/>
      <c r="H57" s="75"/>
      <c r="I57" s="67"/>
      <c r="J57" s="67"/>
      <c r="K57" s="67"/>
      <c r="L57" s="67"/>
      <c r="M57" s="67"/>
      <c r="N57" s="67"/>
      <c r="O57" s="67"/>
    </row>
    <row r="58" spans="1:15">
      <c r="A58" s="226"/>
      <c r="B58" s="183"/>
      <c r="C58" s="184" t="s">
        <v>1825</v>
      </c>
      <c r="D58" s="183"/>
      <c r="E58" s="184" t="s">
        <v>2517</v>
      </c>
      <c r="F58" s="184" t="s">
        <v>2517</v>
      </c>
      <c r="G58" s="184" t="s">
        <v>1985</v>
      </c>
      <c r="H58" s="185" t="s">
        <v>1825</v>
      </c>
      <c r="I58" s="67"/>
      <c r="J58" s="67"/>
      <c r="K58" s="67"/>
      <c r="L58" s="67"/>
      <c r="M58" s="67"/>
      <c r="N58" s="67"/>
      <c r="O58" s="67"/>
    </row>
    <row r="59" spans="1:15">
      <c r="A59" s="93" t="s">
        <v>2228</v>
      </c>
      <c r="B59" s="186" t="s">
        <v>1397</v>
      </c>
      <c r="C59" s="186" t="s">
        <v>2629</v>
      </c>
      <c r="D59" s="186" t="s">
        <v>1398</v>
      </c>
      <c r="E59" s="186" t="s">
        <v>2245</v>
      </c>
      <c r="F59" s="186" t="s">
        <v>2245</v>
      </c>
      <c r="G59" s="186" t="s">
        <v>882</v>
      </c>
      <c r="H59" s="140" t="s">
        <v>1827</v>
      </c>
      <c r="I59" s="67"/>
      <c r="J59" s="67"/>
      <c r="K59" s="67"/>
      <c r="L59" s="67"/>
      <c r="M59" s="67"/>
      <c r="N59" s="67"/>
      <c r="O59" s="67"/>
    </row>
    <row r="60" spans="1:15">
      <c r="A60" s="93" t="s">
        <v>2240</v>
      </c>
      <c r="B60" s="178"/>
      <c r="C60" s="186" t="s">
        <v>298</v>
      </c>
      <c r="D60" s="186" t="s">
        <v>1391</v>
      </c>
      <c r="E60" s="186" t="s">
        <v>1399</v>
      </c>
      <c r="F60" s="186" t="s">
        <v>1400</v>
      </c>
      <c r="G60" s="186" t="s">
        <v>884</v>
      </c>
      <c r="H60" s="140" t="s">
        <v>2245</v>
      </c>
      <c r="I60" s="67"/>
      <c r="J60" s="67"/>
      <c r="K60" s="67"/>
      <c r="L60" s="67"/>
      <c r="M60" s="67"/>
      <c r="N60" s="67"/>
      <c r="O60" s="67"/>
    </row>
    <row r="61" spans="1:15">
      <c r="A61" s="228"/>
      <c r="B61" s="292" t="s">
        <v>2722</v>
      </c>
      <c r="C61" s="186" t="s">
        <v>2723</v>
      </c>
      <c r="D61" s="186" t="s">
        <v>2724</v>
      </c>
      <c r="E61" s="186" t="s">
        <v>2254</v>
      </c>
      <c r="F61" s="186" t="s">
        <v>2255</v>
      </c>
      <c r="G61" s="186" t="s">
        <v>2256</v>
      </c>
      <c r="H61" s="140" t="s">
        <v>2257</v>
      </c>
      <c r="I61" s="67"/>
      <c r="J61" s="67"/>
      <c r="K61" s="67"/>
      <c r="L61" s="67"/>
      <c r="M61" s="67"/>
      <c r="N61" s="67"/>
      <c r="O61" s="67"/>
    </row>
    <row r="62" spans="1:15" ht="15.75">
      <c r="A62" s="99"/>
      <c r="B62" s="631" t="s">
        <v>1405</v>
      </c>
      <c r="C62" s="188"/>
      <c r="D62" s="188"/>
      <c r="E62" s="188"/>
      <c r="F62" s="188"/>
      <c r="G62" s="188"/>
      <c r="H62" s="304"/>
      <c r="I62" s="67"/>
      <c r="J62" s="67"/>
      <c r="K62" s="67"/>
      <c r="L62" s="67"/>
      <c r="M62" s="67"/>
      <c r="N62" s="67"/>
      <c r="O62" s="67"/>
    </row>
    <row r="63" spans="1:15" ht="15.75">
      <c r="A63" s="99"/>
      <c r="B63" s="631" t="s">
        <v>1407</v>
      </c>
      <c r="C63" s="197"/>
      <c r="D63" s="197"/>
      <c r="E63" s="197"/>
      <c r="F63" s="197"/>
      <c r="G63" s="197"/>
      <c r="H63" s="75"/>
      <c r="I63" s="67"/>
      <c r="J63" s="67"/>
      <c r="K63" s="67"/>
      <c r="L63" s="67"/>
      <c r="M63" s="67"/>
      <c r="N63" s="67"/>
      <c r="O63" s="67"/>
    </row>
    <row r="64" spans="1:15" ht="15.75">
      <c r="A64" s="99">
        <f>A48+1</f>
        <v>29</v>
      </c>
      <c r="B64" s="632" t="s">
        <v>2922</v>
      </c>
      <c r="C64" s="295"/>
      <c r="D64" s="197"/>
      <c r="E64" s="295"/>
      <c r="F64" s="295"/>
      <c r="G64" s="295"/>
      <c r="H64" s="307">
        <f t="shared" ref="H64:H70" si="6">C64+E64-F64+G64</f>
        <v>0</v>
      </c>
      <c r="I64" s="67"/>
      <c r="J64" s="67"/>
      <c r="K64" s="67"/>
      <c r="L64" s="67"/>
      <c r="M64" s="67"/>
      <c r="N64" s="67"/>
      <c r="O64" s="67"/>
    </row>
    <row r="65" spans="1:15" ht="15.75">
      <c r="A65" s="99">
        <f t="shared" ref="A65:A72" si="7">A64+1</f>
        <v>30</v>
      </c>
      <c r="B65" s="632"/>
      <c r="C65" s="197"/>
      <c r="D65" s="197"/>
      <c r="E65" s="197"/>
      <c r="F65" s="197"/>
      <c r="G65" s="197"/>
      <c r="H65" s="263">
        <f t="shared" si="6"/>
        <v>0</v>
      </c>
      <c r="I65" s="67"/>
      <c r="J65" s="67"/>
      <c r="K65" s="67"/>
      <c r="L65" s="67"/>
      <c r="M65" s="67"/>
      <c r="N65" s="67"/>
      <c r="O65" s="67"/>
    </row>
    <row r="66" spans="1:15" ht="15.75">
      <c r="A66" s="99">
        <f t="shared" si="7"/>
        <v>31</v>
      </c>
      <c r="B66" s="632"/>
      <c r="C66" s="197"/>
      <c r="D66" s="197"/>
      <c r="E66" s="197"/>
      <c r="F66" s="197"/>
      <c r="G66" s="197"/>
      <c r="H66" s="263">
        <f t="shared" si="6"/>
        <v>0</v>
      </c>
      <c r="I66" s="67"/>
      <c r="J66" s="67"/>
      <c r="K66" s="67"/>
      <c r="L66" s="67"/>
      <c r="M66" s="67"/>
      <c r="N66" s="67"/>
      <c r="O66" s="67"/>
    </row>
    <row r="67" spans="1:15">
      <c r="A67" s="99">
        <f t="shared" si="7"/>
        <v>32</v>
      </c>
      <c r="B67" s="197"/>
      <c r="C67" s="199"/>
      <c r="D67" s="199"/>
      <c r="E67" s="199"/>
      <c r="F67" s="199"/>
      <c r="G67" s="199"/>
      <c r="H67" s="263">
        <f t="shared" si="6"/>
        <v>0</v>
      </c>
      <c r="I67" s="309"/>
      <c r="J67" s="67"/>
      <c r="K67" s="67"/>
      <c r="L67" s="67"/>
      <c r="M67" s="67"/>
      <c r="N67" s="67"/>
      <c r="O67" s="67"/>
    </row>
    <row r="68" spans="1:15">
      <c r="A68" s="99">
        <f t="shared" si="7"/>
        <v>33</v>
      </c>
      <c r="B68" s="197"/>
      <c r="C68" s="197"/>
      <c r="D68" s="197"/>
      <c r="E68" s="197"/>
      <c r="F68" s="197"/>
      <c r="G68" s="197"/>
      <c r="H68" s="263">
        <f t="shared" si="6"/>
        <v>0</v>
      </c>
      <c r="I68" s="67"/>
      <c r="J68" s="67"/>
      <c r="K68" s="67"/>
      <c r="L68" s="67"/>
      <c r="M68" s="67"/>
      <c r="N68" s="67"/>
      <c r="O68" s="67"/>
    </row>
    <row r="69" spans="1:15">
      <c r="A69" s="99">
        <f t="shared" si="7"/>
        <v>34</v>
      </c>
      <c r="B69" s="197"/>
      <c r="C69" s="197"/>
      <c r="D69" s="650"/>
      <c r="E69" s="197"/>
      <c r="F69" s="197"/>
      <c r="G69" s="197"/>
      <c r="H69" s="263">
        <f t="shared" si="6"/>
        <v>0</v>
      </c>
      <c r="I69" s="67"/>
      <c r="J69" s="67"/>
      <c r="K69" s="67"/>
      <c r="L69" s="67"/>
      <c r="M69" s="67"/>
      <c r="N69" s="67"/>
      <c r="O69" s="67"/>
    </row>
    <row r="70" spans="1:15">
      <c r="A70" s="99">
        <f t="shared" si="7"/>
        <v>35</v>
      </c>
      <c r="B70" s="197"/>
      <c r="C70" s="197"/>
      <c r="D70" s="650"/>
      <c r="E70" s="197"/>
      <c r="F70" s="197"/>
      <c r="G70" s="197"/>
      <c r="H70" s="263">
        <f t="shared" si="6"/>
        <v>0</v>
      </c>
      <c r="I70" s="67"/>
      <c r="J70" s="67"/>
      <c r="K70" s="67"/>
      <c r="L70" s="67"/>
      <c r="M70" s="67"/>
      <c r="N70" s="67"/>
      <c r="O70" s="67"/>
    </row>
    <row r="71" spans="1:15" ht="15.75">
      <c r="A71" s="99">
        <f t="shared" si="7"/>
        <v>36</v>
      </c>
      <c r="B71" s="633" t="s">
        <v>2239</v>
      </c>
      <c r="C71" s="629">
        <f>SUM(C64:C70)</f>
        <v>0</v>
      </c>
      <c r="D71" s="186" t="s">
        <v>2679</v>
      </c>
      <c r="E71" s="629">
        <f>SUM(E64:E70)</f>
        <v>0</v>
      </c>
      <c r="F71" s="629">
        <f>SUM(F64:F70)</f>
        <v>0</v>
      </c>
      <c r="G71" s="629">
        <f>SUM(G64:G70)</f>
        <v>0</v>
      </c>
      <c r="H71" s="625">
        <f>SUM(H64:H70)</f>
        <v>0</v>
      </c>
      <c r="I71" s="309"/>
      <c r="J71" s="67"/>
      <c r="K71" s="67"/>
      <c r="L71" s="67"/>
      <c r="M71" s="67"/>
      <c r="N71" s="67"/>
      <c r="O71" s="67"/>
    </row>
    <row r="72" spans="1:15" ht="15.75">
      <c r="A72" s="99">
        <f t="shared" si="7"/>
        <v>37</v>
      </c>
      <c r="B72" s="631" t="s">
        <v>1408</v>
      </c>
      <c r="C72" s="634">
        <f>C48+C71</f>
        <v>0</v>
      </c>
      <c r="D72" s="178"/>
      <c r="E72" s="634">
        <f>E48+E71</f>
        <v>0</v>
      </c>
      <c r="F72" s="634">
        <f>F48+F71</f>
        <v>0</v>
      </c>
      <c r="G72" s="634">
        <f>G48+G71</f>
        <v>0</v>
      </c>
      <c r="H72" s="635">
        <f>H48+H71</f>
        <v>0</v>
      </c>
      <c r="I72" s="309"/>
      <c r="J72" s="67"/>
      <c r="K72" s="67"/>
      <c r="L72" s="67"/>
      <c r="M72" s="67"/>
      <c r="N72" s="67"/>
      <c r="O72" s="67"/>
    </row>
    <row r="73" spans="1:15">
      <c r="A73" s="99"/>
      <c r="B73" s="178"/>
      <c r="C73" s="178"/>
      <c r="D73" s="178"/>
      <c r="E73" s="178"/>
      <c r="F73" s="178"/>
      <c r="G73" s="178"/>
      <c r="H73" s="75"/>
      <c r="I73" s="67"/>
      <c r="J73" s="67"/>
      <c r="K73" s="67"/>
      <c r="L73" s="67"/>
      <c r="M73" s="67"/>
      <c r="N73" s="67"/>
      <c r="O73" s="67"/>
    </row>
    <row r="74" spans="1:15" ht="15.75">
      <c r="A74" s="99"/>
      <c r="B74" s="631" t="s">
        <v>1401</v>
      </c>
      <c r="C74" s="178"/>
      <c r="D74" s="178"/>
      <c r="E74" s="178"/>
      <c r="F74" s="178"/>
      <c r="G74" s="178"/>
      <c r="H74" s="75"/>
      <c r="I74" s="67"/>
      <c r="J74" s="67"/>
      <c r="K74" s="67"/>
      <c r="L74" s="67"/>
      <c r="M74" s="67"/>
      <c r="N74" s="67"/>
      <c r="O74" s="67"/>
    </row>
    <row r="75" spans="1:15" ht="15.75">
      <c r="A75" s="99"/>
      <c r="B75" s="631" t="s">
        <v>1409</v>
      </c>
      <c r="C75" s="295"/>
      <c r="D75" s="653"/>
      <c r="E75" s="295"/>
      <c r="F75" s="295"/>
      <c r="G75" s="295"/>
      <c r="H75" s="307"/>
      <c r="I75" s="67"/>
      <c r="J75" s="67"/>
      <c r="K75" s="67"/>
      <c r="L75" s="67"/>
      <c r="M75" s="67"/>
      <c r="N75" s="67"/>
      <c r="O75" s="67"/>
    </row>
    <row r="76" spans="1:15" ht="15.75">
      <c r="A76" s="99">
        <f>A72+1</f>
        <v>38</v>
      </c>
      <c r="B76" s="632"/>
      <c r="C76" s="295"/>
      <c r="D76" s="657" t="s">
        <v>1028</v>
      </c>
      <c r="E76" s="295"/>
      <c r="F76" s="295"/>
      <c r="G76" s="295"/>
      <c r="H76" s="307">
        <f>C76+E76-F76+G76</f>
        <v>0</v>
      </c>
      <c r="I76" s="67"/>
      <c r="J76" s="67"/>
      <c r="K76" s="67"/>
      <c r="L76" s="67"/>
      <c r="M76" s="67"/>
      <c r="N76" s="67"/>
      <c r="O76" s="67"/>
    </row>
    <row r="77" spans="1:15" ht="15.75">
      <c r="A77" s="99">
        <f>A76+1</f>
        <v>39</v>
      </c>
      <c r="B77" s="632"/>
      <c r="C77" s="197"/>
      <c r="D77" s="653"/>
      <c r="E77" s="197"/>
      <c r="F77" s="197"/>
      <c r="G77" s="197"/>
      <c r="H77" s="263">
        <f>C77+E77-F77+G77</f>
        <v>0</v>
      </c>
      <c r="I77" s="67"/>
      <c r="J77" s="67"/>
      <c r="K77" s="67"/>
      <c r="L77" s="67"/>
      <c r="M77" s="67"/>
      <c r="N77" s="67"/>
      <c r="O77" s="67"/>
    </row>
    <row r="78" spans="1:15">
      <c r="A78" s="99">
        <f>A77+1</f>
        <v>40</v>
      </c>
      <c r="B78" s="197"/>
      <c r="C78" s="199"/>
      <c r="D78" s="297"/>
      <c r="E78" s="199"/>
      <c r="F78" s="199"/>
      <c r="G78" s="199"/>
      <c r="H78" s="263">
        <f>C78+E78-F78+G78</f>
        <v>0</v>
      </c>
      <c r="I78" s="67"/>
      <c r="J78" s="67"/>
      <c r="K78" s="67"/>
      <c r="L78" s="67"/>
      <c r="M78" s="67"/>
      <c r="N78" s="67"/>
      <c r="O78" s="67"/>
    </row>
    <row r="79" spans="1:15">
      <c r="A79" s="99">
        <f>A78+1</f>
        <v>41</v>
      </c>
      <c r="B79" s="197"/>
      <c r="C79" s="197"/>
      <c r="D79" s="653"/>
      <c r="E79" s="197"/>
      <c r="F79" s="197"/>
      <c r="G79" s="197"/>
      <c r="H79" s="263">
        <f>C79+E79-F79+G79</f>
        <v>0</v>
      </c>
      <c r="I79" s="67"/>
      <c r="J79" s="67"/>
      <c r="K79" s="67"/>
      <c r="L79" s="67"/>
      <c r="M79" s="67"/>
      <c r="N79" s="67"/>
      <c r="O79" s="67"/>
    </row>
    <row r="80" spans="1:15">
      <c r="A80" s="99">
        <f>A79+1</f>
        <v>42</v>
      </c>
      <c r="B80" s="178" t="s">
        <v>1410</v>
      </c>
      <c r="C80" s="197"/>
      <c r="D80" s="657" t="s">
        <v>1050</v>
      </c>
      <c r="E80" s="197"/>
      <c r="F80" s="197"/>
      <c r="G80" s="197"/>
      <c r="H80" s="263">
        <f>C80+E80-F80+G80</f>
        <v>0</v>
      </c>
      <c r="I80" s="67"/>
      <c r="J80" s="67"/>
      <c r="K80" s="67"/>
      <c r="L80" s="67"/>
      <c r="M80" s="67"/>
      <c r="N80" s="67"/>
      <c r="O80" s="67"/>
    </row>
    <row r="81" spans="1:15" ht="15.75">
      <c r="A81" s="99">
        <f>A80+1</f>
        <v>43</v>
      </c>
      <c r="B81" s="633" t="s">
        <v>2239</v>
      </c>
      <c r="C81" s="629">
        <f>SUM(C76:C80)</f>
        <v>0</v>
      </c>
      <c r="D81" s="653"/>
      <c r="E81" s="629">
        <f>SUM(E76:E80)</f>
        <v>0</v>
      </c>
      <c r="F81" s="629">
        <f>SUM(F76:F80)</f>
        <v>0</v>
      </c>
      <c r="G81" s="629">
        <f>SUM(G76:G80)</f>
        <v>0</v>
      </c>
      <c r="H81" s="625">
        <f>SUM(H76:H80)</f>
        <v>0</v>
      </c>
      <c r="I81" s="67"/>
      <c r="J81" s="67"/>
      <c r="K81" s="67"/>
      <c r="L81" s="67"/>
      <c r="M81" s="67"/>
      <c r="N81" s="67"/>
      <c r="O81" s="67"/>
    </row>
    <row r="82" spans="1:15" ht="15.75">
      <c r="A82" s="99"/>
      <c r="B82" s="631" t="s">
        <v>1411</v>
      </c>
      <c r="C82" s="188"/>
      <c r="D82" s="178"/>
      <c r="E82" s="188"/>
      <c r="F82" s="188"/>
      <c r="G82" s="188"/>
      <c r="H82" s="304"/>
      <c r="I82" s="67"/>
      <c r="J82" s="67"/>
      <c r="K82" s="67"/>
      <c r="L82" s="67"/>
      <c r="M82" s="67"/>
      <c r="N82" s="67"/>
      <c r="O82" s="67"/>
    </row>
    <row r="83" spans="1:15" ht="15.75">
      <c r="A83" s="99">
        <f>A81+1</f>
        <v>44</v>
      </c>
      <c r="B83" s="632" t="s">
        <v>2981</v>
      </c>
      <c r="C83" s="295">
        <v>27761</v>
      </c>
      <c r="D83" s="657" t="s">
        <v>1028</v>
      </c>
      <c r="E83" s="295">
        <v>922</v>
      </c>
      <c r="F83" s="295"/>
      <c r="G83" s="295"/>
      <c r="H83" s="307">
        <f>C83+E83-F83+G83</f>
        <v>28683</v>
      </c>
      <c r="I83" s="67"/>
      <c r="J83" s="67"/>
      <c r="K83" s="67"/>
      <c r="L83" s="67"/>
      <c r="M83" s="67"/>
      <c r="N83" s="67"/>
      <c r="O83" s="67"/>
    </row>
    <row r="84" spans="1:15" ht="15.75">
      <c r="A84" s="99">
        <f t="shared" ref="A84:A89" si="8">A83+1</f>
        <v>45</v>
      </c>
      <c r="B84" s="632"/>
      <c r="C84" s="197"/>
      <c r="D84" s="653"/>
      <c r="E84" s="197"/>
      <c r="F84" s="197"/>
      <c r="G84" s="197"/>
      <c r="H84" s="263">
        <f>C84+E84-F84+G84</f>
        <v>0</v>
      </c>
      <c r="I84" s="67"/>
      <c r="J84" s="67"/>
      <c r="K84" s="67"/>
      <c r="L84" s="67"/>
      <c r="M84" s="67"/>
      <c r="N84" s="67"/>
      <c r="O84" s="67"/>
    </row>
    <row r="85" spans="1:15">
      <c r="A85" s="99">
        <f t="shared" si="8"/>
        <v>46</v>
      </c>
      <c r="B85" s="197"/>
      <c r="C85" s="197"/>
      <c r="D85" s="653"/>
      <c r="E85" s="197"/>
      <c r="F85" s="197"/>
      <c r="G85" s="197"/>
      <c r="H85" s="263">
        <f>C85+E85-F85+G85</f>
        <v>0</v>
      </c>
      <c r="I85" s="67"/>
      <c r="J85" s="67"/>
      <c r="K85" s="67"/>
      <c r="L85" s="67"/>
      <c r="M85" s="67"/>
      <c r="N85" s="67"/>
      <c r="O85" s="67"/>
    </row>
    <row r="86" spans="1:15">
      <c r="A86" s="99">
        <f t="shared" si="8"/>
        <v>47</v>
      </c>
      <c r="B86" s="197"/>
      <c r="C86" s="197"/>
      <c r="D86" s="653"/>
      <c r="E86" s="197"/>
      <c r="F86" s="197"/>
      <c r="G86" s="197"/>
      <c r="H86" s="263">
        <f>C86+E86-F86+G86</f>
        <v>0</v>
      </c>
      <c r="I86" s="67"/>
      <c r="J86" s="67"/>
      <c r="K86" s="67"/>
      <c r="L86" s="67"/>
      <c r="M86" s="67"/>
      <c r="N86" s="67"/>
      <c r="O86" s="67"/>
    </row>
    <row r="87" spans="1:15">
      <c r="A87" s="99">
        <f t="shared" si="8"/>
        <v>48</v>
      </c>
      <c r="B87" s="178" t="s">
        <v>1410</v>
      </c>
      <c r="C87" s="197"/>
      <c r="D87" s="657" t="s">
        <v>1050</v>
      </c>
      <c r="E87" s="197"/>
      <c r="F87" s="197"/>
      <c r="G87" s="197"/>
      <c r="H87" s="263">
        <f>C87+E87-F87+G87</f>
        <v>0</v>
      </c>
      <c r="I87" s="67"/>
      <c r="J87" s="67"/>
      <c r="K87" s="67"/>
      <c r="L87" s="67"/>
      <c r="M87" s="67"/>
      <c r="N87" s="67"/>
      <c r="O87" s="67"/>
    </row>
    <row r="88" spans="1:15" ht="15.75">
      <c r="A88" s="99">
        <f t="shared" si="8"/>
        <v>49</v>
      </c>
      <c r="B88" s="633" t="s">
        <v>2239</v>
      </c>
      <c r="C88" s="629">
        <f>SUM(C83:C87)</f>
        <v>27761</v>
      </c>
      <c r="D88" s="653"/>
      <c r="E88" s="629">
        <f>SUM(E83:E87)</f>
        <v>922</v>
      </c>
      <c r="F88" s="629">
        <f>SUM(F83:F87)</f>
        <v>0</v>
      </c>
      <c r="G88" s="629">
        <f>SUM(G83:G87)</f>
        <v>0</v>
      </c>
      <c r="H88" s="625">
        <f>SUM(H83:H87)</f>
        <v>28683</v>
      </c>
      <c r="I88" s="67"/>
      <c r="J88" s="67"/>
      <c r="K88" s="67"/>
      <c r="L88" s="67"/>
      <c r="M88" s="67"/>
      <c r="N88" s="67"/>
      <c r="O88" s="67"/>
    </row>
    <row r="89" spans="1:15" ht="15.75">
      <c r="A89" s="99">
        <f t="shared" si="8"/>
        <v>50</v>
      </c>
      <c r="B89" s="631" t="s">
        <v>1412</v>
      </c>
      <c r="C89" s="634">
        <f>C81+C88</f>
        <v>27761</v>
      </c>
      <c r="D89" s="653"/>
      <c r="E89" s="634">
        <f>E81+E88</f>
        <v>922</v>
      </c>
      <c r="F89" s="634">
        <f>F81+F88</f>
        <v>0</v>
      </c>
      <c r="G89" s="634">
        <f>G81+G88</f>
        <v>0</v>
      </c>
      <c r="H89" s="635">
        <f>H81+H88</f>
        <v>28683</v>
      </c>
      <c r="I89" s="67"/>
      <c r="J89" s="67"/>
      <c r="K89" s="67"/>
      <c r="L89" s="67"/>
      <c r="M89" s="67"/>
      <c r="N89" s="67"/>
      <c r="O89" s="67"/>
    </row>
    <row r="90" spans="1:15" ht="15.75">
      <c r="A90" s="99"/>
      <c r="B90" s="631"/>
      <c r="C90" s="294"/>
      <c r="D90" s="653"/>
      <c r="E90" s="294"/>
      <c r="F90" s="294"/>
      <c r="G90" s="294"/>
      <c r="H90" s="307"/>
      <c r="I90" s="67"/>
      <c r="J90" s="67"/>
      <c r="K90" s="67"/>
      <c r="L90" s="67"/>
      <c r="M90" s="67"/>
      <c r="N90" s="67"/>
      <c r="O90" s="67"/>
    </row>
    <row r="91" spans="1:15" ht="15.75">
      <c r="A91" s="99"/>
      <c r="B91" s="631" t="s">
        <v>1405</v>
      </c>
      <c r="C91" s="178"/>
      <c r="D91" s="653"/>
      <c r="E91" s="178"/>
      <c r="F91" s="178"/>
      <c r="G91" s="178"/>
      <c r="H91" s="75"/>
      <c r="I91" s="67"/>
      <c r="J91" s="67"/>
      <c r="K91" s="67"/>
      <c r="L91" s="67"/>
      <c r="M91" s="67"/>
      <c r="N91" s="67"/>
      <c r="O91" s="67"/>
    </row>
    <row r="92" spans="1:15" ht="15.75">
      <c r="A92" s="99"/>
      <c r="B92" s="631" t="s">
        <v>1409</v>
      </c>
      <c r="C92" s="197"/>
      <c r="D92" s="653"/>
      <c r="E92" s="197"/>
      <c r="F92" s="197"/>
      <c r="G92" s="197"/>
      <c r="H92" s="75"/>
      <c r="I92" s="67"/>
      <c r="J92" s="67"/>
      <c r="K92" s="67"/>
      <c r="L92" s="67"/>
      <c r="M92" s="67"/>
      <c r="N92" s="67"/>
      <c r="O92" s="67"/>
    </row>
    <row r="93" spans="1:15" ht="15.75">
      <c r="A93" s="99">
        <f>A89+1</f>
        <v>51</v>
      </c>
      <c r="B93" s="632"/>
      <c r="C93" s="295"/>
      <c r="D93" s="657" t="s">
        <v>1028</v>
      </c>
      <c r="E93" s="295"/>
      <c r="F93" s="295"/>
      <c r="G93" s="295"/>
      <c r="H93" s="307">
        <f>C93+E93-F93+G93</f>
        <v>0</v>
      </c>
      <c r="I93" s="67"/>
      <c r="J93" s="67"/>
      <c r="K93" s="67"/>
      <c r="L93" s="67"/>
      <c r="M93" s="67"/>
      <c r="N93" s="67"/>
      <c r="O93" s="67"/>
    </row>
    <row r="94" spans="1:15">
      <c r="A94" s="99">
        <f>A93+1</f>
        <v>52</v>
      </c>
      <c r="B94" s="197"/>
      <c r="C94" s="199"/>
      <c r="D94" s="297"/>
      <c r="E94" s="199"/>
      <c r="F94" s="199"/>
      <c r="G94" s="199"/>
      <c r="H94" s="263">
        <f>C94+E94-F94+G94</f>
        <v>0</v>
      </c>
      <c r="I94" s="67"/>
      <c r="J94" s="67"/>
      <c r="K94" s="67"/>
      <c r="L94" s="67"/>
      <c r="M94" s="67"/>
      <c r="N94" s="67"/>
      <c r="O94" s="67"/>
    </row>
    <row r="95" spans="1:15">
      <c r="A95" s="99">
        <f>A94+1</f>
        <v>53</v>
      </c>
      <c r="B95" s="197"/>
      <c r="C95" s="197"/>
      <c r="D95" s="653"/>
      <c r="E95" s="197"/>
      <c r="F95" s="197"/>
      <c r="G95" s="197"/>
      <c r="H95" s="263">
        <f>C95+E95-F95+G95</f>
        <v>0</v>
      </c>
      <c r="I95" s="67"/>
      <c r="J95" s="67"/>
      <c r="K95" s="67"/>
      <c r="L95" s="67"/>
      <c r="M95" s="67"/>
      <c r="N95" s="67"/>
      <c r="O95" s="67"/>
    </row>
    <row r="96" spans="1:15">
      <c r="A96" s="99">
        <f>A95+1</f>
        <v>54</v>
      </c>
      <c r="B96" s="197"/>
      <c r="C96" s="197"/>
      <c r="D96" s="653"/>
      <c r="E96" s="197"/>
      <c r="F96" s="197"/>
      <c r="G96" s="197"/>
      <c r="H96" s="263">
        <f>C96+E96-F96+G96</f>
        <v>0</v>
      </c>
      <c r="I96" s="67"/>
      <c r="J96" s="67"/>
      <c r="K96" s="67"/>
      <c r="L96" s="67"/>
      <c r="M96" s="67"/>
      <c r="N96" s="67"/>
      <c r="O96" s="67"/>
    </row>
    <row r="97" spans="1:15">
      <c r="A97" s="99">
        <f>A96+1</f>
        <v>55</v>
      </c>
      <c r="B97" s="178" t="s">
        <v>1410</v>
      </c>
      <c r="C97" s="197"/>
      <c r="D97" s="657" t="s">
        <v>1050</v>
      </c>
      <c r="E97" s="197"/>
      <c r="F97" s="197"/>
      <c r="G97" s="197"/>
      <c r="H97" s="263">
        <f>C97+E97-F97+G97</f>
        <v>0</v>
      </c>
      <c r="I97" s="67"/>
      <c r="J97" s="67"/>
      <c r="K97" s="67"/>
      <c r="L97" s="67"/>
      <c r="M97" s="67"/>
      <c r="N97" s="67"/>
      <c r="O97" s="67"/>
    </row>
    <row r="98" spans="1:15" ht="15.75">
      <c r="A98" s="99">
        <f>A97+1</f>
        <v>56</v>
      </c>
      <c r="B98" s="633" t="s">
        <v>2239</v>
      </c>
      <c r="C98" s="629">
        <f>SUM(C93:C97)</f>
        <v>0</v>
      </c>
      <c r="D98" s="653"/>
      <c r="E98" s="629">
        <f>SUM(E93:E97)</f>
        <v>0</v>
      </c>
      <c r="F98" s="629">
        <f>SUM(F93:F97)</f>
        <v>0</v>
      </c>
      <c r="G98" s="629">
        <f>SUM(G93:G97)</f>
        <v>0</v>
      </c>
      <c r="H98" s="625">
        <f>SUM(H93:H97)</f>
        <v>0</v>
      </c>
      <c r="I98" s="67"/>
      <c r="J98" s="67"/>
      <c r="K98" s="67"/>
      <c r="L98" s="67"/>
      <c r="M98" s="67"/>
      <c r="N98" s="67"/>
      <c r="O98" s="67"/>
    </row>
    <row r="99" spans="1:15" ht="15.75">
      <c r="A99" s="99"/>
      <c r="B99" s="631" t="s">
        <v>0</v>
      </c>
      <c r="C99" s="188"/>
      <c r="D99" s="178"/>
      <c r="E99" s="188"/>
      <c r="F99" s="188"/>
      <c r="G99" s="188"/>
      <c r="H99" s="304"/>
      <c r="I99" s="67"/>
      <c r="J99" s="67"/>
      <c r="K99" s="67"/>
      <c r="L99" s="67"/>
      <c r="M99" s="67"/>
      <c r="N99" s="67"/>
      <c r="O99" s="67"/>
    </row>
    <row r="100" spans="1:15">
      <c r="A100" s="99">
        <f>A98+1</f>
        <v>57</v>
      </c>
      <c r="B100" s="197" t="s">
        <v>2982</v>
      </c>
      <c r="C100" s="295">
        <v>39172</v>
      </c>
      <c r="D100" s="657" t="s">
        <v>1028</v>
      </c>
      <c r="E100" s="295">
        <v>-17417</v>
      </c>
      <c r="F100" s="295"/>
      <c r="G100" s="295"/>
      <c r="H100" s="307">
        <f>C100+E100-F100+G100</f>
        <v>21755</v>
      </c>
      <c r="I100" s="67"/>
      <c r="J100" s="67"/>
      <c r="K100" s="67"/>
      <c r="L100" s="67"/>
      <c r="M100" s="67"/>
      <c r="N100" s="67"/>
      <c r="O100" s="67"/>
    </row>
    <row r="101" spans="1:15">
      <c r="A101" s="99">
        <f>A100+1</f>
        <v>58</v>
      </c>
      <c r="B101" s="197"/>
      <c r="C101" s="199"/>
      <c r="D101" s="297"/>
      <c r="E101" s="199"/>
      <c r="F101" s="199"/>
      <c r="G101" s="199"/>
      <c r="H101" s="263">
        <f>C101+E101-F101+G101</f>
        <v>0</v>
      </c>
      <c r="I101" s="67"/>
      <c r="J101" s="67"/>
      <c r="K101" s="67"/>
      <c r="L101" s="67"/>
      <c r="M101" s="67"/>
      <c r="N101" s="67"/>
      <c r="O101" s="67"/>
    </row>
    <row r="102" spans="1:15">
      <c r="A102" s="99">
        <f>A101+1</f>
        <v>59</v>
      </c>
      <c r="B102" s="197"/>
      <c r="C102" s="197"/>
      <c r="D102" s="653"/>
      <c r="E102" s="197"/>
      <c r="F102" s="197"/>
      <c r="G102" s="197"/>
      <c r="H102" s="263">
        <f>C102+E102-F102+G102</f>
        <v>0</v>
      </c>
      <c r="I102" s="67"/>
      <c r="J102" s="67"/>
      <c r="K102" s="67"/>
      <c r="L102" s="67"/>
      <c r="M102" s="67"/>
      <c r="N102" s="67"/>
      <c r="O102" s="67"/>
    </row>
    <row r="103" spans="1:15">
      <c r="A103" s="99">
        <f>A102+1</f>
        <v>60</v>
      </c>
      <c r="B103" s="178" t="s">
        <v>1410</v>
      </c>
      <c r="C103" s="197"/>
      <c r="D103" s="657" t="s">
        <v>1050</v>
      </c>
      <c r="E103" s="197"/>
      <c r="F103" s="197"/>
      <c r="G103" s="197"/>
      <c r="H103" s="263">
        <f>C103+E103-F103+G103</f>
        <v>0</v>
      </c>
      <c r="I103" s="67"/>
      <c r="J103" s="67"/>
      <c r="K103" s="67"/>
      <c r="L103" s="67"/>
      <c r="M103" s="67"/>
      <c r="N103" s="67"/>
      <c r="O103" s="67"/>
    </row>
    <row r="104" spans="1:15" ht="15.75">
      <c r="A104" s="99">
        <f>A103+1</f>
        <v>61</v>
      </c>
      <c r="B104" s="633" t="s">
        <v>2239</v>
      </c>
      <c r="C104" s="634">
        <f>SUM(C100:C103)</f>
        <v>39172</v>
      </c>
      <c r="D104" s="178"/>
      <c r="E104" s="634">
        <f>SUM(E100:E103)</f>
        <v>-17417</v>
      </c>
      <c r="F104" s="634">
        <f>SUM(F100:F103)</f>
        <v>0</v>
      </c>
      <c r="G104" s="634">
        <f>SUM(G100:G103)</f>
        <v>0</v>
      </c>
      <c r="H104" s="635">
        <f>SUM(H100:H103)</f>
        <v>21755</v>
      </c>
      <c r="I104" s="67"/>
      <c r="J104" s="67"/>
      <c r="K104" s="67"/>
      <c r="L104" s="67"/>
      <c r="M104" s="67"/>
      <c r="N104" s="67"/>
      <c r="O104" s="67"/>
    </row>
    <row r="105" spans="1:15" ht="16.5" thickBot="1">
      <c r="A105" s="104">
        <f>A104+1</f>
        <v>62</v>
      </c>
      <c r="B105" s="658" t="s">
        <v>1706</v>
      </c>
      <c r="C105" s="544">
        <f>C98+C104</f>
        <v>39172</v>
      </c>
      <c r="D105" s="301"/>
      <c r="E105" s="544">
        <f>E98+E104</f>
        <v>-17417</v>
      </c>
      <c r="F105" s="544">
        <f>F98+F104</f>
        <v>0</v>
      </c>
      <c r="G105" s="544">
        <f>G98+G104</f>
        <v>0</v>
      </c>
      <c r="H105" s="545">
        <f>H98+H104</f>
        <v>21755</v>
      </c>
      <c r="I105" s="67"/>
      <c r="J105" s="67"/>
      <c r="K105" s="67"/>
      <c r="L105" s="67"/>
      <c r="M105" s="67"/>
      <c r="N105" s="67"/>
      <c r="O105" s="67"/>
    </row>
    <row r="106" spans="1:15">
      <c r="A106" s="67"/>
      <c r="B106" s="67"/>
      <c r="C106" s="67"/>
      <c r="D106" s="67"/>
      <c r="E106" s="67"/>
      <c r="F106" s="67"/>
      <c r="G106" s="67"/>
      <c r="H106" s="165" t="s">
        <v>513</v>
      </c>
      <c r="I106" s="67"/>
      <c r="J106" s="67"/>
      <c r="K106" s="67"/>
      <c r="L106" s="67"/>
      <c r="M106" s="67"/>
      <c r="N106" s="67"/>
      <c r="O106" s="67"/>
    </row>
    <row r="107" spans="1:15">
      <c r="A107" s="67"/>
      <c r="B107" s="107"/>
      <c r="C107" s="107"/>
      <c r="D107" s="649"/>
      <c r="E107" s="107"/>
      <c r="F107" s="107"/>
      <c r="G107" s="107"/>
      <c r="H107" s="107"/>
      <c r="I107" s="67"/>
      <c r="J107" s="67"/>
      <c r="K107" s="67"/>
      <c r="L107" s="67"/>
      <c r="M107" s="67"/>
      <c r="N107" s="67"/>
      <c r="O107" s="67"/>
    </row>
    <row r="108" spans="1:15">
      <c r="A108" s="134" t="s">
        <v>570</v>
      </c>
      <c r="B108" s="134"/>
      <c r="C108" s="134"/>
      <c r="D108" s="656"/>
      <c r="E108" s="134"/>
      <c r="F108" s="134"/>
      <c r="G108" s="134"/>
      <c r="H108" s="134"/>
      <c r="I108" s="67"/>
      <c r="J108" s="67"/>
      <c r="K108" s="67"/>
      <c r="L108" s="67"/>
      <c r="M108" s="67"/>
      <c r="N108" s="67"/>
      <c r="O108" s="67"/>
    </row>
    <row r="109" spans="1:15">
      <c r="A109" s="67"/>
      <c r="B109" s="67"/>
      <c r="C109" s="67"/>
      <c r="D109" s="67"/>
      <c r="E109" s="67"/>
      <c r="F109" s="67"/>
      <c r="G109" s="67"/>
    </row>
    <row r="110" spans="1:15">
      <c r="A110" s="67"/>
      <c r="B110" s="67"/>
      <c r="C110" s="67"/>
      <c r="D110" s="67"/>
      <c r="E110" s="67"/>
      <c r="F110" s="67"/>
      <c r="G110" s="67"/>
    </row>
    <row r="111" spans="1:15">
      <c r="A111" s="67"/>
      <c r="B111" s="67"/>
      <c r="C111" s="67"/>
      <c r="D111" s="67"/>
      <c r="E111" s="67"/>
      <c r="F111" s="67"/>
      <c r="G111" s="67"/>
    </row>
    <row r="112" spans="1:15">
      <c r="A112" s="67"/>
      <c r="B112" s="67"/>
      <c r="C112" s="67"/>
      <c r="D112" s="67"/>
      <c r="E112" s="67"/>
      <c r="F112" s="67"/>
      <c r="G112" s="67"/>
    </row>
    <row r="113" spans="1:7">
      <c r="A113" s="67"/>
      <c r="B113" s="67"/>
      <c r="C113" s="67"/>
      <c r="D113" s="67"/>
      <c r="E113" s="67"/>
      <c r="F113" s="67"/>
      <c r="G113" s="67"/>
    </row>
    <row r="114" spans="1:7">
      <c r="A114" s="67"/>
      <c r="B114" s="67"/>
      <c r="C114" s="67"/>
      <c r="D114" s="67"/>
      <c r="E114" s="67"/>
      <c r="F114" s="67"/>
      <c r="G114" s="67"/>
    </row>
    <row r="115" spans="1:7">
      <c r="A115" s="67"/>
      <c r="B115" s="67"/>
      <c r="C115" s="67"/>
      <c r="D115" s="67"/>
      <c r="E115" s="67"/>
      <c r="F115" s="67"/>
      <c r="G115" s="67"/>
    </row>
    <row r="116" spans="1:7">
      <c r="A116" s="67"/>
      <c r="B116" s="67"/>
      <c r="C116" s="67"/>
      <c r="D116" s="67"/>
      <c r="E116" s="67"/>
      <c r="F116" s="67"/>
      <c r="G116" s="67"/>
    </row>
    <row r="117" spans="1:7">
      <c r="A117" s="67"/>
      <c r="B117" s="67"/>
      <c r="C117" s="67"/>
      <c r="D117" s="67"/>
      <c r="E117" s="67"/>
      <c r="F117" s="67"/>
      <c r="G117" s="67"/>
    </row>
    <row r="118" spans="1:7">
      <c r="A118" s="67"/>
      <c r="B118" s="67"/>
      <c r="C118" s="67"/>
      <c r="D118" s="67"/>
      <c r="E118" s="67"/>
      <c r="F118" s="67"/>
      <c r="G118" s="67"/>
    </row>
    <row r="119" spans="1:7">
      <c r="A119" s="67"/>
      <c r="B119" s="67"/>
      <c r="C119" s="67"/>
      <c r="D119" s="67"/>
      <c r="E119" s="67"/>
      <c r="F119" s="67"/>
      <c r="G119" s="67"/>
    </row>
    <row r="120" spans="1:7">
      <c r="A120" s="67"/>
      <c r="B120" s="67"/>
      <c r="C120" s="67"/>
      <c r="D120" s="67"/>
      <c r="E120" s="67"/>
      <c r="F120" s="67"/>
      <c r="G120" s="67"/>
    </row>
    <row r="121" spans="1:7">
      <c r="A121" s="67"/>
      <c r="B121" s="67"/>
      <c r="C121" s="67"/>
      <c r="D121" s="67"/>
      <c r="E121" s="67"/>
      <c r="F121" s="67"/>
      <c r="G121" s="67"/>
    </row>
    <row r="122" spans="1:7">
      <c r="A122" s="67"/>
      <c r="B122" s="67"/>
      <c r="C122" s="67"/>
      <c r="D122" s="67"/>
      <c r="E122" s="67"/>
      <c r="F122" s="67"/>
      <c r="G122" s="67"/>
    </row>
    <row r="123" spans="1:7">
      <c r="A123" s="67"/>
      <c r="B123" s="67"/>
      <c r="C123" s="67"/>
      <c r="D123" s="67"/>
      <c r="E123" s="67"/>
      <c r="F123" s="67"/>
      <c r="G123" s="67"/>
    </row>
    <row r="124" spans="1:7">
      <c r="A124" s="67"/>
      <c r="B124" s="67"/>
      <c r="C124" s="67"/>
      <c r="D124" s="67"/>
      <c r="E124" s="67"/>
      <c r="F124" s="67"/>
      <c r="G124" s="67"/>
    </row>
    <row r="125" spans="1:7">
      <c r="A125" s="67"/>
      <c r="B125" s="67"/>
      <c r="C125" s="67"/>
      <c r="D125" s="67"/>
      <c r="E125" s="67"/>
      <c r="F125" s="67"/>
      <c r="G125" s="67"/>
    </row>
    <row r="126" spans="1:7">
      <c r="A126" s="67"/>
      <c r="B126" s="67"/>
      <c r="C126" s="67"/>
      <c r="D126" s="67"/>
      <c r="E126" s="67"/>
      <c r="F126" s="67"/>
      <c r="G126" s="67"/>
    </row>
    <row r="127" spans="1:7">
      <c r="A127" s="67"/>
      <c r="B127" s="67"/>
      <c r="C127" s="67"/>
      <c r="D127" s="67"/>
      <c r="E127" s="67"/>
      <c r="F127" s="67"/>
      <c r="G127" s="67"/>
    </row>
    <row r="128" spans="1:7">
      <c r="A128" s="67"/>
      <c r="B128" s="67"/>
      <c r="C128" s="67"/>
      <c r="D128" s="67"/>
      <c r="E128" s="67"/>
      <c r="F128" s="67"/>
      <c r="G128" s="67"/>
    </row>
  </sheetData>
  <phoneticPr fontId="62" type="noConversion"/>
  <printOptions horizontalCentered="1" verticalCentered="1"/>
  <pageMargins left="0.5" right="0.5" top="0.5" bottom="0.5" header="0" footer="0"/>
  <pageSetup scale="62" fitToHeight="2" orientation="landscape" r:id="rId1"/>
  <headerFooter alignWithMargins="0"/>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801" r:id="rId4" name="Button 33">
              <controlPr locked="0" defaultSize="0" autoFill="0" autoLine="0" autoPict="0">
                <anchor moveWithCells="1" sizeWithCells="1">
                  <from>
                    <xdr:col>0</xdr:col>
                    <xdr:colOff>0</xdr:colOff>
                    <xdr:row>110</xdr:row>
                    <xdr:rowOff>133350</xdr:rowOff>
                  </from>
                  <to>
                    <xdr:col>0</xdr:col>
                    <xdr:colOff>0</xdr:colOff>
                    <xdr:row>113</xdr:row>
                    <xdr:rowOff>104775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164"/>
  <sheetViews>
    <sheetView defaultGridColor="0" colorId="22" zoomScale="75" zoomScaleNormal="75" workbookViewId="0"/>
  </sheetViews>
  <sheetFormatPr defaultColWidth="9.77734375" defaultRowHeight="15"/>
  <cols>
    <col min="1" max="1" width="4.77734375" customWidth="1"/>
    <col min="2" max="2" width="60.77734375" customWidth="1"/>
    <col min="3" max="3" width="15.77734375" customWidth="1"/>
    <col min="4" max="4" width="6.77734375" customWidth="1"/>
    <col min="5" max="7" width="12.77734375" customWidth="1"/>
    <col min="8" max="8" width="26.77734375" customWidth="1"/>
  </cols>
  <sheetData>
    <row r="1" spans="1:15" ht="15.75" thickBot="1">
      <c r="A1" s="7" t="str">
        <f>'Data Sheet'!A56</f>
        <v>Annual Report of Pattersonville Telephone Company                                                                                                       For the period ending December 31, 2014</v>
      </c>
      <c r="B1" s="7"/>
      <c r="C1" s="7"/>
      <c r="D1" s="7"/>
      <c r="E1" s="7"/>
      <c r="F1" s="7"/>
      <c r="G1" s="7"/>
      <c r="H1" s="7"/>
      <c r="I1" s="7"/>
      <c r="J1" s="7"/>
      <c r="K1" s="7"/>
      <c r="L1" s="7"/>
      <c r="M1" s="7"/>
      <c r="N1" s="7"/>
      <c r="O1" s="7"/>
    </row>
    <row r="2" spans="1:15">
      <c r="A2" s="521"/>
      <c r="B2" s="659"/>
      <c r="C2" s="659"/>
      <c r="D2" s="659"/>
      <c r="E2" s="659"/>
      <c r="F2" s="659"/>
      <c r="G2" s="659"/>
      <c r="H2" s="660"/>
      <c r="I2" s="7"/>
      <c r="J2" s="7"/>
      <c r="K2" s="7"/>
      <c r="L2" s="7"/>
      <c r="M2" s="7"/>
      <c r="N2" s="7"/>
      <c r="O2" s="7"/>
    </row>
    <row r="3" spans="1:15" ht="15.75">
      <c r="A3" s="661"/>
      <c r="B3" s="115" t="s">
        <v>1707</v>
      </c>
      <c r="C3" s="523"/>
      <c r="D3" s="523"/>
      <c r="E3" s="523"/>
      <c r="F3" s="523"/>
      <c r="G3" s="523"/>
      <c r="H3" s="524"/>
      <c r="I3" s="7"/>
      <c r="J3" s="7"/>
      <c r="K3" s="7"/>
      <c r="L3" s="7"/>
      <c r="M3" s="7"/>
      <c r="N3" s="7"/>
      <c r="O3" s="7"/>
    </row>
    <row r="4" spans="1:15" ht="15.75">
      <c r="A4" s="661"/>
      <c r="B4" s="115"/>
      <c r="C4" s="523"/>
      <c r="D4" s="523"/>
      <c r="E4" s="523"/>
      <c r="F4" s="523"/>
      <c r="G4" s="523"/>
      <c r="H4" s="524"/>
      <c r="I4" s="7"/>
      <c r="J4" s="7"/>
      <c r="K4" s="7"/>
      <c r="L4" s="7"/>
      <c r="M4" s="7"/>
      <c r="N4" s="7"/>
      <c r="O4" s="7"/>
    </row>
    <row r="5" spans="1:15">
      <c r="A5" s="597" t="s">
        <v>1361</v>
      </c>
      <c r="B5" s="7" t="s">
        <v>1393</v>
      </c>
      <c r="C5" s="7"/>
      <c r="D5" s="7"/>
      <c r="E5" s="7"/>
      <c r="F5" s="7"/>
      <c r="G5" s="7"/>
      <c r="H5" s="525"/>
      <c r="I5" s="7"/>
      <c r="J5" s="7"/>
      <c r="K5" s="7"/>
      <c r="L5" s="7"/>
      <c r="M5" s="7"/>
      <c r="N5" s="7"/>
      <c r="O5" s="7"/>
    </row>
    <row r="6" spans="1:15">
      <c r="A6" s="117"/>
      <c r="B6" s="7" t="s">
        <v>1394</v>
      </c>
      <c r="C6" s="7"/>
      <c r="D6" s="7"/>
      <c r="E6" s="7"/>
      <c r="F6" s="7"/>
      <c r="G6" s="7"/>
      <c r="H6" s="525"/>
      <c r="I6" s="7"/>
      <c r="J6" s="7"/>
      <c r="K6" s="7"/>
      <c r="L6" s="7"/>
      <c r="M6" s="7"/>
      <c r="N6" s="7"/>
      <c r="O6" s="7"/>
    </row>
    <row r="7" spans="1:15">
      <c r="A7" s="117"/>
      <c r="B7" s="7"/>
      <c r="C7" s="7"/>
      <c r="D7" s="7"/>
      <c r="E7" s="7"/>
      <c r="F7" s="7"/>
      <c r="G7" s="7"/>
      <c r="H7" s="525"/>
      <c r="I7" s="7"/>
      <c r="J7" s="7"/>
      <c r="K7" s="7"/>
      <c r="L7" s="7"/>
      <c r="M7" s="7"/>
      <c r="N7" s="7"/>
      <c r="O7" s="7"/>
    </row>
    <row r="8" spans="1:15">
      <c r="A8" s="597" t="s">
        <v>1375</v>
      </c>
      <c r="B8" s="7" t="s">
        <v>1395</v>
      </c>
      <c r="C8" s="7"/>
      <c r="D8" s="7"/>
      <c r="E8" s="7"/>
      <c r="F8" s="7"/>
      <c r="G8" s="7"/>
      <c r="H8" s="525"/>
      <c r="I8" s="7"/>
      <c r="J8" s="7"/>
      <c r="K8" s="7"/>
      <c r="L8" s="7"/>
      <c r="M8" s="7"/>
      <c r="N8" s="7"/>
      <c r="O8" s="7"/>
    </row>
    <row r="9" spans="1:15">
      <c r="A9" s="117"/>
      <c r="B9" s="7" t="s">
        <v>1396</v>
      </c>
      <c r="C9" s="7"/>
      <c r="D9" s="7"/>
      <c r="E9" s="7"/>
      <c r="F9" s="7"/>
      <c r="G9" s="7"/>
      <c r="H9" s="525"/>
      <c r="I9" s="7"/>
      <c r="J9" s="7"/>
      <c r="K9" s="7"/>
      <c r="L9" s="7"/>
      <c r="M9" s="7"/>
      <c r="N9" s="7"/>
      <c r="O9" s="7"/>
    </row>
    <row r="10" spans="1:15">
      <c r="A10" s="117"/>
      <c r="B10" s="7"/>
      <c r="C10" s="7"/>
      <c r="D10" s="7"/>
      <c r="E10" s="7"/>
      <c r="F10" s="7"/>
      <c r="G10" s="7"/>
      <c r="H10" s="525"/>
      <c r="I10" s="7"/>
      <c r="J10" s="7"/>
      <c r="K10" s="7"/>
      <c r="L10" s="7"/>
      <c r="M10" s="7"/>
      <c r="N10" s="7"/>
      <c r="O10" s="7"/>
    </row>
    <row r="11" spans="1:15">
      <c r="A11" s="597" t="s">
        <v>2137</v>
      </c>
      <c r="B11" s="7" t="s">
        <v>1708</v>
      </c>
      <c r="C11" s="7"/>
      <c r="D11" s="7"/>
      <c r="E11" s="7"/>
      <c r="F11" s="7"/>
      <c r="G11" s="7"/>
      <c r="H11" s="525"/>
      <c r="I11" s="7"/>
      <c r="J11" s="7"/>
      <c r="K11" s="7"/>
      <c r="L11" s="7"/>
      <c r="M11" s="7"/>
      <c r="N11" s="7"/>
      <c r="O11" s="7"/>
    </row>
    <row r="12" spans="1:15">
      <c r="A12" s="117"/>
      <c r="B12" s="7" t="s">
        <v>1709</v>
      </c>
      <c r="C12" s="7"/>
      <c r="D12" s="7"/>
      <c r="E12" s="7"/>
      <c r="F12" s="7"/>
      <c r="G12" s="7"/>
      <c r="H12" s="525"/>
      <c r="I12" s="7"/>
      <c r="J12" s="7"/>
      <c r="K12" s="7"/>
      <c r="L12" s="7"/>
      <c r="M12" s="7"/>
      <c r="N12" s="7"/>
      <c r="O12" s="7"/>
    </row>
    <row r="13" spans="1:15">
      <c r="A13" s="526"/>
      <c r="B13" s="528"/>
      <c r="C13" s="662" t="s">
        <v>1825</v>
      </c>
      <c r="D13" s="528"/>
      <c r="E13" s="662" t="s">
        <v>2517</v>
      </c>
      <c r="F13" s="662" t="s">
        <v>2517</v>
      </c>
      <c r="G13" s="662" t="s">
        <v>1985</v>
      </c>
      <c r="H13" s="532" t="s">
        <v>1825</v>
      </c>
      <c r="I13" s="7"/>
      <c r="J13" s="7"/>
      <c r="K13" s="7"/>
      <c r="L13" s="7"/>
      <c r="M13" s="7"/>
      <c r="N13" s="7"/>
      <c r="O13" s="7"/>
    </row>
    <row r="14" spans="1:15">
      <c r="A14" s="534" t="s">
        <v>2228</v>
      </c>
      <c r="B14" s="535" t="s">
        <v>1397</v>
      </c>
      <c r="C14" s="535" t="s">
        <v>2629</v>
      </c>
      <c r="D14" s="535" t="s">
        <v>1398</v>
      </c>
      <c r="E14" s="535" t="s">
        <v>2245</v>
      </c>
      <c r="F14" s="535" t="s">
        <v>2245</v>
      </c>
      <c r="G14" s="535" t="s">
        <v>882</v>
      </c>
      <c r="H14" s="533" t="s">
        <v>1827</v>
      </c>
      <c r="I14" s="7"/>
      <c r="J14" s="7"/>
      <c r="K14" s="7"/>
      <c r="L14" s="7"/>
      <c r="M14" s="7"/>
      <c r="N14" s="7"/>
      <c r="O14" s="7"/>
    </row>
    <row r="15" spans="1:15">
      <c r="A15" s="534" t="s">
        <v>2240</v>
      </c>
      <c r="B15" s="531"/>
      <c r="C15" s="535" t="s">
        <v>298</v>
      </c>
      <c r="D15" s="535" t="s">
        <v>1391</v>
      </c>
      <c r="E15" s="535" t="s">
        <v>1399</v>
      </c>
      <c r="F15" s="535" t="s">
        <v>1400</v>
      </c>
      <c r="G15" s="535" t="s">
        <v>884</v>
      </c>
      <c r="H15" s="533" t="s">
        <v>2245</v>
      </c>
      <c r="I15" s="7"/>
      <c r="J15" s="7"/>
      <c r="K15" s="7"/>
      <c r="L15" s="7"/>
      <c r="M15" s="7"/>
      <c r="N15" s="7"/>
      <c r="O15" s="7"/>
    </row>
    <row r="16" spans="1:15">
      <c r="A16" s="530"/>
      <c r="B16" s="535" t="s">
        <v>2722</v>
      </c>
      <c r="C16" s="535" t="s">
        <v>2723</v>
      </c>
      <c r="D16" s="535" t="s">
        <v>2724</v>
      </c>
      <c r="E16" s="535" t="s">
        <v>2254</v>
      </c>
      <c r="F16" s="535" t="s">
        <v>2255</v>
      </c>
      <c r="G16" s="535" t="s">
        <v>2256</v>
      </c>
      <c r="H16" s="533" t="s">
        <v>2257</v>
      </c>
      <c r="I16" s="7"/>
      <c r="J16" s="7"/>
      <c r="K16" s="7"/>
      <c r="L16" s="7"/>
      <c r="M16" s="7"/>
      <c r="N16" s="7"/>
      <c r="O16" s="7"/>
    </row>
    <row r="17" spans="1:15" ht="15.75">
      <c r="A17" s="526"/>
      <c r="B17" s="663" t="s">
        <v>1401</v>
      </c>
      <c r="C17" s="528"/>
      <c r="D17" s="528"/>
      <c r="E17" s="528"/>
      <c r="F17" s="528"/>
      <c r="G17" s="528"/>
      <c r="H17" s="552"/>
      <c r="I17" s="7"/>
      <c r="J17" s="7"/>
      <c r="K17" s="7"/>
      <c r="L17" s="7"/>
      <c r="M17" s="7"/>
      <c r="N17" s="7"/>
      <c r="O17" s="7"/>
    </row>
    <row r="18" spans="1:15" ht="15.75">
      <c r="A18" s="530"/>
      <c r="B18" s="540" t="s">
        <v>1710</v>
      </c>
      <c r="C18" s="294"/>
      <c r="D18" s="653"/>
      <c r="E18" s="294"/>
      <c r="F18" s="294"/>
      <c r="G18" s="294"/>
      <c r="H18" s="307"/>
      <c r="I18" s="7"/>
      <c r="J18" s="7"/>
      <c r="K18" s="7"/>
      <c r="L18" s="7"/>
      <c r="M18" s="7"/>
      <c r="N18" s="7"/>
      <c r="O18" s="7"/>
    </row>
    <row r="19" spans="1:15">
      <c r="A19" s="530">
        <v>1</v>
      </c>
      <c r="B19" s="197"/>
      <c r="C19" s="295"/>
      <c r="D19" s="650"/>
      <c r="E19" s="295"/>
      <c r="F19" s="295"/>
      <c r="G19" s="295"/>
      <c r="H19" s="307">
        <f t="shared" ref="H19:H26" si="0">C19+E19-F19+G19</f>
        <v>0</v>
      </c>
      <c r="I19" s="7"/>
      <c r="J19" s="7"/>
      <c r="K19" s="7"/>
      <c r="L19" s="7"/>
      <c r="M19" s="7"/>
      <c r="N19" s="7"/>
      <c r="O19" s="7"/>
    </row>
    <row r="20" spans="1:15">
      <c r="A20" s="530">
        <f t="shared" ref="A20:A27" si="1">A19+1</f>
        <v>2</v>
      </c>
      <c r="B20" s="197"/>
      <c r="C20" s="199"/>
      <c r="D20" s="199"/>
      <c r="E20" s="199"/>
      <c r="F20" s="199"/>
      <c r="G20" s="199"/>
      <c r="H20" s="263">
        <f t="shared" si="0"/>
        <v>0</v>
      </c>
      <c r="I20" s="7"/>
      <c r="J20" s="7"/>
      <c r="K20" s="7"/>
      <c r="L20" s="7"/>
      <c r="M20" s="7"/>
      <c r="N20" s="7"/>
      <c r="O20" s="7"/>
    </row>
    <row r="21" spans="1:15">
      <c r="A21" s="530">
        <f t="shared" si="1"/>
        <v>3</v>
      </c>
      <c r="B21" s="197"/>
      <c r="C21" s="199"/>
      <c r="D21" s="199"/>
      <c r="E21" s="199"/>
      <c r="F21" s="199"/>
      <c r="G21" s="199"/>
      <c r="H21" s="263">
        <f t="shared" si="0"/>
        <v>0</v>
      </c>
      <c r="I21" s="7"/>
      <c r="J21" s="7"/>
      <c r="K21" s="7"/>
      <c r="L21" s="7"/>
      <c r="M21" s="7"/>
      <c r="N21" s="7"/>
      <c r="O21" s="7"/>
    </row>
    <row r="22" spans="1:15">
      <c r="A22" s="530">
        <f t="shared" si="1"/>
        <v>4</v>
      </c>
      <c r="B22" s="197"/>
      <c r="C22" s="199"/>
      <c r="D22" s="199"/>
      <c r="E22" s="199"/>
      <c r="F22" s="199"/>
      <c r="G22" s="199"/>
      <c r="H22" s="263">
        <f t="shared" si="0"/>
        <v>0</v>
      </c>
      <c r="I22" s="7"/>
      <c r="J22" s="7"/>
      <c r="K22" s="7"/>
      <c r="L22" s="7"/>
      <c r="M22" s="7"/>
      <c r="N22" s="7"/>
      <c r="O22" s="7"/>
    </row>
    <row r="23" spans="1:15">
      <c r="A23" s="530">
        <f t="shared" si="1"/>
        <v>5</v>
      </c>
      <c r="B23" s="197"/>
      <c r="C23" s="199"/>
      <c r="D23" s="199"/>
      <c r="E23" s="199"/>
      <c r="F23" s="199"/>
      <c r="G23" s="199"/>
      <c r="H23" s="263">
        <f t="shared" si="0"/>
        <v>0</v>
      </c>
      <c r="I23" s="7"/>
      <c r="J23" s="7"/>
      <c r="K23" s="7"/>
      <c r="L23" s="7"/>
      <c r="M23" s="7"/>
      <c r="N23" s="7"/>
      <c r="O23" s="7"/>
    </row>
    <row r="24" spans="1:15">
      <c r="A24" s="530">
        <f t="shared" si="1"/>
        <v>6</v>
      </c>
      <c r="B24" s="197"/>
      <c r="C24" s="199"/>
      <c r="D24" s="199"/>
      <c r="E24" s="199"/>
      <c r="F24" s="199"/>
      <c r="G24" s="199"/>
      <c r="H24" s="263">
        <f t="shared" si="0"/>
        <v>0</v>
      </c>
      <c r="I24" s="7"/>
      <c r="J24" s="7"/>
      <c r="K24" s="7"/>
      <c r="L24" s="7"/>
      <c r="M24" s="7"/>
      <c r="N24" s="7"/>
      <c r="O24" s="7"/>
    </row>
    <row r="25" spans="1:15">
      <c r="A25" s="530">
        <f t="shared" si="1"/>
        <v>7</v>
      </c>
      <c r="B25" s="197"/>
      <c r="C25" s="199"/>
      <c r="D25" s="199"/>
      <c r="E25" s="199"/>
      <c r="F25" s="199"/>
      <c r="G25" s="199"/>
      <c r="H25" s="263">
        <f t="shared" si="0"/>
        <v>0</v>
      </c>
      <c r="I25" s="7"/>
      <c r="J25" s="7"/>
      <c r="K25" s="7"/>
      <c r="L25" s="7"/>
      <c r="M25" s="7"/>
      <c r="N25" s="7"/>
      <c r="O25" s="7"/>
    </row>
    <row r="26" spans="1:15">
      <c r="A26" s="530">
        <f t="shared" si="1"/>
        <v>8</v>
      </c>
      <c r="B26" s="197"/>
      <c r="C26" s="199"/>
      <c r="D26" s="199"/>
      <c r="E26" s="199"/>
      <c r="F26" s="199"/>
      <c r="G26" s="199"/>
      <c r="H26" s="263">
        <f t="shared" si="0"/>
        <v>0</v>
      </c>
      <c r="I26" s="7"/>
      <c r="J26" s="7"/>
      <c r="K26" s="7"/>
      <c r="L26" s="7"/>
      <c r="M26" s="7"/>
      <c r="N26" s="7"/>
      <c r="O26" s="7"/>
    </row>
    <row r="27" spans="1:15" ht="15.75">
      <c r="A27" s="530">
        <f t="shared" si="1"/>
        <v>9</v>
      </c>
      <c r="B27" s="664" t="s">
        <v>2239</v>
      </c>
      <c r="C27" s="629">
        <f>SUM(C19:C26)</f>
        <v>0</v>
      </c>
      <c r="D27" s="653">
        <v>7250</v>
      </c>
      <c r="E27" s="629">
        <f>SUM(E19:E26)</f>
        <v>0</v>
      </c>
      <c r="F27" s="629">
        <f>SUM(F19:F26)</f>
        <v>0</v>
      </c>
      <c r="G27" s="629">
        <f>SUM(G19:G26)</f>
        <v>0</v>
      </c>
      <c r="H27" s="625">
        <f>SUM(H19:H26)</f>
        <v>0</v>
      </c>
      <c r="I27" s="7"/>
      <c r="J27" s="7"/>
      <c r="K27" s="7"/>
      <c r="L27" s="7"/>
      <c r="M27" s="7"/>
      <c r="N27" s="7"/>
      <c r="O27" s="7"/>
    </row>
    <row r="28" spans="1:15" ht="15.75">
      <c r="A28" s="530"/>
      <c r="B28" s="540" t="s">
        <v>1711</v>
      </c>
      <c r="C28" s="528"/>
      <c r="D28" s="531"/>
      <c r="E28" s="528"/>
      <c r="F28" s="528"/>
      <c r="G28" s="528"/>
      <c r="H28" s="552"/>
      <c r="I28" s="7"/>
      <c r="J28" s="7"/>
      <c r="K28" s="7"/>
      <c r="L28" s="7"/>
      <c r="M28" s="7"/>
      <c r="N28" s="7"/>
      <c r="O28" s="7"/>
    </row>
    <row r="29" spans="1:15">
      <c r="A29" s="530">
        <f>A27+1</f>
        <v>10</v>
      </c>
      <c r="B29" s="197"/>
      <c r="C29" s="295"/>
      <c r="D29" s="650"/>
      <c r="E29" s="295"/>
      <c r="F29" s="295"/>
      <c r="G29" s="295"/>
      <c r="H29" s="307">
        <f t="shared" ref="H29:H36" si="2">C29+E29-F29+G29</f>
        <v>0</v>
      </c>
      <c r="I29" s="7"/>
      <c r="J29" s="7"/>
      <c r="K29" s="7"/>
      <c r="L29" s="7"/>
      <c r="M29" s="7"/>
      <c r="N29" s="7"/>
      <c r="O29" s="7"/>
    </row>
    <row r="30" spans="1:15">
      <c r="A30" s="530">
        <f t="shared" ref="A30:A38" si="3">A29+1</f>
        <v>11</v>
      </c>
      <c r="B30" s="197"/>
      <c r="C30" s="199"/>
      <c r="D30" s="199"/>
      <c r="E30" s="199"/>
      <c r="F30" s="199"/>
      <c r="G30" s="199"/>
      <c r="H30" s="263">
        <f t="shared" si="2"/>
        <v>0</v>
      </c>
      <c r="I30" s="7"/>
      <c r="J30" s="7"/>
      <c r="K30" s="7"/>
      <c r="L30" s="7"/>
      <c r="M30" s="7"/>
      <c r="N30" s="7"/>
      <c r="O30" s="7"/>
    </row>
    <row r="31" spans="1:15">
      <c r="A31" s="530">
        <f t="shared" si="3"/>
        <v>12</v>
      </c>
      <c r="B31" s="197"/>
      <c r="C31" s="199"/>
      <c r="D31" s="199"/>
      <c r="E31" s="199"/>
      <c r="F31" s="199"/>
      <c r="G31" s="199"/>
      <c r="H31" s="263">
        <f t="shared" si="2"/>
        <v>0</v>
      </c>
      <c r="I31" s="7"/>
      <c r="J31" s="7"/>
      <c r="K31" s="7"/>
      <c r="L31" s="7"/>
      <c r="M31" s="7"/>
      <c r="N31" s="7"/>
      <c r="O31" s="7"/>
    </row>
    <row r="32" spans="1:15">
      <c r="A32" s="530">
        <f t="shared" si="3"/>
        <v>13</v>
      </c>
      <c r="B32" s="197"/>
      <c r="C32" s="199"/>
      <c r="D32" s="199"/>
      <c r="E32" s="199"/>
      <c r="F32" s="199"/>
      <c r="G32" s="199"/>
      <c r="H32" s="263">
        <f t="shared" si="2"/>
        <v>0</v>
      </c>
      <c r="I32" s="7"/>
      <c r="J32" s="7"/>
      <c r="K32" s="7"/>
      <c r="L32" s="7"/>
      <c r="M32" s="7"/>
      <c r="N32" s="7"/>
      <c r="O32" s="7"/>
    </row>
    <row r="33" spans="1:15">
      <c r="A33" s="530">
        <f t="shared" si="3"/>
        <v>14</v>
      </c>
      <c r="B33" s="197"/>
      <c r="C33" s="199"/>
      <c r="D33" s="199"/>
      <c r="E33" s="199"/>
      <c r="F33" s="199"/>
      <c r="G33" s="199"/>
      <c r="H33" s="263">
        <f t="shared" si="2"/>
        <v>0</v>
      </c>
      <c r="I33" s="7"/>
      <c r="J33" s="7"/>
      <c r="K33" s="7"/>
      <c r="L33" s="7"/>
      <c r="M33" s="7"/>
      <c r="N33" s="7"/>
      <c r="O33" s="7"/>
    </row>
    <row r="34" spans="1:15">
      <c r="A34" s="530">
        <f t="shared" si="3"/>
        <v>15</v>
      </c>
      <c r="B34" s="197"/>
      <c r="C34" s="199"/>
      <c r="D34" s="199"/>
      <c r="E34" s="199"/>
      <c r="F34" s="199"/>
      <c r="G34" s="199"/>
      <c r="H34" s="263">
        <f t="shared" si="2"/>
        <v>0</v>
      </c>
      <c r="I34" s="7"/>
      <c r="J34" s="7"/>
      <c r="K34" s="7"/>
      <c r="L34" s="7"/>
      <c r="M34" s="7"/>
      <c r="N34" s="7"/>
      <c r="O34" s="7"/>
    </row>
    <row r="35" spans="1:15">
      <c r="A35" s="530">
        <f t="shared" si="3"/>
        <v>16</v>
      </c>
      <c r="B35" s="197"/>
      <c r="C35" s="197"/>
      <c r="D35" s="650"/>
      <c r="E35" s="197"/>
      <c r="F35" s="197"/>
      <c r="G35" s="197"/>
      <c r="H35" s="263">
        <f t="shared" si="2"/>
        <v>0</v>
      </c>
      <c r="I35" s="7"/>
      <c r="J35" s="7"/>
      <c r="K35" s="7"/>
      <c r="L35" s="7"/>
      <c r="M35" s="7"/>
      <c r="N35" s="7"/>
      <c r="O35" s="7"/>
    </row>
    <row r="36" spans="1:15">
      <c r="A36" s="530">
        <f t="shared" si="3"/>
        <v>17</v>
      </c>
      <c r="B36" s="197"/>
      <c r="C36" s="197"/>
      <c r="D36" s="650"/>
      <c r="E36" s="197"/>
      <c r="F36" s="197"/>
      <c r="G36" s="197"/>
      <c r="H36" s="263">
        <f t="shared" si="2"/>
        <v>0</v>
      </c>
      <c r="I36" s="7"/>
      <c r="J36" s="7"/>
      <c r="K36" s="7"/>
      <c r="L36" s="7"/>
      <c r="M36" s="7"/>
      <c r="N36" s="7"/>
      <c r="O36" s="7"/>
    </row>
    <row r="37" spans="1:15" ht="15.75">
      <c r="A37" s="530">
        <f t="shared" si="3"/>
        <v>18</v>
      </c>
      <c r="B37" s="664" t="s">
        <v>2239</v>
      </c>
      <c r="C37" s="629">
        <f>SUM(C29:C36)</f>
        <v>0</v>
      </c>
      <c r="D37" s="653">
        <v>7250</v>
      </c>
      <c r="E37" s="629">
        <f>SUM(E29:E36)</f>
        <v>0</v>
      </c>
      <c r="F37" s="629">
        <f>SUM(F29:F36)</f>
        <v>0</v>
      </c>
      <c r="G37" s="629">
        <f>SUM(G29:G36)</f>
        <v>0</v>
      </c>
      <c r="H37" s="625">
        <f>SUM(H29:H36)</f>
        <v>0</v>
      </c>
      <c r="I37" s="7"/>
      <c r="J37" s="7"/>
      <c r="K37" s="7"/>
      <c r="L37" s="7"/>
      <c r="M37" s="7"/>
      <c r="N37" s="7"/>
      <c r="O37" s="7"/>
    </row>
    <row r="38" spans="1:15" ht="15.75">
      <c r="A38" s="530">
        <f t="shared" si="3"/>
        <v>19</v>
      </c>
      <c r="B38" s="540" t="s">
        <v>1712</v>
      </c>
      <c r="C38" s="634">
        <f>C27+C37</f>
        <v>0</v>
      </c>
      <c r="D38" s="653"/>
      <c r="E38" s="634">
        <f>E27+E37</f>
        <v>0</v>
      </c>
      <c r="F38" s="634">
        <f>F27+F37</f>
        <v>0</v>
      </c>
      <c r="G38" s="634">
        <f>G27+G37</f>
        <v>0</v>
      </c>
      <c r="H38" s="635">
        <f>H27+H37</f>
        <v>0</v>
      </c>
      <c r="I38" s="7"/>
      <c r="J38" s="7"/>
      <c r="K38" s="7"/>
      <c r="L38" s="7"/>
      <c r="M38" s="7"/>
      <c r="N38" s="7"/>
      <c r="O38" s="7"/>
    </row>
    <row r="39" spans="1:15">
      <c r="A39" s="530"/>
      <c r="B39" s="531"/>
      <c r="C39" s="294"/>
      <c r="D39" s="653"/>
      <c r="E39" s="294"/>
      <c r="F39" s="294"/>
      <c r="G39" s="294"/>
      <c r="H39" s="307"/>
      <c r="I39" s="7"/>
      <c r="J39" s="7"/>
      <c r="K39" s="7"/>
      <c r="L39" s="7"/>
      <c r="M39" s="7"/>
      <c r="N39" s="7"/>
      <c r="O39" s="7"/>
    </row>
    <row r="40" spans="1:15" ht="15.75">
      <c r="A40" s="530"/>
      <c r="B40" s="540" t="s">
        <v>1405</v>
      </c>
      <c r="C40" s="531"/>
      <c r="D40" s="653"/>
      <c r="E40" s="531"/>
      <c r="F40" s="531"/>
      <c r="G40" s="531"/>
      <c r="H40" s="525"/>
      <c r="I40" s="7"/>
      <c r="J40" s="7"/>
      <c r="K40" s="7"/>
      <c r="L40" s="7"/>
      <c r="M40" s="7"/>
      <c r="N40" s="7"/>
      <c r="O40" s="7"/>
    </row>
    <row r="41" spans="1:15" ht="15.75">
      <c r="A41" s="530"/>
      <c r="B41" s="540" t="s">
        <v>1710</v>
      </c>
      <c r="C41" s="531"/>
      <c r="D41" s="653"/>
      <c r="E41" s="531"/>
      <c r="F41" s="531"/>
      <c r="G41" s="531"/>
      <c r="H41" s="307"/>
      <c r="I41" s="7"/>
      <c r="J41" s="7"/>
      <c r="K41" s="7"/>
      <c r="L41" s="7"/>
      <c r="M41" s="7"/>
      <c r="N41" s="7"/>
      <c r="O41" s="7"/>
    </row>
    <row r="42" spans="1:15">
      <c r="A42" s="530">
        <f>A38+1</f>
        <v>20</v>
      </c>
      <c r="B42" s="197"/>
      <c r="C42" s="295"/>
      <c r="D42" s="295"/>
      <c r="E42" s="295"/>
      <c r="F42" s="295"/>
      <c r="G42" s="295"/>
      <c r="H42" s="307">
        <f t="shared" ref="H42:H49" si="4">C42+E42-F42+G42</f>
        <v>0</v>
      </c>
      <c r="I42" s="309"/>
      <c r="J42" s="309"/>
      <c r="K42" s="309"/>
      <c r="L42" s="309"/>
      <c r="M42" s="309"/>
      <c r="N42" s="309"/>
      <c r="O42" s="309"/>
    </row>
    <row r="43" spans="1:15">
      <c r="A43" s="530">
        <f t="shared" ref="A43:A50" si="5">A42+1</f>
        <v>21</v>
      </c>
      <c r="B43" s="197"/>
      <c r="C43" s="199"/>
      <c r="D43" s="199"/>
      <c r="E43" s="199"/>
      <c r="F43" s="199"/>
      <c r="G43" s="199"/>
      <c r="H43" s="263">
        <f t="shared" si="4"/>
        <v>0</v>
      </c>
      <c r="I43" s="309"/>
      <c r="J43" s="309"/>
      <c r="K43" s="309"/>
      <c r="L43" s="309"/>
      <c r="M43" s="309"/>
      <c r="N43" s="309"/>
      <c r="O43" s="309"/>
    </row>
    <row r="44" spans="1:15">
      <c r="A44" s="530">
        <f t="shared" si="5"/>
        <v>22</v>
      </c>
      <c r="B44" s="197"/>
      <c r="C44" s="199"/>
      <c r="D44" s="199"/>
      <c r="E44" s="199"/>
      <c r="F44" s="199"/>
      <c r="G44" s="199"/>
      <c r="H44" s="263">
        <f t="shared" si="4"/>
        <v>0</v>
      </c>
      <c r="I44" s="309"/>
      <c r="J44" s="309"/>
      <c r="K44" s="309"/>
      <c r="L44" s="309"/>
      <c r="M44" s="309"/>
      <c r="N44" s="309"/>
      <c r="O44" s="309"/>
    </row>
    <row r="45" spans="1:15">
      <c r="A45" s="530">
        <f t="shared" si="5"/>
        <v>23</v>
      </c>
      <c r="B45" s="197"/>
      <c r="C45" s="199"/>
      <c r="D45" s="199"/>
      <c r="E45" s="199"/>
      <c r="F45" s="199"/>
      <c r="G45" s="199"/>
      <c r="H45" s="263">
        <f t="shared" si="4"/>
        <v>0</v>
      </c>
      <c r="I45" s="309"/>
      <c r="J45" s="309"/>
      <c r="K45" s="309"/>
      <c r="L45" s="309"/>
      <c r="M45" s="309"/>
      <c r="N45" s="309"/>
      <c r="O45" s="309"/>
    </row>
    <row r="46" spans="1:15">
      <c r="A46" s="530">
        <f t="shared" si="5"/>
        <v>24</v>
      </c>
      <c r="B46" s="197"/>
      <c r="C46" s="199"/>
      <c r="D46" s="199"/>
      <c r="E46" s="199"/>
      <c r="F46" s="199"/>
      <c r="G46" s="199"/>
      <c r="H46" s="263">
        <f t="shared" si="4"/>
        <v>0</v>
      </c>
      <c r="I46" s="309"/>
      <c r="J46" s="309"/>
      <c r="K46" s="309"/>
      <c r="L46" s="309"/>
      <c r="M46" s="309"/>
      <c r="N46" s="309"/>
      <c r="O46" s="309"/>
    </row>
    <row r="47" spans="1:15">
      <c r="A47" s="530">
        <f t="shared" si="5"/>
        <v>25</v>
      </c>
      <c r="B47" s="197"/>
      <c r="C47" s="199"/>
      <c r="D47" s="199"/>
      <c r="E47" s="199"/>
      <c r="F47" s="199"/>
      <c r="G47" s="199"/>
      <c r="H47" s="263">
        <f t="shared" si="4"/>
        <v>0</v>
      </c>
      <c r="I47" s="7"/>
      <c r="J47" s="7"/>
      <c r="K47" s="7"/>
      <c r="L47" s="7"/>
      <c r="M47" s="7"/>
      <c r="N47" s="7"/>
      <c r="O47" s="7"/>
    </row>
    <row r="48" spans="1:15">
      <c r="A48" s="530">
        <f t="shared" si="5"/>
        <v>26</v>
      </c>
      <c r="B48" s="197"/>
      <c r="C48" s="199"/>
      <c r="D48" s="199"/>
      <c r="E48" s="199"/>
      <c r="F48" s="199"/>
      <c r="G48" s="199"/>
      <c r="H48" s="263">
        <f t="shared" si="4"/>
        <v>0</v>
      </c>
      <c r="I48" s="7"/>
      <c r="J48" s="7"/>
      <c r="K48" s="7"/>
      <c r="L48" s="7"/>
      <c r="M48" s="7"/>
      <c r="N48" s="7"/>
      <c r="O48" s="7"/>
    </row>
    <row r="49" spans="1:15">
      <c r="A49" s="530">
        <f t="shared" si="5"/>
        <v>27</v>
      </c>
      <c r="B49" s="197"/>
      <c r="C49" s="199"/>
      <c r="D49" s="199"/>
      <c r="E49" s="199"/>
      <c r="F49" s="199"/>
      <c r="G49" s="199"/>
      <c r="H49" s="263">
        <f t="shared" si="4"/>
        <v>0</v>
      </c>
      <c r="I49" s="7"/>
      <c r="J49" s="7"/>
      <c r="K49" s="7"/>
      <c r="L49" s="7"/>
      <c r="M49" s="7"/>
      <c r="N49" s="7"/>
      <c r="O49" s="7"/>
    </row>
    <row r="50" spans="1:15" ht="16.5" thickBot="1">
      <c r="A50" s="665">
        <f t="shared" si="5"/>
        <v>28</v>
      </c>
      <c r="B50" s="666" t="s">
        <v>2239</v>
      </c>
      <c r="C50" s="544">
        <f>SUM(C42:C49)</f>
        <v>0</v>
      </c>
      <c r="D50" s="655">
        <v>7250</v>
      </c>
      <c r="E50" s="544">
        <f>SUM(E42:E49)</f>
        <v>0</v>
      </c>
      <c r="F50" s="544">
        <f>SUM(F42:F49)</f>
        <v>0</v>
      </c>
      <c r="G50" s="544">
        <f>SUM(G42:G49)</f>
        <v>0</v>
      </c>
      <c r="H50" s="545">
        <f>SUM(H42:H49)</f>
        <v>0</v>
      </c>
      <c r="I50" s="7"/>
      <c r="J50" s="7"/>
      <c r="K50" s="7"/>
      <c r="L50" s="7"/>
      <c r="M50" s="7"/>
      <c r="N50" s="7"/>
      <c r="O50" s="7"/>
    </row>
    <row r="51" spans="1:15">
      <c r="A51" s="7" t="s">
        <v>513</v>
      </c>
      <c r="B51" s="523"/>
      <c r="C51" s="523"/>
      <c r="D51" s="649"/>
      <c r="E51" s="523"/>
      <c r="F51" s="523"/>
      <c r="G51" s="523"/>
      <c r="H51" s="523"/>
      <c r="I51" s="7"/>
      <c r="J51" s="7"/>
      <c r="K51" s="7"/>
      <c r="L51" s="7"/>
      <c r="M51" s="7"/>
      <c r="N51" s="7"/>
      <c r="O51" s="7"/>
    </row>
    <row r="52" spans="1:15">
      <c r="A52" s="7"/>
      <c r="B52" s="7"/>
      <c r="C52" s="7"/>
      <c r="D52" s="95"/>
      <c r="E52" s="7"/>
      <c r="F52" s="7"/>
      <c r="G52" s="7"/>
      <c r="H52" s="7"/>
      <c r="I52" s="7"/>
      <c r="J52" s="7"/>
      <c r="K52" s="7"/>
      <c r="L52" s="7"/>
      <c r="M52" s="7"/>
      <c r="N52" s="7"/>
      <c r="O52" s="7"/>
    </row>
    <row r="53" spans="1:15">
      <c r="A53" s="114" t="s">
        <v>573</v>
      </c>
      <c r="B53" s="114"/>
      <c r="C53" s="114"/>
      <c r="D53" s="656"/>
      <c r="E53" s="114"/>
      <c r="F53" s="114"/>
      <c r="G53" s="114"/>
      <c r="H53" s="114"/>
      <c r="I53" s="7"/>
      <c r="J53" s="7"/>
      <c r="K53" s="7"/>
      <c r="L53" s="7"/>
      <c r="M53" s="7"/>
      <c r="N53" s="7"/>
      <c r="O53" s="7"/>
    </row>
    <row r="54" spans="1:15">
      <c r="A54" s="7"/>
      <c r="B54" s="7"/>
      <c r="C54" s="7"/>
      <c r="D54" s="95"/>
      <c r="E54" s="7"/>
      <c r="F54" s="7"/>
      <c r="G54" s="7"/>
      <c r="H54" s="7"/>
      <c r="I54" s="7"/>
      <c r="J54" s="7"/>
      <c r="K54" s="7"/>
      <c r="L54" s="7"/>
      <c r="M54" s="7"/>
      <c r="N54" s="7"/>
      <c r="O54" s="7"/>
    </row>
    <row r="55" spans="1:15">
      <c r="A55" s="7"/>
      <c r="B55" s="7"/>
      <c r="C55" s="7"/>
      <c r="D55" s="95"/>
      <c r="E55" s="7"/>
      <c r="F55" s="7"/>
      <c r="G55" s="7"/>
      <c r="H55" s="7"/>
      <c r="I55" s="7"/>
      <c r="J55" s="7"/>
      <c r="K55" s="7"/>
      <c r="L55" s="7"/>
      <c r="M55" s="7"/>
      <c r="N55" s="7"/>
      <c r="O55" s="7"/>
    </row>
    <row r="56" spans="1:15" ht="15.75" thickBot="1">
      <c r="A56" s="7" t="str">
        <f>'Data Sheet'!A56</f>
        <v>Annual Report of Pattersonville Telephone Company                                                                                                       For the period ending December 31, 2014</v>
      </c>
      <c r="B56" s="7"/>
      <c r="C56" s="7"/>
      <c r="D56" s="7"/>
      <c r="E56" s="7"/>
      <c r="F56" s="7"/>
      <c r="G56" s="7"/>
      <c r="H56" s="7"/>
      <c r="I56" s="7"/>
      <c r="J56" s="7"/>
      <c r="K56" s="7"/>
      <c r="L56" s="7"/>
      <c r="M56" s="7"/>
      <c r="N56" s="7"/>
      <c r="O56" s="7"/>
    </row>
    <row r="57" spans="1:15">
      <c r="A57" s="521"/>
      <c r="B57" s="659"/>
      <c r="C57" s="659"/>
      <c r="D57" s="659"/>
      <c r="E57" s="659"/>
      <c r="F57" s="659"/>
      <c r="G57" s="659"/>
      <c r="H57" s="112"/>
      <c r="I57" s="7"/>
      <c r="J57" s="7"/>
      <c r="K57" s="7"/>
      <c r="L57" s="7"/>
      <c r="M57" s="7"/>
      <c r="N57" s="7"/>
      <c r="O57" s="7"/>
    </row>
    <row r="58" spans="1:15" ht="15.75">
      <c r="A58" s="113" t="s">
        <v>1713</v>
      </c>
      <c r="B58" s="523"/>
      <c r="C58" s="523"/>
      <c r="D58" s="523"/>
      <c r="E58" s="523"/>
      <c r="F58" s="523"/>
      <c r="G58" s="523"/>
      <c r="H58" s="524"/>
      <c r="I58" s="7"/>
      <c r="J58" s="7"/>
      <c r="K58" s="7"/>
      <c r="L58" s="7"/>
      <c r="M58" s="7"/>
      <c r="N58" s="7"/>
      <c r="O58" s="7"/>
    </row>
    <row r="59" spans="1:15">
      <c r="A59" s="117"/>
      <c r="B59" s="7"/>
      <c r="C59" s="7"/>
      <c r="D59" s="7"/>
      <c r="E59" s="7"/>
      <c r="F59" s="7"/>
      <c r="G59" s="7"/>
      <c r="H59" s="525"/>
      <c r="I59" s="7"/>
      <c r="J59" s="7"/>
      <c r="K59" s="7"/>
      <c r="L59" s="7"/>
      <c r="M59" s="7"/>
      <c r="N59" s="7"/>
      <c r="O59" s="7"/>
    </row>
    <row r="60" spans="1:15">
      <c r="A60" s="526"/>
      <c r="B60" s="528"/>
      <c r="C60" s="662" t="s">
        <v>1825</v>
      </c>
      <c r="D60" s="528"/>
      <c r="E60" s="662" t="s">
        <v>2517</v>
      </c>
      <c r="F60" s="662" t="s">
        <v>2517</v>
      </c>
      <c r="G60" s="662" t="s">
        <v>1985</v>
      </c>
      <c r="H60" s="532" t="s">
        <v>1825</v>
      </c>
      <c r="I60" s="7"/>
      <c r="J60" s="7"/>
      <c r="K60" s="7"/>
      <c r="L60" s="7"/>
      <c r="M60" s="7"/>
      <c r="N60" s="7"/>
      <c r="O60" s="7"/>
    </row>
    <row r="61" spans="1:15">
      <c r="A61" s="534" t="s">
        <v>2228</v>
      </c>
      <c r="B61" s="535" t="s">
        <v>1397</v>
      </c>
      <c r="C61" s="535" t="s">
        <v>2629</v>
      </c>
      <c r="D61" s="535" t="s">
        <v>1398</v>
      </c>
      <c r="E61" s="535" t="s">
        <v>2245</v>
      </c>
      <c r="F61" s="535" t="s">
        <v>2245</v>
      </c>
      <c r="G61" s="535" t="s">
        <v>882</v>
      </c>
      <c r="H61" s="533" t="s">
        <v>1827</v>
      </c>
      <c r="I61" s="7"/>
      <c r="J61" s="7"/>
      <c r="K61" s="7"/>
      <c r="L61" s="7"/>
      <c r="M61" s="7"/>
      <c r="N61" s="7"/>
      <c r="O61" s="7"/>
    </row>
    <row r="62" spans="1:15">
      <c r="A62" s="534" t="s">
        <v>2240</v>
      </c>
      <c r="B62" s="531"/>
      <c r="C62" s="535" t="s">
        <v>298</v>
      </c>
      <c r="D62" s="535" t="s">
        <v>1391</v>
      </c>
      <c r="E62" s="535" t="s">
        <v>1399</v>
      </c>
      <c r="F62" s="535" t="s">
        <v>1400</v>
      </c>
      <c r="G62" s="535" t="s">
        <v>884</v>
      </c>
      <c r="H62" s="533" t="s">
        <v>2245</v>
      </c>
      <c r="I62" s="7"/>
      <c r="J62" s="7"/>
      <c r="K62" s="7"/>
      <c r="L62" s="7"/>
      <c r="M62" s="7"/>
      <c r="N62" s="7"/>
      <c r="O62" s="7"/>
    </row>
    <row r="63" spans="1:15">
      <c r="A63" s="605"/>
      <c r="B63" s="536" t="s">
        <v>2722</v>
      </c>
      <c r="C63" s="535" t="s">
        <v>2723</v>
      </c>
      <c r="D63" s="535" t="s">
        <v>2724</v>
      </c>
      <c r="E63" s="535" t="s">
        <v>2254</v>
      </c>
      <c r="F63" s="535" t="s">
        <v>2255</v>
      </c>
      <c r="G63" s="535" t="s">
        <v>2256</v>
      </c>
      <c r="H63" s="533" t="s">
        <v>2257</v>
      </c>
      <c r="I63" s="7"/>
      <c r="J63" s="7"/>
      <c r="K63" s="7"/>
      <c r="L63" s="7"/>
      <c r="M63" s="7"/>
      <c r="N63" s="7"/>
      <c r="O63" s="7"/>
    </row>
    <row r="64" spans="1:15" ht="15.75">
      <c r="A64" s="530"/>
      <c r="B64" s="540" t="s">
        <v>1405</v>
      </c>
      <c r="C64" s="528"/>
      <c r="D64" s="528"/>
      <c r="E64" s="528"/>
      <c r="F64" s="528"/>
      <c r="G64" s="528"/>
      <c r="H64" s="552"/>
      <c r="I64" s="7"/>
      <c r="J64" s="7"/>
      <c r="K64" s="7"/>
      <c r="L64" s="7"/>
      <c r="M64" s="7"/>
      <c r="N64" s="7"/>
      <c r="O64" s="7"/>
    </row>
    <row r="65" spans="1:15" ht="15.75">
      <c r="A65" s="530"/>
      <c r="B65" s="540" t="s">
        <v>1711</v>
      </c>
      <c r="C65" s="531"/>
      <c r="D65" s="531"/>
      <c r="E65" s="531"/>
      <c r="F65" s="531"/>
      <c r="G65" s="531"/>
      <c r="H65" s="525"/>
      <c r="I65" s="7"/>
      <c r="J65" s="7"/>
      <c r="K65" s="7"/>
      <c r="L65" s="7"/>
      <c r="M65" s="7"/>
      <c r="N65" s="7"/>
      <c r="O65" s="7"/>
    </row>
    <row r="66" spans="1:15" ht="15.75">
      <c r="A66" s="530">
        <f>A50+1</f>
        <v>29</v>
      </c>
      <c r="B66" s="632"/>
      <c r="C66" s="295"/>
      <c r="D66" s="197"/>
      <c r="E66" s="295"/>
      <c r="F66" s="295"/>
      <c r="G66" s="295"/>
      <c r="H66" s="307">
        <f t="shared" ref="H66:H72" si="6">C66+E66-F66+G66</f>
        <v>0</v>
      </c>
      <c r="I66" s="7"/>
      <c r="J66" s="7"/>
      <c r="K66" s="7"/>
      <c r="L66" s="7"/>
      <c r="M66" s="7"/>
      <c r="N66" s="7"/>
      <c r="O66" s="7"/>
    </row>
    <row r="67" spans="1:15" ht="15.75">
      <c r="A67" s="530">
        <f t="shared" ref="A67:A74" si="7">A66+1</f>
        <v>30</v>
      </c>
      <c r="B67" s="632"/>
      <c r="C67" s="197"/>
      <c r="D67" s="197"/>
      <c r="E67" s="197"/>
      <c r="F67" s="197"/>
      <c r="G67" s="197"/>
      <c r="H67" s="263">
        <f t="shared" si="6"/>
        <v>0</v>
      </c>
      <c r="I67" s="7"/>
      <c r="J67" s="7"/>
      <c r="K67" s="7"/>
      <c r="L67" s="7"/>
      <c r="M67" s="7"/>
      <c r="N67" s="7"/>
      <c r="O67" s="7"/>
    </row>
    <row r="68" spans="1:15" ht="15.75">
      <c r="A68" s="530">
        <f t="shared" si="7"/>
        <v>31</v>
      </c>
      <c r="B68" s="632"/>
      <c r="C68" s="197"/>
      <c r="D68" s="197"/>
      <c r="E68" s="197"/>
      <c r="F68" s="197"/>
      <c r="G68" s="197"/>
      <c r="H68" s="263">
        <f t="shared" si="6"/>
        <v>0</v>
      </c>
      <c r="I68" s="7"/>
      <c r="J68" s="7"/>
      <c r="K68" s="7"/>
      <c r="L68" s="7"/>
      <c r="M68" s="7"/>
      <c r="N68" s="7"/>
      <c r="O68" s="7"/>
    </row>
    <row r="69" spans="1:15">
      <c r="A69" s="530">
        <f t="shared" si="7"/>
        <v>32</v>
      </c>
      <c r="B69" s="197"/>
      <c r="C69" s="199"/>
      <c r="D69" s="199"/>
      <c r="E69" s="199"/>
      <c r="F69" s="199"/>
      <c r="G69" s="199"/>
      <c r="H69" s="263">
        <f t="shared" si="6"/>
        <v>0</v>
      </c>
      <c r="I69" s="309"/>
      <c r="J69" s="7"/>
      <c r="K69" s="7"/>
      <c r="L69" s="7"/>
      <c r="M69" s="7"/>
      <c r="N69" s="7"/>
      <c r="O69" s="7"/>
    </row>
    <row r="70" spans="1:15">
      <c r="A70" s="530">
        <f t="shared" si="7"/>
        <v>33</v>
      </c>
      <c r="B70" s="197"/>
      <c r="C70" s="197"/>
      <c r="D70" s="197"/>
      <c r="E70" s="197"/>
      <c r="F70" s="197"/>
      <c r="G70" s="197"/>
      <c r="H70" s="263">
        <f t="shared" si="6"/>
        <v>0</v>
      </c>
      <c r="I70" s="7"/>
      <c r="J70" s="7"/>
      <c r="K70" s="7"/>
      <c r="L70" s="7"/>
      <c r="M70" s="7"/>
      <c r="N70" s="7"/>
      <c r="O70" s="7"/>
    </row>
    <row r="71" spans="1:15">
      <c r="A71" s="530">
        <f t="shared" si="7"/>
        <v>34</v>
      </c>
      <c r="B71" s="197"/>
      <c r="C71" s="197"/>
      <c r="D71" s="650"/>
      <c r="E71" s="197"/>
      <c r="F71" s="197"/>
      <c r="G71" s="197"/>
      <c r="H71" s="263">
        <f t="shared" si="6"/>
        <v>0</v>
      </c>
      <c r="I71" s="7"/>
      <c r="J71" s="7"/>
      <c r="K71" s="7"/>
      <c r="L71" s="7"/>
      <c r="M71" s="7"/>
      <c r="N71" s="7"/>
      <c r="O71" s="7"/>
    </row>
    <row r="72" spans="1:15">
      <c r="A72" s="530">
        <f t="shared" si="7"/>
        <v>35</v>
      </c>
      <c r="B72" s="197"/>
      <c r="C72" s="197"/>
      <c r="D72" s="650"/>
      <c r="E72" s="197"/>
      <c r="F72" s="197"/>
      <c r="G72" s="197"/>
      <c r="H72" s="263">
        <f t="shared" si="6"/>
        <v>0</v>
      </c>
      <c r="I72" s="7"/>
      <c r="J72" s="7"/>
      <c r="K72" s="7"/>
      <c r="L72" s="7"/>
      <c r="M72" s="7"/>
      <c r="N72" s="7"/>
      <c r="O72" s="7"/>
    </row>
    <row r="73" spans="1:15" ht="15.75">
      <c r="A73" s="530">
        <f t="shared" si="7"/>
        <v>36</v>
      </c>
      <c r="B73" s="664" t="s">
        <v>2239</v>
      </c>
      <c r="C73" s="629">
        <f>SUM(C66:C72)</f>
        <v>0</v>
      </c>
      <c r="D73" s="186" t="s">
        <v>2679</v>
      </c>
      <c r="E73" s="629">
        <f>SUM(E66:E72)</f>
        <v>0</v>
      </c>
      <c r="F73" s="629">
        <f>SUM(F66:F72)</f>
        <v>0</v>
      </c>
      <c r="G73" s="629">
        <f>SUM(G66:G72)</f>
        <v>0</v>
      </c>
      <c r="H73" s="625">
        <f>SUM(H66:H72)</f>
        <v>0</v>
      </c>
      <c r="I73" s="309"/>
      <c r="J73" s="7"/>
      <c r="K73" s="7"/>
      <c r="L73" s="7"/>
      <c r="M73" s="7"/>
      <c r="N73" s="7"/>
      <c r="O73" s="7"/>
    </row>
    <row r="74" spans="1:15" ht="15.75">
      <c r="A74" s="530">
        <f t="shared" si="7"/>
        <v>37</v>
      </c>
      <c r="B74" s="540" t="s">
        <v>1714</v>
      </c>
      <c r="C74" s="634">
        <f>C50+C73</f>
        <v>0</v>
      </c>
      <c r="D74" s="531"/>
      <c r="E74" s="634">
        <f>E50+E73</f>
        <v>0</v>
      </c>
      <c r="F74" s="634">
        <f>F50+F73</f>
        <v>0</v>
      </c>
      <c r="G74" s="634">
        <f>G50+G73</f>
        <v>0</v>
      </c>
      <c r="H74" s="635">
        <f>H50+H73</f>
        <v>0</v>
      </c>
      <c r="I74" s="309"/>
      <c r="J74" s="7"/>
      <c r="K74" s="7"/>
      <c r="L74" s="7"/>
      <c r="M74" s="7"/>
      <c r="N74" s="7"/>
      <c r="O74" s="7"/>
    </row>
    <row r="75" spans="1:15">
      <c r="A75" s="530"/>
      <c r="B75" s="531"/>
      <c r="C75" s="531"/>
      <c r="D75" s="531"/>
      <c r="E75" s="531"/>
      <c r="F75" s="531"/>
      <c r="G75" s="531"/>
      <c r="H75" s="525"/>
      <c r="I75" s="7"/>
      <c r="J75" s="7"/>
      <c r="K75" s="7"/>
      <c r="L75" s="7"/>
      <c r="M75" s="7"/>
      <c r="N75" s="7"/>
      <c r="O75" s="7"/>
    </row>
    <row r="76" spans="1:15" ht="15.75">
      <c r="A76" s="530"/>
      <c r="B76" s="540" t="s">
        <v>1715</v>
      </c>
      <c r="C76" s="531"/>
      <c r="D76" s="531"/>
      <c r="E76" s="531"/>
      <c r="F76" s="531"/>
      <c r="G76" s="531"/>
      <c r="H76" s="525"/>
      <c r="I76" s="7"/>
      <c r="J76" s="7"/>
      <c r="K76" s="7"/>
      <c r="L76" s="7"/>
      <c r="M76" s="7"/>
      <c r="N76" s="7"/>
      <c r="O76" s="7"/>
    </row>
    <row r="77" spans="1:15">
      <c r="A77" s="530">
        <f>A74+1</f>
        <v>38</v>
      </c>
      <c r="B77" s="197"/>
      <c r="C77" s="295"/>
      <c r="D77" s="197"/>
      <c r="E77" s="295"/>
      <c r="F77" s="295"/>
      <c r="G77" s="295"/>
      <c r="H77" s="307">
        <f t="shared" ref="H77:H82" si="8">C77+E77-F77+G77</f>
        <v>0</v>
      </c>
      <c r="I77" s="7"/>
      <c r="J77" s="7"/>
      <c r="K77" s="7"/>
      <c r="L77" s="7"/>
      <c r="M77" s="7"/>
      <c r="N77" s="7"/>
      <c r="O77" s="7"/>
    </row>
    <row r="78" spans="1:15">
      <c r="A78" s="530">
        <f t="shared" ref="A78:A83" si="9">A77+1</f>
        <v>39</v>
      </c>
      <c r="B78" s="197"/>
      <c r="C78" s="197"/>
      <c r="D78" s="197"/>
      <c r="E78" s="197"/>
      <c r="F78" s="197"/>
      <c r="G78" s="197"/>
      <c r="H78" s="263">
        <f t="shared" si="8"/>
        <v>0</v>
      </c>
      <c r="I78" s="7"/>
      <c r="J78" s="7"/>
      <c r="K78" s="7"/>
      <c r="L78" s="7"/>
      <c r="M78" s="7"/>
      <c r="N78" s="7"/>
      <c r="O78" s="7"/>
    </row>
    <row r="79" spans="1:15">
      <c r="A79" s="530">
        <f t="shared" si="9"/>
        <v>40</v>
      </c>
      <c r="B79" s="197"/>
      <c r="C79" s="197"/>
      <c r="D79" s="197"/>
      <c r="E79" s="197"/>
      <c r="F79" s="197"/>
      <c r="G79" s="197"/>
      <c r="H79" s="263">
        <f t="shared" si="8"/>
        <v>0</v>
      </c>
      <c r="I79" s="7"/>
      <c r="J79" s="7"/>
      <c r="K79" s="7"/>
      <c r="L79" s="7"/>
      <c r="M79" s="7"/>
      <c r="N79" s="7"/>
      <c r="O79" s="7"/>
    </row>
    <row r="80" spans="1:15">
      <c r="A80" s="530">
        <f t="shared" si="9"/>
        <v>41</v>
      </c>
      <c r="B80" s="197"/>
      <c r="C80" s="197"/>
      <c r="D80" s="197"/>
      <c r="E80" s="197"/>
      <c r="F80" s="197"/>
      <c r="G80" s="197"/>
      <c r="H80" s="263">
        <f t="shared" si="8"/>
        <v>0</v>
      </c>
      <c r="I80" s="7"/>
      <c r="J80" s="7"/>
      <c r="K80" s="7"/>
      <c r="L80" s="7"/>
      <c r="M80" s="7"/>
      <c r="N80" s="7"/>
      <c r="O80" s="7"/>
    </row>
    <row r="81" spans="1:15">
      <c r="A81" s="530">
        <f t="shared" si="9"/>
        <v>42</v>
      </c>
      <c r="B81" s="197"/>
      <c r="C81" s="197"/>
      <c r="D81" s="197"/>
      <c r="E81" s="197"/>
      <c r="F81" s="197"/>
      <c r="G81" s="197"/>
      <c r="H81" s="263">
        <f t="shared" si="8"/>
        <v>0</v>
      </c>
      <c r="I81" s="7"/>
      <c r="J81" s="7"/>
      <c r="K81" s="7"/>
      <c r="L81" s="7"/>
      <c r="M81" s="7"/>
      <c r="N81" s="7"/>
      <c r="O81" s="7"/>
    </row>
    <row r="82" spans="1:15">
      <c r="A82" s="530">
        <f t="shared" si="9"/>
        <v>43</v>
      </c>
      <c r="B82" s="197"/>
      <c r="C82" s="197"/>
      <c r="D82" s="197"/>
      <c r="E82" s="197"/>
      <c r="F82" s="197"/>
      <c r="G82" s="197"/>
      <c r="H82" s="263">
        <f t="shared" si="8"/>
        <v>0</v>
      </c>
      <c r="I82" s="7"/>
      <c r="J82" s="7"/>
      <c r="K82" s="7"/>
      <c r="L82" s="7"/>
      <c r="M82" s="7"/>
      <c r="N82" s="7"/>
      <c r="O82" s="7"/>
    </row>
    <row r="83" spans="1:15" ht="15.75">
      <c r="A83" s="530">
        <f t="shared" si="9"/>
        <v>44</v>
      </c>
      <c r="B83" s="664" t="s">
        <v>2239</v>
      </c>
      <c r="C83" s="634">
        <f>SUM(C77:C82)</f>
        <v>0</v>
      </c>
      <c r="D83" s="535" t="s">
        <v>2671</v>
      </c>
      <c r="E83" s="634">
        <f>SUM(E77:E82)</f>
        <v>0</v>
      </c>
      <c r="F83" s="634">
        <f>SUM(F77:F82)</f>
        <v>0</v>
      </c>
      <c r="G83" s="634">
        <f>SUM(G77:G82)</f>
        <v>0</v>
      </c>
      <c r="H83" s="634">
        <f>SUM(H77:H82)</f>
        <v>0</v>
      </c>
      <c r="I83" s="7"/>
      <c r="J83" s="7"/>
      <c r="K83" s="7"/>
      <c r="L83" s="7"/>
      <c r="M83" s="7"/>
      <c r="N83" s="7"/>
      <c r="O83" s="7"/>
    </row>
    <row r="84" spans="1:15">
      <c r="A84" s="530"/>
      <c r="B84" s="531"/>
      <c r="C84" s="531"/>
      <c r="D84" s="531"/>
      <c r="E84" s="531"/>
      <c r="F84" s="531"/>
      <c r="G84" s="531"/>
      <c r="H84" s="525"/>
      <c r="I84" s="7"/>
      <c r="J84" s="7"/>
      <c r="K84" s="7"/>
      <c r="L84" s="7"/>
      <c r="M84" s="7"/>
      <c r="N84" s="7"/>
      <c r="O84" s="7"/>
    </row>
    <row r="85" spans="1:15" ht="15.75">
      <c r="A85" s="530"/>
      <c r="B85" s="540" t="s">
        <v>1401</v>
      </c>
      <c r="C85" s="531"/>
      <c r="D85" s="531"/>
      <c r="E85" s="531"/>
      <c r="F85" s="531"/>
      <c r="G85" s="531"/>
      <c r="H85" s="525"/>
      <c r="I85" s="7"/>
      <c r="J85" s="7"/>
      <c r="K85" s="7"/>
      <c r="L85" s="7"/>
      <c r="M85" s="7"/>
      <c r="N85" s="7"/>
      <c r="O85" s="7"/>
    </row>
    <row r="86" spans="1:15" ht="15.75">
      <c r="A86" s="530"/>
      <c r="B86" s="540" t="s">
        <v>1716</v>
      </c>
      <c r="C86" s="199"/>
      <c r="D86" s="297"/>
      <c r="E86" s="199"/>
      <c r="F86" s="199"/>
      <c r="G86" s="199"/>
      <c r="H86" s="263"/>
      <c r="I86" s="7"/>
      <c r="J86" s="7"/>
      <c r="K86" s="7"/>
      <c r="L86" s="7"/>
      <c r="M86" s="7"/>
      <c r="N86" s="7"/>
      <c r="O86" s="7"/>
    </row>
    <row r="87" spans="1:15" ht="15.75">
      <c r="A87" s="530">
        <f>A83+1</f>
        <v>45</v>
      </c>
      <c r="B87" s="632"/>
      <c r="C87" s="295"/>
      <c r="D87" s="657" t="s">
        <v>1028</v>
      </c>
      <c r="E87" s="295"/>
      <c r="F87" s="295"/>
      <c r="G87" s="295"/>
      <c r="H87" s="307">
        <f t="shared" ref="H87:H92" si="10">C87+E87-F87+G87</f>
        <v>0</v>
      </c>
      <c r="I87" s="7"/>
      <c r="J87" s="7"/>
      <c r="K87" s="7"/>
      <c r="L87" s="7"/>
      <c r="M87" s="7"/>
      <c r="N87" s="7"/>
      <c r="O87" s="7"/>
    </row>
    <row r="88" spans="1:15" ht="15.75">
      <c r="A88" s="530">
        <f t="shared" ref="A88:A93" si="11">A87+1</f>
        <v>46</v>
      </c>
      <c r="B88" s="632"/>
      <c r="C88" s="197"/>
      <c r="D88" s="650"/>
      <c r="E88" s="197"/>
      <c r="F88" s="197"/>
      <c r="G88" s="197"/>
      <c r="H88" s="263">
        <f t="shared" si="10"/>
        <v>0</v>
      </c>
      <c r="I88" s="7"/>
      <c r="J88" s="7"/>
      <c r="K88" s="7"/>
      <c r="L88" s="7"/>
      <c r="M88" s="7"/>
      <c r="N88" s="7"/>
      <c r="O88" s="7"/>
    </row>
    <row r="89" spans="1:15" ht="15.75">
      <c r="A89" s="530">
        <f t="shared" si="11"/>
        <v>47</v>
      </c>
      <c r="B89" s="632"/>
      <c r="C89" s="197"/>
      <c r="D89" s="650"/>
      <c r="E89" s="197"/>
      <c r="F89" s="197"/>
      <c r="G89" s="197"/>
      <c r="H89" s="263">
        <f t="shared" si="10"/>
        <v>0</v>
      </c>
      <c r="I89" s="7"/>
      <c r="J89" s="7"/>
      <c r="K89" s="7"/>
      <c r="L89" s="7"/>
      <c r="M89" s="7"/>
      <c r="N89" s="7"/>
      <c r="O89" s="7"/>
    </row>
    <row r="90" spans="1:15" ht="15.75">
      <c r="A90" s="530">
        <f t="shared" si="11"/>
        <v>48</v>
      </c>
      <c r="B90" s="632"/>
      <c r="C90" s="197"/>
      <c r="D90" s="650"/>
      <c r="E90" s="197"/>
      <c r="F90" s="197"/>
      <c r="G90" s="197"/>
      <c r="H90" s="263">
        <f t="shared" si="10"/>
        <v>0</v>
      </c>
      <c r="I90" s="7"/>
      <c r="J90" s="7"/>
      <c r="K90" s="7"/>
      <c r="L90" s="7"/>
      <c r="M90" s="7"/>
      <c r="N90" s="7"/>
      <c r="O90" s="7"/>
    </row>
    <row r="91" spans="1:15">
      <c r="A91" s="530">
        <f t="shared" si="11"/>
        <v>49</v>
      </c>
      <c r="B91" s="197"/>
      <c r="C91" s="197"/>
      <c r="D91" s="650"/>
      <c r="E91" s="197"/>
      <c r="F91" s="197"/>
      <c r="G91" s="197"/>
      <c r="H91" s="263">
        <f t="shared" si="10"/>
        <v>0</v>
      </c>
      <c r="I91" s="7"/>
      <c r="J91" s="7"/>
      <c r="K91" s="7"/>
      <c r="L91" s="7"/>
      <c r="M91" s="7"/>
      <c r="N91" s="7"/>
      <c r="O91" s="7"/>
    </row>
    <row r="92" spans="1:15">
      <c r="A92" s="530">
        <f t="shared" si="11"/>
        <v>50</v>
      </c>
      <c r="B92" s="531" t="s">
        <v>1410</v>
      </c>
      <c r="C92" s="197"/>
      <c r="D92" s="657" t="s">
        <v>1050</v>
      </c>
      <c r="E92" s="197"/>
      <c r="F92" s="197"/>
      <c r="G92" s="197"/>
      <c r="H92" s="263">
        <f t="shared" si="10"/>
        <v>0</v>
      </c>
      <c r="I92" s="7"/>
      <c r="J92" s="7"/>
      <c r="K92" s="7"/>
      <c r="L92" s="7"/>
      <c r="M92" s="7"/>
      <c r="N92" s="7"/>
      <c r="O92" s="7"/>
    </row>
    <row r="93" spans="1:15" ht="15.75">
      <c r="A93" s="530">
        <f t="shared" si="11"/>
        <v>51</v>
      </c>
      <c r="B93" s="664" t="s">
        <v>2239</v>
      </c>
      <c r="C93" s="629">
        <f>SUM(C87:C92)</f>
        <v>0</v>
      </c>
      <c r="D93" s="653"/>
      <c r="E93" s="629">
        <f>SUM(E87:E92)</f>
        <v>0</v>
      </c>
      <c r="F93" s="629">
        <f>SUM(F87:F92)</f>
        <v>0</v>
      </c>
      <c r="G93" s="629">
        <f>SUM(G87:G92)</f>
        <v>0</v>
      </c>
      <c r="H93" s="625">
        <f>SUM(H87:H92)</f>
        <v>0</v>
      </c>
      <c r="I93" s="7"/>
      <c r="J93" s="7"/>
      <c r="K93" s="7"/>
      <c r="L93" s="7"/>
      <c r="M93" s="7"/>
      <c r="N93" s="7"/>
      <c r="O93" s="7"/>
    </row>
    <row r="94" spans="1:15" ht="15.75">
      <c r="A94" s="530"/>
      <c r="B94" s="540"/>
      <c r="C94" s="629"/>
      <c r="D94" s="653"/>
      <c r="E94" s="629"/>
      <c r="F94" s="629"/>
      <c r="G94" s="629"/>
      <c r="H94" s="625"/>
      <c r="I94" s="7"/>
      <c r="J94" s="7"/>
      <c r="K94" s="7"/>
      <c r="L94" s="7"/>
      <c r="M94" s="7"/>
      <c r="N94" s="7"/>
      <c r="O94" s="7"/>
    </row>
    <row r="95" spans="1:15" ht="15.75">
      <c r="A95" s="530"/>
      <c r="B95" s="540" t="s">
        <v>1717</v>
      </c>
      <c r="C95" s="197"/>
      <c r="D95" s="197"/>
      <c r="E95" s="197"/>
      <c r="F95" s="197"/>
      <c r="G95" s="197"/>
      <c r="H95" s="525"/>
      <c r="I95" s="7"/>
      <c r="J95" s="7"/>
      <c r="K95" s="7"/>
      <c r="L95" s="7"/>
      <c r="M95" s="7"/>
      <c r="N95" s="7"/>
      <c r="O95" s="7"/>
    </row>
    <row r="96" spans="1:15" ht="15.75">
      <c r="A96" s="530">
        <f>A93+1</f>
        <v>52</v>
      </c>
      <c r="B96" s="632"/>
      <c r="C96" s="295"/>
      <c r="D96" s="657" t="s">
        <v>1028</v>
      </c>
      <c r="E96" s="295"/>
      <c r="F96" s="295"/>
      <c r="G96" s="295"/>
      <c r="H96" s="307">
        <f t="shared" ref="H96:H101" si="12">C96+E96-F96+G96</f>
        <v>0</v>
      </c>
      <c r="I96" s="7"/>
      <c r="J96" s="7"/>
      <c r="K96" s="7"/>
      <c r="L96" s="7"/>
      <c r="M96" s="7"/>
      <c r="N96" s="7"/>
      <c r="O96" s="7"/>
    </row>
    <row r="97" spans="1:15" ht="15.75">
      <c r="A97" s="530">
        <f t="shared" ref="A97:A103" si="13">A96+1</f>
        <v>53</v>
      </c>
      <c r="B97" s="632"/>
      <c r="C97" s="197"/>
      <c r="D97" s="650"/>
      <c r="E97" s="197"/>
      <c r="F97" s="197"/>
      <c r="G97" s="197"/>
      <c r="H97" s="263">
        <f t="shared" si="12"/>
        <v>0</v>
      </c>
      <c r="I97" s="7"/>
      <c r="J97" s="7"/>
      <c r="K97" s="7"/>
      <c r="L97" s="7"/>
      <c r="M97" s="7"/>
      <c r="N97" s="7"/>
      <c r="O97" s="7"/>
    </row>
    <row r="98" spans="1:15" ht="15.75">
      <c r="A98" s="530">
        <f t="shared" si="13"/>
        <v>54</v>
      </c>
      <c r="B98" s="632"/>
      <c r="C98" s="197"/>
      <c r="D98" s="650"/>
      <c r="E98" s="197"/>
      <c r="F98" s="197"/>
      <c r="G98" s="197"/>
      <c r="H98" s="263">
        <f t="shared" si="12"/>
        <v>0</v>
      </c>
      <c r="I98" s="7"/>
      <c r="J98" s="7"/>
      <c r="K98" s="7"/>
      <c r="L98" s="7"/>
      <c r="M98" s="7"/>
      <c r="N98" s="7"/>
      <c r="O98" s="7"/>
    </row>
    <row r="99" spans="1:15">
      <c r="A99" s="530">
        <f t="shared" si="13"/>
        <v>55</v>
      </c>
      <c r="B99" s="197"/>
      <c r="C99" s="197"/>
      <c r="D99" s="650"/>
      <c r="E99" s="197"/>
      <c r="F99" s="197"/>
      <c r="G99" s="197"/>
      <c r="H99" s="263">
        <f t="shared" si="12"/>
        <v>0</v>
      </c>
      <c r="I99" s="7"/>
      <c r="J99" s="7"/>
      <c r="K99" s="7"/>
      <c r="L99" s="7"/>
      <c r="M99" s="7"/>
      <c r="N99" s="7"/>
      <c r="O99" s="7"/>
    </row>
    <row r="100" spans="1:15">
      <c r="A100" s="530">
        <f t="shared" si="13"/>
        <v>56</v>
      </c>
      <c r="B100" s="197"/>
      <c r="C100" s="197"/>
      <c r="D100" s="650"/>
      <c r="E100" s="197"/>
      <c r="F100" s="197"/>
      <c r="G100" s="197"/>
      <c r="H100" s="263">
        <f t="shared" si="12"/>
        <v>0</v>
      </c>
      <c r="I100" s="7"/>
      <c r="J100" s="7"/>
      <c r="K100" s="7"/>
      <c r="L100" s="7"/>
      <c r="M100" s="7"/>
      <c r="N100" s="7"/>
      <c r="O100" s="7"/>
    </row>
    <row r="101" spans="1:15">
      <c r="A101" s="530">
        <f t="shared" si="13"/>
        <v>57</v>
      </c>
      <c r="B101" s="531" t="s">
        <v>1410</v>
      </c>
      <c r="C101" s="197"/>
      <c r="D101" s="657" t="s">
        <v>1050</v>
      </c>
      <c r="E101" s="197"/>
      <c r="F101" s="197"/>
      <c r="G101" s="197"/>
      <c r="H101" s="263">
        <f t="shared" si="12"/>
        <v>0</v>
      </c>
      <c r="I101" s="7"/>
      <c r="J101" s="7"/>
      <c r="K101" s="7"/>
      <c r="L101" s="7"/>
      <c r="M101" s="7"/>
      <c r="N101" s="7"/>
      <c r="O101" s="7"/>
    </row>
    <row r="102" spans="1:15" ht="15.75">
      <c r="A102" s="530">
        <f t="shared" si="13"/>
        <v>58</v>
      </c>
      <c r="B102" s="664" t="s">
        <v>2239</v>
      </c>
      <c r="C102" s="629">
        <f>SUM(C96:C101)</f>
        <v>0</v>
      </c>
      <c r="D102" s="653"/>
      <c r="E102" s="629">
        <f>SUM(E96:E101)</f>
        <v>0</v>
      </c>
      <c r="F102" s="629">
        <f>SUM(F96:F101)</f>
        <v>0</v>
      </c>
      <c r="G102" s="629">
        <f>SUM(G96:G101)</f>
        <v>0</v>
      </c>
      <c r="H102" s="625">
        <f>SUM(H96:H101)</f>
        <v>0</v>
      </c>
      <c r="I102" s="7"/>
      <c r="J102" s="7"/>
      <c r="K102" s="7"/>
      <c r="L102" s="7"/>
      <c r="M102" s="7"/>
      <c r="N102" s="7"/>
      <c r="O102" s="7"/>
    </row>
    <row r="103" spans="1:15" ht="16.5" thickBot="1">
      <c r="A103" s="665">
        <f t="shared" si="13"/>
        <v>59</v>
      </c>
      <c r="B103" s="543" t="s">
        <v>1718</v>
      </c>
      <c r="C103" s="544">
        <f>C93+C102</f>
        <v>0</v>
      </c>
      <c r="D103" s="667"/>
      <c r="E103" s="544">
        <f>E93+E102</f>
        <v>0</v>
      </c>
      <c r="F103" s="544">
        <f>F93+F102</f>
        <v>0</v>
      </c>
      <c r="G103" s="544">
        <f>G93+G102</f>
        <v>0</v>
      </c>
      <c r="H103" s="545">
        <f>H93+H102</f>
        <v>0</v>
      </c>
      <c r="I103" s="7"/>
      <c r="J103" s="7"/>
      <c r="K103" s="7"/>
      <c r="L103" s="7"/>
      <c r="M103" s="7"/>
      <c r="N103" s="7"/>
      <c r="O103" s="7"/>
    </row>
    <row r="104" spans="1:15">
      <c r="A104" s="7"/>
      <c r="B104" s="7"/>
      <c r="C104" s="7"/>
      <c r="D104" s="7"/>
      <c r="E104" s="7"/>
      <c r="F104" s="7"/>
      <c r="G104" s="7"/>
      <c r="H104" s="539" t="s">
        <v>513</v>
      </c>
      <c r="I104" s="7"/>
      <c r="J104" s="7"/>
      <c r="K104" s="7"/>
      <c r="L104" s="7"/>
      <c r="M104" s="7"/>
      <c r="N104" s="7"/>
      <c r="O104" s="7"/>
    </row>
    <row r="105" spans="1:15">
      <c r="A105" s="7"/>
      <c r="B105" s="523"/>
      <c r="C105" s="523"/>
      <c r="D105" s="649"/>
      <c r="E105" s="523"/>
      <c r="F105" s="523"/>
      <c r="G105" s="523"/>
      <c r="H105" s="523"/>
      <c r="I105" s="7"/>
      <c r="J105" s="7"/>
      <c r="K105" s="7"/>
      <c r="L105" s="7"/>
      <c r="M105" s="7"/>
      <c r="N105" s="7"/>
      <c r="O105" s="7"/>
    </row>
    <row r="106" spans="1:15">
      <c r="A106" s="114" t="s">
        <v>575</v>
      </c>
      <c r="B106" s="114"/>
      <c r="C106" s="114"/>
      <c r="D106" s="656"/>
      <c r="E106" s="114"/>
      <c r="F106" s="114"/>
      <c r="G106" s="114"/>
      <c r="H106" s="114"/>
      <c r="I106" s="7"/>
      <c r="J106" s="7"/>
      <c r="K106" s="7"/>
      <c r="L106" s="7"/>
      <c r="M106" s="7"/>
      <c r="N106" s="7"/>
      <c r="O106" s="7"/>
    </row>
    <row r="107" spans="1:15">
      <c r="A107" s="7"/>
      <c r="B107" s="7"/>
      <c r="C107" s="7"/>
      <c r="D107" s="95"/>
      <c r="E107" s="7"/>
      <c r="F107" s="7"/>
      <c r="G107" s="7"/>
      <c r="H107" s="7"/>
      <c r="I107" s="7"/>
      <c r="J107" s="7"/>
      <c r="K107" s="7"/>
      <c r="L107" s="7"/>
      <c r="M107" s="7"/>
      <c r="N107" s="7"/>
      <c r="O107" s="7"/>
    </row>
    <row r="108" spans="1:15">
      <c r="A108" s="7"/>
      <c r="B108" s="7"/>
      <c r="C108" s="7"/>
      <c r="D108" s="95"/>
      <c r="E108" s="7"/>
      <c r="F108" s="7"/>
      <c r="G108" s="7"/>
      <c r="H108" s="7"/>
      <c r="I108" s="7"/>
      <c r="J108" s="7"/>
      <c r="K108" s="7"/>
      <c r="L108" s="7"/>
      <c r="M108" s="7"/>
      <c r="N108" s="7"/>
      <c r="O108" s="7"/>
    </row>
    <row r="109" spans="1:15" ht="15.75" thickBot="1">
      <c r="A109" s="7" t="str">
        <f>'Data Sheet'!A56</f>
        <v>Annual Report of Pattersonville Telephone Company                                                                                                       For the period ending December 31, 2014</v>
      </c>
      <c r="B109" s="7"/>
      <c r="C109" s="7"/>
      <c r="D109" s="7"/>
      <c r="E109" s="7"/>
      <c r="F109" s="7"/>
      <c r="G109" s="7"/>
      <c r="H109" s="7"/>
      <c r="I109" s="7"/>
      <c r="J109" s="7"/>
      <c r="K109" s="7"/>
      <c r="L109" s="7"/>
      <c r="M109" s="7"/>
      <c r="N109" s="7"/>
      <c r="O109" s="7"/>
    </row>
    <row r="110" spans="1:15">
      <c r="A110" s="521"/>
      <c r="B110" s="659"/>
      <c r="C110" s="659"/>
      <c r="D110" s="659"/>
      <c r="E110" s="659"/>
      <c r="F110" s="659"/>
      <c r="G110" s="659"/>
      <c r="H110" s="112"/>
      <c r="I110" s="7"/>
      <c r="J110" s="7"/>
      <c r="K110" s="7"/>
      <c r="L110" s="7"/>
      <c r="M110" s="7"/>
      <c r="N110" s="7"/>
      <c r="O110" s="7"/>
    </row>
    <row r="111" spans="1:15" ht="15.75">
      <c r="A111" s="113" t="s">
        <v>1713</v>
      </c>
      <c r="B111" s="523"/>
      <c r="C111" s="523"/>
      <c r="D111" s="523"/>
      <c r="E111" s="523"/>
      <c r="F111" s="523"/>
      <c r="G111" s="523"/>
      <c r="H111" s="524"/>
      <c r="I111" s="7"/>
      <c r="J111" s="7"/>
      <c r="K111" s="7"/>
      <c r="L111" s="7"/>
      <c r="M111" s="7"/>
      <c r="N111" s="7"/>
      <c r="O111" s="7"/>
    </row>
    <row r="112" spans="1:15">
      <c r="A112" s="117"/>
      <c r="B112" s="7"/>
      <c r="C112" s="7"/>
      <c r="D112" s="7"/>
      <c r="E112" s="7"/>
      <c r="F112" s="7"/>
      <c r="G112" s="7"/>
      <c r="H112" s="525"/>
      <c r="I112" s="7"/>
      <c r="J112" s="7"/>
      <c r="K112" s="7"/>
      <c r="L112" s="7"/>
      <c r="M112" s="7"/>
      <c r="N112" s="7"/>
      <c r="O112" s="7"/>
    </row>
    <row r="113" spans="1:15">
      <c r="A113" s="526"/>
      <c r="B113" s="528"/>
      <c r="C113" s="662" t="s">
        <v>1825</v>
      </c>
      <c r="D113" s="528"/>
      <c r="E113" s="662" t="s">
        <v>2517</v>
      </c>
      <c r="F113" s="662" t="s">
        <v>2517</v>
      </c>
      <c r="G113" s="662" t="s">
        <v>1985</v>
      </c>
      <c r="H113" s="532" t="s">
        <v>1825</v>
      </c>
      <c r="I113" s="7"/>
      <c r="J113" s="7"/>
      <c r="K113" s="7"/>
      <c r="L113" s="7"/>
      <c r="M113" s="7"/>
      <c r="N113" s="7"/>
      <c r="O113" s="7"/>
    </row>
    <row r="114" spans="1:15">
      <c r="A114" s="534" t="s">
        <v>2228</v>
      </c>
      <c r="B114" s="535" t="s">
        <v>1397</v>
      </c>
      <c r="C114" s="535" t="s">
        <v>2629</v>
      </c>
      <c r="D114" s="535" t="s">
        <v>1398</v>
      </c>
      <c r="E114" s="535" t="s">
        <v>2245</v>
      </c>
      <c r="F114" s="535" t="s">
        <v>2245</v>
      </c>
      <c r="G114" s="535" t="s">
        <v>882</v>
      </c>
      <c r="H114" s="533" t="s">
        <v>1827</v>
      </c>
      <c r="I114" s="7"/>
      <c r="J114" s="7"/>
      <c r="K114" s="7"/>
      <c r="L114" s="7"/>
      <c r="M114" s="7"/>
      <c r="N114" s="7"/>
      <c r="O114" s="7"/>
    </row>
    <row r="115" spans="1:15">
      <c r="A115" s="534" t="s">
        <v>2240</v>
      </c>
      <c r="B115" s="531"/>
      <c r="C115" s="535" t="s">
        <v>298</v>
      </c>
      <c r="D115" s="535" t="s">
        <v>1391</v>
      </c>
      <c r="E115" s="535" t="s">
        <v>1399</v>
      </c>
      <c r="F115" s="535" t="s">
        <v>1400</v>
      </c>
      <c r="G115" s="535" t="s">
        <v>884</v>
      </c>
      <c r="H115" s="533" t="s">
        <v>2245</v>
      </c>
      <c r="I115" s="7"/>
      <c r="J115" s="7"/>
      <c r="K115" s="7"/>
      <c r="L115" s="7"/>
      <c r="M115" s="7"/>
      <c r="N115" s="7"/>
      <c r="O115" s="7"/>
    </row>
    <row r="116" spans="1:15">
      <c r="A116" s="605"/>
      <c r="B116" s="536" t="s">
        <v>2722</v>
      </c>
      <c r="C116" s="536" t="s">
        <v>2723</v>
      </c>
      <c r="D116" s="536" t="s">
        <v>2724</v>
      </c>
      <c r="E116" s="536" t="s">
        <v>2254</v>
      </c>
      <c r="F116" s="536" t="s">
        <v>2255</v>
      </c>
      <c r="G116" s="536" t="s">
        <v>2256</v>
      </c>
      <c r="H116" s="537" t="s">
        <v>2257</v>
      </c>
      <c r="I116" s="7"/>
      <c r="J116" s="7"/>
      <c r="K116" s="7"/>
      <c r="L116" s="7"/>
      <c r="M116" s="7"/>
      <c r="N116" s="7"/>
      <c r="O116" s="7"/>
    </row>
    <row r="117" spans="1:15" ht="15.75">
      <c r="A117" s="530"/>
      <c r="B117" s="540" t="s">
        <v>1405</v>
      </c>
      <c r="C117" s="531"/>
      <c r="D117" s="653"/>
      <c r="E117" s="531"/>
      <c r="F117" s="531"/>
      <c r="G117" s="531"/>
      <c r="H117" s="525"/>
      <c r="I117" s="7"/>
      <c r="J117" s="7"/>
      <c r="K117" s="7"/>
      <c r="L117" s="7"/>
      <c r="M117" s="7"/>
      <c r="N117" s="7"/>
      <c r="O117" s="7"/>
    </row>
    <row r="118" spans="1:15" ht="15.75">
      <c r="A118" s="530"/>
      <c r="B118" s="540" t="s">
        <v>1716</v>
      </c>
      <c r="C118" s="531"/>
      <c r="D118" s="653"/>
      <c r="E118" s="531"/>
      <c r="F118" s="531"/>
      <c r="G118" s="531"/>
      <c r="H118" s="525"/>
      <c r="I118" s="7"/>
      <c r="J118" s="7"/>
      <c r="K118" s="7"/>
      <c r="L118" s="7"/>
      <c r="M118" s="7"/>
      <c r="N118" s="7"/>
      <c r="O118" s="7"/>
    </row>
    <row r="119" spans="1:15" ht="15.75">
      <c r="A119" s="530">
        <f>A103+1</f>
        <v>60</v>
      </c>
      <c r="B119" s="632"/>
      <c r="C119" s="295"/>
      <c r="D119" s="657" t="s">
        <v>1028</v>
      </c>
      <c r="E119" s="295"/>
      <c r="F119" s="295"/>
      <c r="G119" s="295"/>
      <c r="H119" s="307">
        <f t="shared" ref="H119:H124" si="14">C119+E119-F119+G119</f>
        <v>0</v>
      </c>
      <c r="I119" s="7"/>
      <c r="J119" s="7"/>
      <c r="K119" s="7"/>
      <c r="L119" s="7"/>
      <c r="M119" s="7"/>
      <c r="N119" s="7"/>
      <c r="O119" s="7"/>
    </row>
    <row r="120" spans="1:15" ht="15.75">
      <c r="A120" s="530">
        <f t="shared" ref="A120:A125" si="15">A119+1</f>
        <v>61</v>
      </c>
      <c r="B120" s="632"/>
      <c r="C120" s="197"/>
      <c r="D120" s="650"/>
      <c r="E120" s="197"/>
      <c r="F120" s="197"/>
      <c r="G120" s="197"/>
      <c r="H120" s="263">
        <f t="shared" si="14"/>
        <v>0</v>
      </c>
      <c r="I120" s="7"/>
      <c r="J120" s="7"/>
      <c r="K120" s="7"/>
      <c r="L120" s="7"/>
      <c r="M120" s="7"/>
      <c r="N120" s="7"/>
      <c r="O120" s="7"/>
    </row>
    <row r="121" spans="1:15">
      <c r="A121" s="530">
        <f t="shared" si="15"/>
        <v>62</v>
      </c>
      <c r="B121" s="197"/>
      <c r="C121" s="199"/>
      <c r="D121" s="199"/>
      <c r="E121" s="199"/>
      <c r="F121" s="199"/>
      <c r="G121" s="199"/>
      <c r="H121" s="263">
        <f t="shared" si="14"/>
        <v>0</v>
      </c>
      <c r="I121" s="7"/>
      <c r="J121" s="7"/>
      <c r="K121" s="7"/>
      <c r="L121" s="7"/>
      <c r="M121" s="7"/>
      <c r="N121" s="7"/>
      <c r="O121" s="7"/>
    </row>
    <row r="122" spans="1:15">
      <c r="A122" s="530">
        <f t="shared" si="15"/>
        <v>63</v>
      </c>
      <c r="B122" s="197"/>
      <c r="C122" s="197"/>
      <c r="D122" s="650"/>
      <c r="E122" s="197"/>
      <c r="F122" s="197"/>
      <c r="G122" s="197"/>
      <c r="H122" s="263">
        <f t="shared" si="14"/>
        <v>0</v>
      </c>
      <c r="I122" s="7"/>
      <c r="J122" s="7"/>
      <c r="K122" s="7"/>
      <c r="L122" s="7"/>
      <c r="M122" s="7"/>
      <c r="N122" s="7"/>
      <c r="O122" s="7"/>
    </row>
    <row r="123" spans="1:15">
      <c r="A123" s="530">
        <f t="shared" si="15"/>
        <v>64</v>
      </c>
      <c r="B123" s="197"/>
      <c r="C123" s="197"/>
      <c r="D123" s="650"/>
      <c r="E123" s="197"/>
      <c r="F123" s="197"/>
      <c r="G123" s="197"/>
      <c r="H123" s="263">
        <f t="shared" si="14"/>
        <v>0</v>
      </c>
      <c r="I123" s="7"/>
      <c r="J123" s="7"/>
      <c r="K123" s="7"/>
      <c r="L123" s="7"/>
      <c r="M123" s="7"/>
      <c r="N123" s="7"/>
      <c r="O123" s="7"/>
    </row>
    <row r="124" spans="1:15">
      <c r="A124" s="530">
        <f t="shared" si="15"/>
        <v>65</v>
      </c>
      <c r="B124" s="531" t="s">
        <v>1410</v>
      </c>
      <c r="C124" s="197"/>
      <c r="D124" s="657" t="s">
        <v>1050</v>
      </c>
      <c r="E124" s="197"/>
      <c r="F124" s="197"/>
      <c r="G124" s="197"/>
      <c r="H124" s="263">
        <f t="shared" si="14"/>
        <v>0</v>
      </c>
      <c r="I124" s="7"/>
      <c r="J124" s="7"/>
      <c r="K124" s="7"/>
      <c r="L124" s="7"/>
      <c r="M124" s="7"/>
      <c r="N124" s="7"/>
      <c r="O124" s="7"/>
    </row>
    <row r="125" spans="1:15" ht="15.75">
      <c r="A125" s="530">
        <f t="shared" si="15"/>
        <v>66</v>
      </c>
      <c r="B125" s="664" t="s">
        <v>2239</v>
      </c>
      <c r="C125" s="634">
        <f>SUM(C119:C124)</f>
        <v>0</v>
      </c>
      <c r="D125" s="653"/>
      <c r="E125" s="634">
        <f>SUM(E119:E124)</f>
        <v>0</v>
      </c>
      <c r="F125" s="634">
        <f>SUM(F119:F124)</f>
        <v>0</v>
      </c>
      <c r="G125" s="634">
        <f>SUM(G119:G124)</f>
        <v>0</v>
      </c>
      <c r="H125" s="635">
        <f>SUM(H119:H124)</f>
        <v>0</v>
      </c>
      <c r="I125" s="7"/>
      <c r="J125" s="7"/>
      <c r="K125" s="7"/>
      <c r="L125" s="7"/>
      <c r="M125" s="7"/>
      <c r="N125" s="7"/>
      <c r="O125" s="7"/>
    </row>
    <row r="126" spans="1:15" ht="15.75">
      <c r="A126" s="530"/>
      <c r="B126" s="540"/>
      <c r="C126" s="528"/>
      <c r="D126" s="531"/>
      <c r="E126" s="528"/>
      <c r="F126" s="528"/>
      <c r="G126" s="528"/>
      <c r="H126" s="552"/>
      <c r="I126" s="7"/>
      <c r="J126" s="7"/>
      <c r="K126" s="7"/>
      <c r="L126" s="7"/>
      <c r="M126" s="7"/>
      <c r="N126" s="7"/>
      <c r="O126" s="7"/>
    </row>
    <row r="127" spans="1:15" ht="15.75">
      <c r="A127" s="530"/>
      <c r="B127" s="540"/>
      <c r="C127" s="531"/>
      <c r="D127" s="531"/>
      <c r="E127" s="531"/>
      <c r="F127" s="531"/>
      <c r="G127" s="531"/>
      <c r="H127" s="525"/>
      <c r="I127" s="7"/>
      <c r="J127" s="7"/>
      <c r="K127" s="7"/>
      <c r="L127" s="7"/>
      <c r="M127" s="7"/>
      <c r="N127" s="7"/>
      <c r="O127" s="7"/>
    </row>
    <row r="128" spans="1:15" ht="15.75">
      <c r="A128" s="530"/>
      <c r="B128" s="540" t="s">
        <v>1719</v>
      </c>
      <c r="C128" s="295"/>
      <c r="D128" s="657" t="s">
        <v>1028</v>
      </c>
      <c r="E128" s="295"/>
      <c r="F128" s="294"/>
      <c r="G128" s="294"/>
      <c r="H128" s="307">
        <f t="shared" ref="H128:H134" si="16">C128+E128-F128+G128</f>
        <v>0</v>
      </c>
      <c r="I128" s="7"/>
      <c r="J128" s="7"/>
      <c r="K128" s="7"/>
      <c r="L128" s="7"/>
      <c r="M128" s="7"/>
      <c r="N128" s="7"/>
      <c r="O128" s="7"/>
    </row>
    <row r="129" spans="1:15" ht="15.75">
      <c r="A129" s="530">
        <f>A125+1</f>
        <v>67</v>
      </c>
      <c r="B129" s="540"/>
      <c r="C129" s="199"/>
      <c r="D129" s="650"/>
      <c r="E129" s="199"/>
      <c r="F129" s="297"/>
      <c r="G129" s="297"/>
      <c r="H129" s="263">
        <f t="shared" si="16"/>
        <v>0</v>
      </c>
      <c r="I129" s="7"/>
      <c r="J129" s="7"/>
      <c r="K129" s="7"/>
      <c r="L129" s="7"/>
      <c r="M129" s="7"/>
      <c r="N129" s="7"/>
      <c r="O129" s="7"/>
    </row>
    <row r="130" spans="1:15" ht="15.75">
      <c r="A130" s="530">
        <f t="shared" ref="A130:A137" si="17">A129+1</f>
        <v>68</v>
      </c>
      <c r="B130" s="540"/>
      <c r="C130" s="199"/>
      <c r="D130" s="650"/>
      <c r="E130" s="199"/>
      <c r="F130" s="297"/>
      <c r="G130" s="297"/>
      <c r="H130" s="263">
        <f t="shared" si="16"/>
        <v>0</v>
      </c>
      <c r="I130" s="7"/>
      <c r="J130" s="7"/>
      <c r="K130" s="7"/>
      <c r="L130" s="7"/>
      <c r="M130" s="7"/>
      <c r="N130" s="7"/>
      <c r="O130" s="7"/>
    </row>
    <row r="131" spans="1:15" ht="15.75">
      <c r="A131" s="530">
        <f t="shared" si="17"/>
        <v>69</v>
      </c>
      <c r="B131" s="540"/>
      <c r="C131" s="199"/>
      <c r="D131" s="650"/>
      <c r="E131" s="199"/>
      <c r="F131" s="297"/>
      <c r="G131" s="297"/>
      <c r="H131" s="263">
        <f t="shared" si="16"/>
        <v>0</v>
      </c>
      <c r="I131" s="7"/>
      <c r="J131" s="7"/>
      <c r="K131" s="7"/>
      <c r="L131" s="7"/>
      <c r="M131" s="7"/>
      <c r="N131" s="7"/>
      <c r="O131" s="7"/>
    </row>
    <row r="132" spans="1:15">
      <c r="A132" s="530">
        <f t="shared" si="17"/>
        <v>70</v>
      </c>
      <c r="B132" s="531"/>
      <c r="C132" s="199"/>
      <c r="D132" s="650"/>
      <c r="E132" s="199"/>
      <c r="F132" s="297"/>
      <c r="G132" s="297"/>
      <c r="H132" s="263">
        <f t="shared" si="16"/>
        <v>0</v>
      </c>
      <c r="I132" s="7"/>
      <c r="J132" s="7"/>
      <c r="K132" s="7"/>
      <c r="L132" s="7"/>
      <c r="M132" s="7"/>
      <c r="N132" s="7"/>
      <c r="O132" s="7"/>
    </row>
    <row r="133" spans="1:15">
      <c r="A133" s="530">
        <f t="shared" si="17"/>
        <v>71</v>
      </c>
      <c r="B133" s="531"/>
      <c r="C133" s="199"/>
      <c r="D133" s="650"/>
      <c r="E133" s="199"/>
      <c r="F133" s="297"/>
      <c r="G133" s="297"/>
      <c r="H133" s="263">
        <f t="shared" si="16"/>
        <v>0</v>
      </c>
      <c r="I133" s="7"/>
      <c r="J133" s="7"/>
      <c r="K133" s="7"/>
      <c r="L133" s="7"/>
      <c r="M133" s="7"/>
      <c r="N133" s="7"/>
      <c r="O133" s="7"/>
    </row>
    <row r="134" spans="1:15">
      <c r="A134" s="530">
        <f t="shared" si="17"/>
        <v>72</v>
      </c>
      <c r="B134" s="531" t="s">
        <v>1410</v>
      </c>
      <c r="C134" s="197"/>
      <c r="D134" s="657" t="s">
        <v>1050</v>
      </c>
      <c r="E134" s="197"/>
      <c r="F134" s="531"/>
      <c r="G134" s="531"/>
      <c r="H134" s="263">
        <f t="shared" si="16"/>
        <v>0</v>
      </c>
      <c r="I134" s="7"/>
      <c r="J134" s="7"/>
      <c r="K134" s="7"/>
      <c r="L134" s="7"/>
      <c r="M134" s="7"/>
      <c r="N134" s="7"/>
      <c r="O134" s="7"/>
    </row>
    <row r="135" spans="1:15" ht="15.75">
      <c r="A135" s="530">
        <f t="shared" si="17"/>
        <v>73</v>
      </c>
      <c r="B135" s="664" t="s">
        <v>2239</v>
      </c>
      <c r="C135" s="634">
        <f>SUM(C128:C134)</f>
        <v>0</v>
      </c>
      <c r="D135" s="178"/>
      <c r="E135" s="634">
        <f>SUM(E128:E134)</f>
        <v>0</v>
      </c>
      <c r="F135" s="634">
        <f>SUM(F128:F134)</f>
        <v>0</v>
      </c>
      <c r="G135" s="634">
        <f>SUM(G128:G134)</f>
        <v>0</v>
      </c>
      <c r="H135" s="635">
        <f>SUM(H128:H134)</f>
        <v>0</v>
      </c>
      <c r="I135" s="7"/>
      <c r="J135" s="7"/>
      <c r="K135" s="7"/>
      <c r="L135" s="7"/>
      <c r="M135" s="7"/>
      <c r="N135" s="7"/>
      <c r="O135" s="7"/>
    </row>
    <row r="136" spans="1:15" ht="15.75">
      <c r="A136" s="530">
        <f t="shared" si="17"/>
        <v>74</v>
      </c>
      <c r="B136" s="540" t="s">
        <v>1720</v>
      </c>
      <c r="C136" s="634">
        <f>C116+C135</f>
        <v>0</v>
      </c>
      <c r="D136" s="531"/>
      <c r="E136" s="634">
        <f>E116+E135</f>
        <v>0</v>
      </c>
      <c r="F136" s="634">
        <f>F116+F135</f>
        <v>0</v>
      </c>
      <c r="G136" s="634">
        <f>G116+G135</f>
        <v>0</v>
      </c>
      <c r="H136" s="635">
        <f>H116+H135</f>
        <v>0</v>
      </c>
      <c r="I136" s="7"/>
      <c r="J136" s="7"/>
      <c r="K136" s="7"/>
      <c r="L136" s="7"/>
      <c r="M136" s="7"/>
      <c r="N136" s="7"/>
      <c r="O136" s="7"/>
    </row>
    <row r="137" spans="1:15">
      <c r="A137" s="530">
        <f t="shared" si="17"/>
        <v>75</v>
      </c>
      <c r="B137" s="531"/>
      <c r="C137" s="531"/>
      <c r="D137" s="653"/>
      <c r="E137" s="531"/>
      <c r="F137" s="531"/>
      <c r="G137" s="531"/>
      <c r="H137" s="263"/>
      <c r="I137" s="7"/>
      <c r="J137" s="7"/>
      <c r="K137" s="7"/>
      <c r="L137" s="7"/>
      <c r="M137" s="7"/>
      <c r="N137" s="7"/>
      <c r="O137" s="7"/>
    </row>
    <row r="138" spans="1:15" ht="15.75">
      <c r="A138" s="530"/>
      <c r="B138" s="540" t="s">
        <v>1721</v>
      </c>
      <c r="C138" s="531"/>
      <c r="D138" s="531"/>
      <c r="E138" s="531"/>
      <c r="F138" s="531"/>
      <c r="G138" s="531"/>
      <c r="H138" s="525"/>
      <c r="I138" s="7"/>
      <c r="J138" s="7"/>
      <c r="K138" s="7"/>
      <c r="L138" s="7"/>
      <c r="M138" s="7"/>
      <c r="N138" s="7"/>
      <c r="O138" s="7"/>
    </row>
    <row r="139" spans="1:15">
      <c r="A139" s="530">
        <f>A137+1</f>
        <v>76</v>
      </c>
      <c r="B139" s="197"/>
      <c r="C139" s="295"/>
      <c r="D139" s="197"/>
      <c r="E139" s="295"/>
      <c r="F139" s="295"/>
      <c r="G139" s="295"/>
      <c r="H139" s="307">
        <f>C139+E139-F139+G139</f>
        <v>0</v>
      </c>
      <c r="I139" s="7"/>
      <c r="J139" s="7"/>
      <c r="K139" s="7"/>
      <c r="L139" s="7"/>
      <c r="M139" s="7"/>
      <c r="N139" s="7"/>
      <c r="O139" s="7"/>
    </row>
    <row r="140" spans="1:15">
      <c r="A140" s="530">
        <f>A139+1</f>
        <v>77</v>
      </c>
      <c r="B140" s="197"/>
      <c r="C140" s="197"/>
      <c r="D140" s="197"/>
      <c r="E140" s="197"/>
      <c r="F140" s="197"/>
      <c r="G140" s="197"/>
      <c r="H140" s="263">
        <f>C140+E140-F140+G140</f>
        <v>0</v>
      </c>
      <c r="I140" s="7"/>
      <c r="J140" s="7"/>
      <c r="K140" s="7"/>
      <c r="L140" s="7"/>
      <c r="M140" s="7"/>
      <c r="N140" s="7"/>
      <c r="O140" s="7"/>
    </row>
    <row r="141" spans="1:15">
      <c r="A141" s="530">
        <f>A140+1</f>
        <v>78</v>
      </c>
      <c r="B141" s="197"/>
      <c r="C141" s="197"/>
      <c r="D141" s="197"/>
      <c r="E141" s="197"/>
      <c r="F141" s="197"/>
      <c r="G141" s="197"/>
      <c r="H141" s="263">
        <f>C141+E141-F141+G141</f>
        <v>0</v>
      </c>
      <c r="I141" s="7"/>
      <c r="J141" s="7"/>
      <c r="K141" s="7"/>
      <c r="L141" s="7"/>
      <c r="M141" s="7"/>
      <c r="N141" s="7"/>
      <c r="O141" s="7"/>
    </row>
    <row r="142" spans="1:15">
      <c r="A142" s="530">
        <f>A141+1</f>
        <v>79</v>
      </c>
      <c r="B142" s="197"/>
      <c r="C142" s="197"/>
      <c r="D142" s="197"/>
      <c r="E142" s="197"/>
      <c r="F142" s="197"/>
      <c r="G142" s="197"/>
      <c r="H142" s="263">
        <f>C142+E142-F142+G142</f>
        <v>0</v>
      </c>
      <c r="I142" s="7"/>
      <c r="J142" s="7"/>
      <c r="K142" s="7"/>
      <c r="L142" s="7"/>
      <c r="M142" s="7"/>
      <c r="N142" s="7"/>
      <c r="O142" s="7"/>
    </row>
    <row r="143" spans="1:15">
      <c r="A143" s="530">
        <f>A142+1</f>
        <v>80</v>
      </c>
      <c r="B143" s="197"/>
      <c r="C143" s="197"/>
      <c r="D143" s="197"/>
      <c r="E143" s="197"/>
      <c r="F143" s="197"/>
      <c r="G143" s="197"/>
      <c r="H143" s="263">
        <f>C143+E143-F143+G143</f>
        <v>0</v>
      </c>
      <c r="I143" s="7"/>
      <c r="J143" s="7"/>
      <c r="K143" s="7"/>
      <c r="L143" s="7"/>
      <c r="M143" s="7"/>
      <c r="N143" s="7"/>
      <c r="O143" s="7"/>
    </row>
    <row r="144" spans="1:15" ht="16.5" thickBot="1">
      <c r="A144" s="665">
        <f>A143+1</f>
        <v>81</v>
      </c>
      <c r="B144" s="666" t="s">
        <v>2239</v>
      </c>
      <c r="C144" s="544">
        <f>SUM(C139:C143)</f>
        <v>0</v>
      </c>
      <c r="D144" s="668" t="s">
        <v>1019</v>
      </c>
      <c r="E144" s="544">
        <f>SUM(E139:E143)</f>
        <v>0</v>
      </c>
      <c r="F144" s="544">
        <f>SUM(F139:F143)</f>
        <v>0</v>
      </c>
      <c r="G144" s="544">
        <f>SUM(G139:G143)</f>
        <v>0</v>
      </c>
      <c r="H144" s="545">
        <f>SUM(H139:H143)</f>
        <v>0</v>
      </c>
      <c r="I144" s="7"/>
      <c r="J144" s="7"/>
      <c r="K144" s="7"/>
      <c r="L144" s="7"/>
      <c r="M144" s="7"/>
      <c r="N144" s="7"/>
      <c r="O144" s="7"/>
    </row>
    <row r="145" spans="1:15">
      <c r="A145" s="7"/>
      <c r="B145" s="7"/>
      <c r="C145" s="7"/>
      <c r="D145" s="7"/>
      <c r="E145" s="7"/>
      <c r="F145" s="7"/>
      <c r="G145" s="7"/>
      <c r="H145" s="539" t="s">
        <v>513</v>
      </c>
      <c r="I145" s="7"/>
      <c r="J145" s="7"/>
      <c r="K145" s="7"/>
      <c r="L145" s="7"/>
      <c r="M145" s="7"/>
      <c r="N145" s="7"/>
      <c r="O145" s="7"/>
    </row>
    <row r="146" spans="1:15">
      <c r="A146" s="7"/>
      <c r="B146" s="523"/>
      <c r="C146" s="523"/>
      <c r="D146" s="649"/>
      <c r="E146" s="523"/>
      <c r="F146" s="523"/>
      <c r="G146" s="523"/>
      <c r="H146" s="523"/>
      <c r="I146" s="7"/>
      <c r="J146" s="7"/>
      <c r="K146" s="7"/>
      <c r="L146" s="7"/>
      <c r="M146" s="7"/>
      <c r="N146" s="7"/>
      <c r="O146" s="7"/>
    </row>
    <row r="147" spans="1:15">
      <c r="A147" s="114" t="s">
        <v>1060</v>
      </c>
      <c r="B147" s="114"/>
      <c r="C147" s="114"/>
      <c r="D147" s="656"/>
      <c r="E147" s="114"/>
      <c r="F147" s="114"/>
      <c r="G147" s="114"/>
      <c r="H147" s="114"/>
      <c r="I147" s="7"/>
      <c r="J147" s="7"/>
      <c r="K147" s="7"/>
      <c r="L147" s="7"/>
      <c r="M147" s="7"/>
      <c r="N147" s="7"/>
      <c r="O147" s="7"/>
    </row>
    <row r="148" spans="1:15">
      <c r="A148" s="7"/>
      <c r="B148" s="7"/>
      <c r="C148" s="7"/>
      <c r="D148" s="7"/>
      <c r="E148" s="7"/>
      <c r="F148" s="7"/>
      <c r="G148" s="7"/>
    </row>
    <row r="149" spans="1:15">
      <c r="A149" s="7"/>
      <c r="B149" s="7"/>
      <c r="C149" s="7"/>
      <c r="D149" s="7"/>
      <c r="E149" s="7"/>
      <c r="F149" s="7"/>
      <c r="G149" s="7"/>
    </row>
    <row r="150" spans="1:15">
      <c r="A150" s="7"/>
      <c r="B150" s="7"/>
      <c r="C150" s="7"/>
      <c r="D150" s="7"/>
      <c r="E150" s="7"/>
      <c r="F150" s="7"/>
      <c r="G150" s="7"/>
    </row>
    <row r="151" spans="1:15">
      <c r="A151" s="7"/>
      <c r="B151" s="7"/>
      <c r="C151" s="7"/>
      <c r="D151" s="7"/>
      <c r="E151" s="7"/>
      <c r="F151" s="7"/>
      <c r="G151" s="7"/>
    </row>
    <row r="152" spans="1:15">
      <c r="A152" s="7"/>
      <c r="B152" s="7"/>
      <c r="C152" s="7"/>
      <c r="D152" s="7"/>
      <c r="E152" s="7"/>
      <c r="F152" s="7"/>
      <c r="G152" s="7"/>
    </row>
    <row r="153" spans="1:15">
      <c r="A153" s="7"/>
      <c r="B153" s="7"/>
      <c r="C153" s="7"/>
      <c r="D153" s="7"/>
      <c r="E153" s="7"/>
      <c r="F153" s="7"/>
      <c r="G153" s="7"/>
    </row>
    <row r="154" spans="1:15">
      <c r="A154" s="7"/>
      <c r="B154" s="7"/>
      <c r="C154" s="7"/>
      <c r="D154" s="7"/>
      <c r="E154" s="7"/>
      <c r="F154" s="7"/>
      <c r="G154" s="7"/>
    </row>
    <row r="155" spans="1:15">
      <c r="A155" s="7"/>
      <c r="B155" s="7"/>
      <c r="C155" s="7"/>
      <c r="D155" s="7"/>
      <c r="E155" s="7"/>
      <c r="F155" s="7"/>
      <c r="G155" s="7"/>
    </row>
    <row r="156" spans="1:15">
      <c r="A156" s="7"/>
      <c r="B156" s="7"/>
      <c r="C156" s="7"/>
      <c r="D156" s="7"/>
      <c r="E156" s="7"/>
      <c r="F156" s="7"/>
      <c r="G156" s="7"/>
    </row>
    <row r="157" spans="1:15">
      <c r="A157" s="7"/>
      <c r="B157" s="7"/>
      <c r="C157" s="7"/>
      <c r="D157" s="7"/>
      <c r="E157" s="7"/>
      <c r="F157" s="7"/>
      <c r="G157" s="7"/>
    </row>
    <row r="158" spans="1:15">
      <c r="A158" s="7"/>
      <c r="B158" s="7"/>
      <c r="C158" s="7"/>
      <c r="D158" s="7"/>
      <c r="E158" s="7"/>
      <c r="F158" s="7"/>
      <c r="G158" s="7"/>
    </row>
    <row r="159" spans="1:15">
      <c r="A159" s="7"/>
      <c r="B159" s="7"/>
      <c r="C159" s="7"/>
      <c r="D159" s="7"/>
      <c r="E159" s="7"/>
      <c r="F159" s="7"/>
      <c r="G159" s="7"/>
    </row>
    <row r="160" spans="1:15">
      <c r="A160" s="7"/>
      <c r="B160" s="7"/>
      <c r="C160" s="7"/>
      <c r="D160" s="7"/>
      <c r="E160" s="7"/>
      <c r="F160" s="7"/>
      <c r="G160" s="7"/>
    </row>
    <row r="161" spans="1:7">
      <c r="A161" s="7"/>
      <c r="B161" s="7"/>
      <c r="C161" s="7"/>
      <c r="D161" s="7"/>
      <c r="E161" s="7"/>
      <c r="F161" s="7"/>
      <c r="G161" s="7"/>
    </row>
    <row r="162" spans="1:7">
      <c r="A162" s="7"/>
      <c r="B162" s="7"/>
      <c r="C162" s="7"/>
      <c r="D162" s="7"/>
      <c r="E162" s="7"/>
      <c r="F162" s="7"/>
      <c r="G162" s="7"/>
    </row>
    <row r="163" spans="1:7">
      <c r="A163" s="7"/>
      <c r="B163" s="7"/>
      <c r="C163" s="7"/>
      <c r="D163" s="7"/>
      <c r="E163" s="7"/>
      <c r="F163" s="7"/>
      <c r="G163" s="7"/>
    </row>
    <row r="164" spans="1:7">
      <c r="A164" s="7"/>
      <c r="B164" s="7"/>
      <c r="C164" s="7"/>
      <c r="D164" s="7"/>
      <c r="E164" s="7"/>
      <c r="F164" s="7"/>
      <c r="G164" s="7"/>
    </row>
  </sheetData>
  <phoneticPr fontId="62" type="noConversion"/>
  <printOptions horizontalCentered="1" verticalCentered="1"/>
  <pageMargins left="0.5" right="0.5" top="0.5" bottom="0.5" header="0" footer="0"/>
  <pageSetup scale="65" fitToHeight="3" orientation="landscape" r:id="rId1"/>
  <headerFooter alignWithMargins="0"/>
  <rowBreaks count="1" manualBreakCount="1">
    <brk id="5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3826" r:id="rId4" name="Button 34">
              <controlPr locked="0" defaultSize="0" autoFill="0" autoLine="0" autoPict="0">
                <anchor moveWithCells="1" sizeWithCells="1">
                  <from>
                    <xdr:col>0</xdr:col>
                    <xdr:colOff>0</xdr:colOff>
                    <xdr:row>149</xdr:row>
                    <xdr:rowOff>38100</xdr:rowOff>
                  </from>
                  <to>
                    <xdr:col>0</xdr:col>
                    <xdr:colOff>0</xdr:colOff>
                    <xdr:row>151</xdr:row>
                    <xdr:rowOff>114300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5"/>
  <sheetViews>
    <sheetView workbookViewId="0"/>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48</v>
      </c>
      <c r="B52" s="134"/>
      <c r="C52" s="134"/>
      <c r="D52" s="134"/>
      <c r="E52" s="134"/>
      <c r="F52" s="134"/>
      <c r="G52" s="134"/>
      <c r="H52" s="134"/>
      <c r="I52" s="134"/>
      <c r="J52" s="134"/>
    </row>
    <row r="54" spans="1:10" ht="15.75" thickBot="1">
      <c r="A54" s="152" t="str">
        <f>'Data Sheet'!A54</f>
        <v>Annual Report of Pattersonville Telephone Company                                                                                           For the period ending December 31, 2014</v>
      </c>
      <c r="B54" s="2"/>
      <c r="C54" s="2"/>
      <c r="D54" s="2"/>
      <c r="E54" s="2"/>
      <c r="F54" s="2"/>
      <c r="G54" s="2"/>
      <c r="H54" s="2"/>
      <c r="I54" s="2"/>
      <c r="J54" s="2"/>
    </row>
    <row r="55" spans="1:10">
      <c r="A55" s="279"/>
      <c r="B55" s="166"/>
      <c r="C55" s="166"/>
      <c r="D55" s="166"/>
      <c r="E55" s="166"/>
      <c r="F55" s="166"/>
      <c r="G55" s="166"/>
      <c r="H55" s="166"/>
      <c r="I55" s="166"/>
      <c r="J55" s="280"/>
    </row>
    <row r="56" spans="1:10" ht="18">
      <c r="A56" s="562"/>
      <c r="B56" s="164"/>
      <c r="C56" s="164"/>
      <c r="D56" s="164"/>
      <c r="E56" s="164"/>
      <c r="F56" s="164"/>
      <c r="G56" s="164"/>
      <c r="H56" s="164"/>
      <c r="I56" s="164"/>
      <c r="J56" s="281"/>
    </row>
    <row r="57" spans="1:10" ht="18">
      <c r="A57" s="562"/>
      <c r="B57" s="164"/>
      <c r="C57" s="164"/>
      <c r="D57" s="164"/>
      <c r="E57" s="164"/>
      <c r="F57" s="164"/>
      <c r="G57" s="164"/>
      <c r="H57" s="164"/>
      <c r="I57" s="164"/>
      <c r="J57" s="281"/>
    </row>
    <row r="58" spans="1:10" ht="18">
      <c r="A58" s="562"/>
      <c r="B58" s="164"/>
      <c r="C58" s="164"/>
      <c r="D58" s="164"/>
      <c r="E58" s="164"/>
      <c r="F58" s="164"/>
      <c r="G58" s="164"/>
      <c r="H58" s="164"/>
      <c r="I58" s="164"/>
      <c r="J58" s="281"/>
    </row>
    <row r="59" spans="1:10">
      <c r="A59" s="157"/>
      <c r="B59" s="2"/>
      <c r="C59" s="2"/>
      <c r="D59" s="2"/>
      <c r="E59" s="2"/>
      <c r="F59" s="2"/>
      <c r="G59" s="2"/>
      <c r="H59" s="2"/>
      <c r="I59" s="2"/>
      <c r="J59" s="283"/>
    </row>
    <row r="60" spans="1:10">
      <c r="A60" s="157"/>
      <c r="B60" s="2"/>
      <c r="C60" s="2"/>
      <c r="D60" s="2"/>
      <c r="E60" s="2"/>
      <c r="F60" s="2"/>
      <c r="G60" s="2"/>
      <c r="H60" s="2"/>
      <c r="I60" s="2"/>
      <c r="J60" s="283"/>
    </row>
    <row r="61" spans="1:10">
      <c r="A61" s="157"/>
      <c r="B61" s="2"/>
      <c r="C61" s="2"/>
      <c r="D61" s="2"/>
      <c r="E61" s="2"/>
      <c r="F61" s="2"/>
      <c r="G61" s="2"/>
      <c r="H61" s="2"/>
      <c r="I61" s="2"/>
      <c r="J61" s="283"/>
    </row>
    <row r="62" spans="1:10">
      <c r="A62" s="157"/>
      <c r="B62" s="2"/>
      <c r="C62" s="2"/>
      <c r="D62" s="2"/>
      <c r="E62" s="2"/>
      <c r="F62" s="2"/>
      <c r="G62" s="2"/>
      <c r="H62" s="2"/>
      <c r="I62" s="2"/>
      <c r="J62" s="283"/>
    </row>
    <row r="63" spans="1:10">
      <c r="A63" s="157"/>
      <c r="B63" s="2"/>
      <c r="C63" s="2"/>
      <c r="D63" s="2"/>
      <c r="E63" s="2"/>
      <c r="F63" s="2"/>
      <c r="G63" s="2"/>
      <c r="H63" s="2"/>
      <c r="I63" s="2"/>
      <c r="J63" s="283"/>
    </row>
    <row r="64" spans="1:10">
      <c r="A64" s="157"/>
      <c r="B64" s="2"/>
      <c r="C64" s="2"/>
      <c r="D64" s="2"/>
      <c r="E64" s="2"/>
      <c r="F64" s="2"/>
      <c r="G64" s="2"/>
      <c r="H64" s="2"/>
      <c r="I64" s="2"/>
      <c r="J64" s="283"/>
    </row>
    <row r="65" spans="1:10">
      <c r="A65" s="157"/>
      <c r="B65" s="2"/>
      <c r="C65" s="2"/>
      <c r="D65" s="2"/>
      <c r="E65" s="2"/>
      <c r="F65" s="164"/>
      <c r="G65" s="164"/>
      <c r="H65" s="164"/>
      <c r="I65" s="164"/>
      <c r="J65" s="281"/>
    </row>
    <row r="66" spans="1:10">
      <c r="A66" s="157"/>
      <c r="B66" s="2"/>
      <c r="C66" s="2"/>
      <c r="D66" s="2"/>
      <c r="E66" s="2"/>
      <c r="F66" s="2"/>
      <c r="G66" s="2"/>
      <c r="H66" s="2"/>
      <c r="I66" s="2"/>
      <c r="J66" s="283"/>
    </row>
    <row r="67" spans="1:10">
      <c r="A67" s="157"/>
      <c r="B67" s="2"/>
      <c r="C67" s="2"/>
      <c r="D67" s="2"/>
      <c r="E67" s="67"/>
      <c r="F67" s="2"/>
      <c r="G67" s="2"/>
      <c r="H67" s="2"/>
      <c r="I67" s="2"/>
      <c r="J67" s="75"/>
    </row>
    <row r="68" spans="1:10">
      <c r="A68" s="157"/>
      <c r="B68" s="326"/>
      <c r="C68" s="2"/>
      <c r="D68" s="2"/>
      <c r="E68" s="2"/>
      <c r="F68" s="2"/>
      <c r="G68" s="2"/>
      <c r="H68" s="2"/>
      <c r="I68" s="2"/>
      <c r="J68" s="283"/>
    </row>
    <row r="69" spans="1:10">
      <c r="A69" s="157"/>
      <c r="B69" s="2"/>
      <c r="C69" s="2"/>
      <c r="D69" s="2"/>
      <c r="E69" s="2"/>
      <c r="F69" s="2"/>
      <c r="G69" s="2"/>
      <c r="H69" s="2"/>
      <c r="I69" s="2"/>
      <c r="J69" s="283"/>
    </row>
    <row r="70" spans="1:10">
      <c r="A70" s="157"/>
      <c r="B70" s="158"/>
      <c r="C70" s="493"/>
      <c r="D70" s="493"/>
      <c r="E70" s="432"/>
      <c r="F70" s="493"/>
      <c r="G70" s="493"/>
      <c r="H70" s="493"/>
      <c r="I70" s="493"/>
      <c r="J70" s="563"/>
    </row>
    <row r="71" spans="1:10">
      <c r="A71" s="157"/>
      <c r="B71" s="158"/>
      <c r="C71" s="158"/>
      <c r="D71" s="158"/>
      <c r="E71" s="2"/>
      <c r="F71" s="158"/>
      <c r="G71" s="158"/>
      <c r="H71" s="158"/>
      <c r="I71" s="158"/>
      <c r="J71" s="288"/>
    </row>
    <row r="72" spans="1:10">
      <c r="A72" s="157"/>
      <c r="B72" s="158"/>
      <c r="C72" s="158"/>
      <c r="D72" s="158"/>
      <c r="E72" s="2"/>
      <c r="F72" s="158"/>
      <c r="G72" s="158"/>
      <c r="H72" s="158"/>
      <c r="I72" s="158"/>
      <c r="J72" s="288"/>
    </row>
    <row r="73" spans="1:10">
      <c r="A73" s="157"/>
      <c r="B73" s="158"/>
      <c r="C73" s="158"/>
      <c r="D73" s="158"/>
      <c r="E73" s="2"/>
      <c r="F73" s="158"/>
      <c r="G73" s="158"/>
      <c r="H73" s="158"/>
      <c r="I73" s="158"/>
      <c r="J73" s="288"/>
    </row>
    <row r="74" spans="1:10">
      <c r="A74" s="157"/>
      <c r="B74" s="158"/>
      <c r="C74" s="158"/>
      <c r="D74" s="158"/>
      <c r="E74" s="2"/>
      <c r="F74" s="158"/>
      <c r="G74" s="158"/>
      <c r="H74" s="158"/>
      <c r="I74" s="158"/>
      <c r="J74" s="288"/>
    </row>
    <row r="75" spans="1:10">
      <c r="A75" s="157"/>
      <c r="B75" s="158"/>
      <c r="C75" s="158"/>
      <c r="D75" s="158"/>
      <c r="E75" s="2"/>
      <c r="F75" s="158"/>
      <c r="G75" s="158"/>
      <c r="H75" s="158"/>
      <c r="I75" s="158"/>
      <c r="J75" s="288"/>
    </row>
    <row r="76" spans="1:10">
      <c r="A76" s="157"/>
      <c r="B76" s="158"/>
      <c r="C76" s="158"/>
      <c r="D76" s="158"/>
      <c r="E76" s="2"/>
      <c r="F76" s="158"/>
      <c r="G76" s="158"/>
      <c r="H76" s="158"/>
      <c r="I76" s="158"/>
      <c r="J76" s="288"/>
    </row>
    <row r="77" spans="1:10">
      <c r="A77" s="157"/>
      <c r="B77" s="158"/>
      <c r="C77" s="158"/>
      <c r="D77" s="158"/>
      <c r="E77" s="2"/>
      <c r="F77" s="158"/>
      <c r="G77" s="158"/>
      <c r="H77" s="158"/>
      <c r="I77" s="158"/>
      <c r="J77" s="288"/>
    </row>
    <row r="78" spans="1:10" ht="18">
      <c r="A78" s="562" t="s">
        <v>886</v>
      </c>
      <c r="B78" s="564"/>
      <c r="C78" s="564"/>
      <c r="D78" s="564"/>
      <c r="E78" s="1"/>
      <c r="F78" s="564"/>
      <c r="G78" s="564"/>
      <c r="H78" s="564"/>
      <c r="I78" s="564"/>
      <c r="J78" s="565"/>
    </row>
    <row r="79" spans="1:10">
      <c r="A79" s="157"/>
      <c r="B79" s="158"/>
      <c r="C79" s="158"/>
      <c r="D79" s="158"/>
      <c r="E79" s="2"/>
      <c r="F79" s="158"/>
      <c r="G79" s="158"/>
      <c r="H79" s="158"/>
      <c r="I79" s="158"/>
      <c r="J79" s="288"/>
    </row>
    <row r="80" spans="1:10">
      <c r="A80" s="157"/>
      <c r="B80" s="158"/>
      <c r="C80" s="158"/>
      <c r="D80" s="158"/>
      <c r="E80" s="2"/>
      <c r="F80" s="158"/>
      <c r="G80" s="158"/>
      <c r="H80" s="158"/>
      <c r="I80" s="158"/>
      <c r="J80" s="288"/>
    </row>
    <row r="81" spans="1:10">
      <c r="A81" s="157"/>
      <c r="B81" s="158"/>
      <c r="C81" s="158"/>
      <c r="D81" s="158"/>
      <c r="E81" s="2"/>
      <c r="F81" s="158"/>
      <c r="G81" s="158"/>
      <c r="H81" s="158"/>
      <c r="I81" s="158"/>
      <c r="J81" s="288"/>
    </row>
    <row r="82" spans="1:10">
      <c r="A82" s="157"/>
      <c r="B82" s="158"/>
      <c r="C82" s="158"/>
      <c r="D82" s="158"/>
      <c r="E82" s="2"/>
      <c r="F82" s="158"/>
      <c r="G82" s="158"/>
      <c r="H82" s="158"/>
      <c r="I82" s="158"/>
      <c r="J82" s="288"/>
    </row>
    <row r="83" spans="1:10">
      <c r="A83" s="157"/>
      <c r="B83" s="158"/>
      <c r="C83" s="158"/>
      <c r="D83" s="158"/>
      <c r="E83" s="2"/>
      <c r="F83" s="158"/>
      <c r="G83" s="158"/>
      <c r="H83" s="158"/>
      <c r="I83" s="158"/>
      <c r="J83" s="288"/>
    </row>
    <row r="84" spans="1:10">
      <c r="A84" s="157"/>
      <c r="B84" s="158"/>
      <c r="C84" s="158"/>
      <c r="D84" s="158"/>
      <c r="E84" s="2"/>
      <c r="F84" s="158"/>
      <c r="G84" s="158"/>
      <c r="H84" s="158"/>
      <c r="I84" s="158"/>
      <c r="J84" s="288"/>
    </row>
    <row r="85" spans="1:10">
      <c r="A85" s="157"/>
      <c r="B85" s="158"/>
      <c r="C85" s="158"/>
      <c r="D85" s="158"/>
      <c r="E85" s="2"/>
      <c r="F85" s="158"/>
      <c r="G85" s="158"/>
      <c r="H85" s="158"/>
      <c r="I85" s="158"/>
      <c r="J85" s="288"/>
    </row>
    <row r="86" spans="1:10">
      <c r="A86" s="157"/>
      <c r="B86" s="158"/>
      <c r="C86" s="158"/>
      <c r="D86" s="158"/>
      <c r="E86" s="2"/>
      <c r="F86" s="158"/>
      <c r="G86" s="158"/>
      <c r="H86" s="158"/>
      <c r="I86" s="158"/>
      <c r="J86" s="288"/>
    </row>
    <row r="87" spans="1:10">
      <c r="A87" s="157"/>
      <c r="B87" s="158"/>
      <c r="C87" s="158"/>
      <c r="D87" s="158"/>
      <c r="E87" s="2"/>
      <c r="F87" s="158"/>
      <c r="G87" s="158"/>
      <c r="H87" s="158"/>
      <c r="I87" s="158"/>
      <c r="J87" s="288"/>
    </row>
    <row r="88" spans="1:10">
      <c r="A88" s="157"/>
      <c r="B88" s="158"/>
      <c r="C88" s="158"/>
      <c r="D88" s="158"/>
      <c r="E88" s="2"/>
      <c r="F88" s="158"/>
      <c r="G88" s="158"/>
      <c r="H88" s="158"/>
      <c r="I88" s="158"/>
      <c r="J88" s="288"/>
    </row>
    <row r="89" spans="1:10">
      <c r="A89" s="157"/>
      <c r="B89" s="158"/>
      <c r="C89" s="158"/>
      <c r="D89" s="158"/>
      <c r="E89" s="2"/>
      <c r="F89" s="158"/>
      <c r="G89" s="158"/>
      <c r="H89" s="158"/>
      <c r="I89" s="158"/>
      <c r="J89" s="288"/>
    </row>
    <row r="90" spans="1:10">
      <c r="A90" s="157"/>
      <c r="B90" s="158"/>
      <c r="C90" s="158"/>
      <c r="D90" s="158"/>
      <c r="E90" s="2"/>
      <c r="F90" s="158"/>
      <c r="G90" s="158"/>
      <c r="H90" s="158"/>
      <c r="I90" s="158"/>
      <c r="J90" s="288"/>
    </row>
    <row r="91" spans="1:10">
      <c r="A91" s="157"/>
      <c r="B91" s="158"/>
      <c r="C91" s="158"/>
      <c r="D91" s="158"/>
      <c r="E91" s="2"/>
      <c r="F91" s="158"/>
      <c r="G91" s="158"/>
      <c r="H91" s="158"/>
      <c r="I91" s="158"/>
      <c r="J91" s="288"/>
    </row>
    <row r="92" spans="1:10">
      <c r="A92" s="157"/>
      <c r="B92" s="158"/>
      <c r="C92" s="158"/>
      <c r="D92" s="158"/>
      <c r="E92" s="2"/>
      <c r="F92" s="158"/>
      <c r="G92" s="158"/>
      <c r="H92" s="158"/>
      <c r="I92" s="158"/>
      <c r="J92" s="288"/>
    </row>
    <row r="93" spans="1:10">
      <c r="A93" s="157"/>
      <c r="B93" s="158"/>
      <c r="C93" s="158"/>
      <c r="D93" s="158"/>
      <c r="E93" s="2"/>
      <c r="F93" s="158"/>
      <c r="G93" s="158"/>
      <c r="H93" s="158"/>
      <c r="I93" s="158"/>
      <c r="J93" s="288"/>
    </row>
    <row r="94" spans="1:10">
      <c r="A94" s="157"/>
      <c r="B94" s="158"/>
      <c r="C94" s="158"/>
      <c r="D94" s="158"/>
      <c r="E94" s="2"/>
      <c r="F94" s="158"/>
      <c r="G94" s="158"/>
      <c r="H94" s="158"/>
      <c r="I94" s="158"/>
      <c r="J94" s="288"/>
    </row>
    <row r="95" spans="1:10">
      <c r="A95" s="157"/>
      <c r="B95" s="158"/>
      <c r="C95" s="158"/>
      <c r="D95" s="158"/>
      <c r="E95" s="2"/>
      <c r="F95" s="158"/>
      <c r="G95" s="158"/>
      <c r="H95" s="158"/>
      <c r="I95" s="158"/>
      <c r="J95" s="288"/>
    </row>
    <row r="96" spans="1:10">
      <c r="A96" s="157"/>
      <c r="B96" s="158"/>
      <c r="C96" s="158"/>
      <c r="D96" s="158"/>
      <c r="E96" s="2"/>
      <c r="F96" s="158"/>
      <c r="G96" s="158"/>
      <c r="H96" s="158"/>
      <c r="I96" s="158"/>
      <c r="J96" s="288"/>
    </row>
    <row r="97" spans="1:10">
      <c r="A97" s="157"/>
      <c r="B97" s="158"/>
      <c r="C97" s="158"/>
      <c r="D97" s="158"/>
      <c r="E97" s="2"/>
      <c r="F97" s="158"/>
      <c r="G97" s="158"/>
      <c r="H97" s="158"/>
      <c r="I97" s="158"/>
      <c r="J97" s="288"/>
    </row>
    <row r="98" spans="1:10">
      <c r="A98" s="157"/>
      <c r="B98" s="158"/>
      <c r="C98" s="158"/>
      <c r="D98" s="158"/>
      <c r="E98" s="2"/>
      <c r="F98" s="158"/>
      <c r="G98" s="158"/>
      <c r="H98" s="158"/>
      <c r="I98" s="158"/>
      <c r="J98" s="288"/>
    </row>
    <row r="99" spans="1:10">
      <c r="A99" s="157"/>
      <c r="B99" s="158"/>
      <c r="C99" s="158"/>
      <c r="D99" s="158"/>
      <c r="E99" s="2"/>
      <c r="F99" s="158"/>
      <c r="G99" s="158"/>
      <c r="H99" s="158"/>
      <c r="I99" s="158"/>
      <c r="J99" s="288"/>
    </row>
    <row r="100" spans="1:10">
      <c r="A100" s="157"/>
      <c r="B100" s="158"/>
      <c r="C100" s="158"/>
      <c r="D100" s="158"/>
      <c r="E100" s="2"/>
      <c r="F100" s="158"/>
      <c r="G100" s="158"/>
      <c r="H100" s="158"/>
      <c r="I100" s="158"/>
      <c r="J100" s="288"/>
    </row>
    <row r="101" spans="1:10">
      <c r="A101" s="157"/>
      <c r="B101" s="158"/>
      <c r="C101" s="158"/>
      <c r="D101" s="158"/>
      <c r="E101" s="2"/>
      <c r="F101" s="158"/>
      <c r="G101" s="158"/>
      <c r="H101" s="158"/>
      <c r="I101" s="158"/>
      <c r="J101" s="288"/>
    </row>
    <row r="102" spans="1:10" ht="15.75" thickBot="1">
      <c r="A102" s="317"/>
      <c r="B102" s="318"/>
      <c r="C102" s="566"/>
      <c r="D102" s="566"/>
      <c r="E102" s="566"/>
      <c r="F102" s="566"/>
      <c r="G102" s="566"/>
      <c r="H102" s="566"/>
      <c r="I102" s="566"/>
      <c r="J102" s="567"/>
    </row>
    <row r="103" spans="1:10">
      <c r="A103" s="164"/>
      <c r="B103" s="2"/>
      <c r="C103" s="2"/>
      <c r="D103" s="2"/>
      <c r="E103" s="2"/>
      <c r="F103" s="2"/>
      <c r="G103" s="2"/>
      <c r="H103" s="2"/>
      <c r="I103" s="2"/>
      <c r="J103" s="348" t="s">
        <v>1010</v>
      </c>
    </row>
    <row r="104" spans="1:10">
      <c r="A104" s="67"/>
      <c r="B104" s="67"/>
      <c r="C104" s="309"/>
      <c r="D104" s="309"/>
      <c r="E104" s="67"/>
      <c r="F104" s="67"/>
      <c r="G104" s="67"/>
      <c r="H104" s="67"/>
      <c r="I104" s="67"/>
      <c r="J104" s="67"/>
    </row>
    <row r="105" spans="1:10">
      <c r="A105" s="134">
        <v>49</v>
      </c>
      <c r="B105" s="134"/>
      <c r="C105" s="134"/>
      <c r="D105" s="134"/>
      <c r="E105" s="134"/>
      <c r="F105" s="134"/>
      <c r="G105" s="134"/>
      <c r="H105" s="134"/>
      <c r="I105" s="134"/>
      <c r="J105" s="134"/>
    </row>
  </sheetData>
  <phoneticPr fontId="62" type="noConversion"/>
  <pageMargins left="0.7" right="0.7" top="0.75" bottom="0.75" header="0.3" footer="0.3"/>
  <pageSetup scale="85" fitToHeight="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7"/>
  <sheetViews>
    <sheetView zoomScale="60" zoomScaleNormal="60" workbookViewId="0">
      <selection activeCell="K25" sqref="K25"/>
    </sheetView>
  </sheetViews>
  <sheetFormatPr defaultColWidth="9.77734375" defaultRowHeight="15"/>
  <cols>
    <col min="1" max="1" width="7.77734375" customWidth="1"/>
    <col min="2" max="2" width="60.77734375" customWidth="1"/>
    <col min="3" max="5" width="12.77734375" customWidth="1"/>
    <col min="6" max="6" width="15.77734375" customWidth="1"/>
    <col min="7" max="7" width="16.77734375" customWidth="1"/>
    <col min="8" max="8" width="13.88671875" customWidth="1"/>
    <col min="9" max="9" width="7.77734375" customWidth="1"/>
    <col min="10" max="10" width="12.77734375" customWidth="1"/>
    <col min="11" max="11" width="19.77734375" customWidth="1"/>
    <col min="12" max="12" width="14.77734375" customWidth="1"/>
    <col min="13" max="13" width="19.77734375" customWidth="1"/>
    <col min="14" max="14" width="14.77734375" customWidth="1"/>
    <col min="15" max="15" width="20.77734375" customWidth="1"/>
    <col min="16" max="16" width="14.77734375" customWidth="1"/>
    <col min="17" max="17" width="29.88671875" customWidth="1"/>
  </cols>
  <sheetData>
    <row r="1" spans="1:256" ht="18.75" thickBot="1">
      <c r="A1" s="152" t="str">
        <f>'Data Sheet'!A46</f>
        <v>Annual Report of Pattersonville Telephone Company                                          For the period ending December 31, 2014</v>
      </c>
      <c r="B1" s="7"/>
      <c r="C1" s="7"/>
      <c r="D1" s="7"/>
      <c r="E1" s="7"/>
      <c r="F1" s="7"/>
      <c r="G1" s="18"/>
      <c r="H1" s="7"/>
      <c r="I1" s="152" t="str">
        <f>'Data Sheet'!A46</f>
        <v>Annual Report of Pattersonville Telephone Company                                          For the period ending December 31, 2014</v>
      </c>
      <c r="J1" s="7"/>
      <c r="K1" s="7"/>
      <c r="L1" s="7"/>
      <c r="M1" s="7"/>
      <c r="N1" s="7"/>
      <c r="O1" s="7"/>
      <c r="P1" s="18"/>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8">
      <c r="A2" s="674"/>
      <c r="B2" s="675"/>
      <c r="C2" s="675" t="s">
        <v>1482</v>
      </c>
      <c r="D2" s="675" t="s">
        <v>1482</v>
      </c>
      <c r="E2" s="675" t="s">
        <v>1482</v>
      </c>
      <c r="F2" s="675" t="s">
        <v>1482</v>
      </c>
      <c r="G2" s="675" t="s">
        <v>1482</v>
      </c>
      <c r="H2" s="1083"/>
      <c r="I2" s="674"/>
      <c r="J2" s="675"/>
      <c r="K2" s="675"/>
      <c r="L2" s="675"/>
      <c r="M2" s="675" t="s">
        <v>1482</v>
      </c>
      <c r="N2" s="675" t="s">
        <v>2849</v>
      </c>
      <c r="O2" s="675" t="s">
        <v>1482</v>
      </c>
      <c r="P2" s="675" t="s">
        <v>1482</v>
      </c>
      <c r="Q2" s="676" t="s">
        <v>1482</v>
      </c>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8">
      <c r="A3" s="677"/>
      <c r="B3" s="678" t="s">
        <v>2850</v>
      </c>
      <c r="C3" s="679"/>
      <c r="D3" s="679"/>
      <c r="E3" s="679"/>
      <c r="F3" s="679"/>
      <c r="G3" s="679"/>
      <c r="H3" s="680"/>
      <c r="I3" s="681"/>
      <c r="J3" s="678" t="s">
        <v>2850</v>
      </c>
      <c r="K3" s="679"/>
      <c r="L3" s="679"/>
      <c r="M3" s="679"/>
      <c r="N3" s="679"/>
      <c r="O3" s="679"/>
      <c r="P3" s="679"/>
      <c r="Q3" s="680"/>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18">
      <c r="A4" s="117"/>
      <c r="B4" s="7"/>
      <c r="C4" s="682"/>
      <c r="D4" s="682"/>
      <c r="E4" s="682"/>
      <c r="F4" s="682"/>
      <c r="G4" s="682"/>
      <c r="H4" s="683"/>
      <c r="I4" s="117"/>
      <c r="J4" s="7"/>
      <c r="K4" s="682"/>
      <c r="L4" s="682"/>
      <c r="M4" s="682"/>
      <c r="N4" s="682"/>
      <c r="O4" s="682"/>
      <c r="P4" s="682"/>
      <c r="Q4" s="683"/>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ht="18">
      <c r="A5" s="684" t="s">
        <v>1361</v>
      </c>
      <c r="B5" s="682" t="s">
        <v>2851</v>
      </c>
      <c r="C5" s="682"/>
      <c r="D5" s="682"/>
      <c r="E5" s="682"/>
      <c r="F5" s="682"/>
      <c r="G5" s="682"/>
      <c r="H5" s="683"/>
      <c r="I5" s="684" t="s">
        <v>1361</v>
      </c>
      <c r="J5" s="682" t="s">
        <v>2851</v>
      </c>
      <c r="K5" s="682"/>
      <c r="L5" s="682"/>
      <c r="M5" s="682"/>
      <c r="N5" s="682"/>
      <c r="O5" s="682"/>
      <c r="P5" s="682"/>
      <c r="Q5" s="683"/>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18">
      <c r="A6" s="1084"/>
      <c r="B6" s="1085" t="s">
        <v>722</v>
      </c>
      <c r="C6" s="1085"/>
      <c r="D6" s="1085"/>
      <c r="E6" s="1085"/>
      <c r="F6" s="1085"/>
      <c r="G6" s="1085"/>
      <c r="H6" s="1086"/>
      <c r="I6" s="1084"/>
      <c r="J6" s="1085" t="s">
        <v>722</v>
      </c>
      <c r="K6" s="1085"/>
      <c r="L6" s="1085"/>
      <c r="M6" s="1085"/>
      <c r="N6" s="1085"/>
      <c r="O6" s="1085"/>
      <c r="P6" s="1085"/>
      <c r="Q6" s="1086"/>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18">
      <c r="A7" s="684" t="s">
        <v>1375</v>
      </c>
      <c r="B7" s="682" t="s">
        <v>2852</v>
      </c>
      <c r="C7" s="682"/>
      <c r="D7" s="682"/>
      <c r="E7" s="682"/>
      <c r="F7" s="682"/>
      <c r="G7" s="682"/>
      <c r="H7" s="683"/>
      <c r="I7" s="684" t="s">
        <v>1375</v>
      </c>
      <c r="J7" s="682" t="s">
        <v>2852</v>
      </c>
      <c r="K7" s="682"/>
      <c r="L7" s="682"/>
      <c r="M7" s="682"/>
      <c r="N7" s="682"/>
      <c r="O7" s="682"/>
      <c r="P7" s="682"/>
      <c r="Q7" s="683"/>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ht="18">
      <c r="A8" s="684" t="s">
        <v>2137</v>
      </c>
      <c r="B8" s="682" t="s">
        <v>2853</v>
      </c>
      <c r="C8" s="682"/>
      <c r="D8" s="682"/>
      <c r="E8" s="682"/>
      <c r="F8" s="682"/>
      <c r="G8" s="682"/>
      <c r="H8" s="683"/>
      <c r="I8" s="684" t="s">
        <v>2137</v>
      </c>
      <c r="J8" s="682" t="s">
        <v>2853</v>
      </c>
      <c r="K8" s="682"/>
      <c r="L8" s="682"/>
      <c r="M8" s="682"/>
      <c r="N8" s="682"/>
      <c r="O8" s="682"/>
      <c r="P8" s="682"/>
      <c r="Q8" s="683"/>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ht="18">
      <c r="A9" s="684"/>
      <c r="B9" s="682" t="s">
        <v>2854</v>
      </c>
      <c r="C9" s="682"/>
      <c r="D9" s="682"/>
      <c r="E9" s="682"/>
      <c r="F9" s="682"/>
      <c r="G9" s="682"/>
      <c r="H9" s="683"/>
      <c r="I9" s="684"/>
      <c r="J9" s="682" t="s">
        <v>2854</v>
      </c>
      <c r="K9" s="682"/>
      <c r="L9" s="682"/>
      <c r="M9" s="682"/>
      <c r="N9" s="682"/>
      <c r="O9" s="682"/>
      <c r="P9" s="682"/>
      <c r="Q9" s="683"/>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ht="18">
      <c r="A10" s="684" t="s">
        <v>2157</v>
      </c>
      <c r="B10" s="682" t="s">
        <v>2855</v>
      </c>
      <c r="C10" s="682"/>
      <c r="D10" s="682"/>
      <c r="E10" s="682"/>
      <c r="F10" s="682"/>
      <c r="G10" s="682"/>
      <c r="H10" s="683"/>
      <c r="I10" s="684" t="s">
        <v>2157</v>
      </c>
      <c r="J10" s="682" t="s">
        <v>2855</v>
      </c>
      <c r="K10" s="682"/>
      <c r="L10" s="682"/>
      <c r="M10" s="682"/>
      <c r="N10" s="682"/>
      <c r="O10" s="682"/>
      <c r="P10" s="682"/>
      <c r="Q10" s="683"/>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ht="18">
      <c r="A11" s="684"/>
      <c r="B11" s="682" t="s">
        <v>2856</v>
      </c>
      <c r="C11" s="682"/>
      <c r="D11" s="682"/>
      <c r="E11" s="682"/>
      <c r="F11" s="682"/>
      <c r="G11" s="682"/>
      <c r="H11" s="683"/>
      <c r="I11" s="684"/>
      <c r="J11" s="682" t="s">
        <v>2856</v>
      </c>
      <c r="K11" s="682"/>
      <c r="L11" s="682"/>
      <c r="M11" s="682"/>
      <c r="N11" s="682"/>
      <c r="O11" s="682"/>
      <c r="P11" s="682"/>
      <c r="Q11" s="683"/>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ht="18">
      <c r="A12" s="684" t="s">
        <v>2182</v>
      </c>
      <c r="B12" s="682" t="s">
        <v>2857</v>
      </c>
      <c r="C12" s="682"/>
      <c r="D12" s="682"/>
      <c r="E12" s="682"/>
      <c r="F12" s="682"/>
      <c r="G12" s="682"/>
      <c r="H12" s="683"/>
      <c r="I12" s="684" t="s">
        <v>2182</v>
      </c>
      <c r="J12" s="682" t="s">
        <v>2857</v>
      </c>
      <c r="K12" s="682"/>
      <c r="L12" s="682"/>
      <c r="M12" s="682"/>
      <c r="N12" s="682"/>
      <c r="O12" s="682"/>
      <c r="P12" s="682"/>
      <c r="Q12" s="683"/>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ht="18">
      <c r="A13" s="684"/>
      <c r="B13" s="682" t="s">
        <v>2858</v>
      </c>
      <c r="C13" s="682"/>
      <c r="D13" s="682"/>
      <c r="E13" s="682"/>
      <c r="F13" s="682"/>
      <c r="G13" s="682"/>
      <c r="H13" s="683"/>
      <c r="I13" s="684"/>
      <c r="J13" s="682" t="s">
        <v>2858</v>
      </c>
      <c r="K13" s="682"/>
      <c r="L13" s="682"/>
      <c r="M13" s="682"/>
      <c r="N13" s="682"/>
      <c r="O13" s="682"/>
      <c r="P13" s="682"/>
      <c r="Q13" s="683"/>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ht="18">
      <c r="A14" s="684" t="s">
        <v>2185</v>
      </c>
      <c r="B14" s="682" t="s">
        <v>2859</v>
      </c>
      <c r="C14" s="682"/>
      <c r="D14" s="682"/>
      <c r="E14" s="682"/>
      <c r="F14" s="682"/>
      <c r="G14" s="682"/>
      <c r="H14" s="683"/>
      <c r="I14" s="684" t="s">
        <v>2185</v>
      </c>
      <c r="J14" s="682" t="s">
        <v>2859</v>
      </c>
      <c r="K14" s="682"/>
      <c r="L14" s="682"/>
      <c r="M14" s="682"/>
      <c r="N14" s="682"/>
      <c r="O14" s="682"/>
      <c r="P14" s="682"/>
      <c r="Q14" s="683"/>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ht="18">
      <c r="A15" s="681"/>
      <c r="B15" s="682" t="s">
        <v>2860</v>
      </c>
      <c r="C15" s="682"/>
      <c r="D15" s="682"/>
      <c r="E15" s="682"/>
      <c r="F15" s="682"/>
      <c r="G15" s="682"/>
      <c r="H15" s="683"/>
      <c r="I15" s="681"/>
      <c r="J15" s="682" t="s">
        <v>2860</v>
      </c>
      <c r="K15" s="682"/>
      <c r="L15" s="682"/>
      <c r="M15" s="682"/>
      <c r="N15" s="682"/>
      <c r="O15" s="682"/>
      <c r="P15" s="682"/>
      <c r="Q15" s="683"/>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ht="18">
      <c r="A16" s="681"/>
      <c r="B16" s="682" t="s">
        <v>2861</v>
      </c>
      <c r="C16" s="682"/>
      <c r="D16" s="682"/>
      <c r="E16" s="682"/>
      <c r="F16" s="682"/>
      <c r="G16" s="682"/>
      <c r="H16" s="683"/>
      <c r="I16" s="681"/>
      <c r="J16" s="682" t="s">
        <v>2861</v>
      </c>
      <c r="K16" s="682"/>
      <c r="L16" s="682"/>
      <c r="M16" s="682"/>
      <c r="N16" s="682"/>
      <c r="O16" s="682"/>
      <c r="P16" s="682"/>
      <c r="Q16" s="683"/>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ht="18">
      <c r="A17" s="681"/>
      <c r="B17" s="682" t="s">
        <v>2849</v>
      </c>
      <c r="C17" s="682"/>
      <c r="D17" s="682"/>
      <c r="E17" s="682"/>
      <c r="F17" s="682"/>
      <c r="G17" s="682"/>
      <c r="H17" s="683"/>
      <c r="I17" s="681"/>
      <c r="J17" s="682" t="s">
        <v>2849</v>
      </c>
      <c r="K17" s="685"/>
      <c r="L17" s="686" t="s">
        <v>2862</v>
      </c>
      <c r="M17" s="687"/>
      <c r="N17" s="685"/>
      <c r="O17" s="686" t="s">
        <v>2863</v>
      </c>
      <c r="P17" s="687"/>
      <c r="Q17" s="683"/>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ht="18">
      <c r="A18" s="681"/>
      <c r="B18" s="682"/>
      <c r="C18" s="682"/>
      <c r="D18" s="682"/>
      <c r="E18" s="682"/>
      <c r="F18" s="682"/>
      <c r="G18" s="682"/>
      <c r="H18" s="683"/>
      <c r="I18" s="681"/>
      <c r="J18" s="682"/>
      <c r="K18" s="688"/>
      <c r="L18" s="689"/>
      <c r="M18" s="690"/>
      <c r="N18" s="688"/>
      <c r="O18" s="689"/>
      <c r="P18" s="690"/>
      <c r="Q18" s="683"/>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1:256" ht="18">
      <c r="A19" s="691"/>
      <c r="B19" s="692"/>
      <c r="C19" s="693"/>
      <c r="D19" s="692"/>
      <c r="E19" s="693"/>
      <c r="F19" s="694"/>
      <c r="G19" s="693"/>
      <c r="H19" s="695"/>
      <c r="I19" s="691"/>
      <c r="J19" s="692"/>
      <c r="K19" s="696" t="s">
        <v>2864</v>
      </c>
      <c r="L19" s="692"/>
      <c r="M19" s="692"/>
      <c r="N19" s="692"/>
      <c r="O19" s="697" t="s">
        <v>1482</v>
      </c>
      <c r="P19" s="692" t="s">
        <v>1482</v>
      </c>
      <c r="Q19" s="695"/>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ht="18">
      <c r="A20" s="698"/>
      <c r="B20" s="699"/>
      <c r="C20" s="700"/>
      <c r="D20" s="699"/>
      <c r="E20" s="700"/>
      <c r="F20" s="701"/>
      <c r="G20" s="700"/>
      <c r="H20" s="702"/>
      <c r="I20" s="698"/>
      <c r="J20" s="699"/>
      <c r="K20" s="699" t="s">
        <v>2865</v>
      </c>
      <c r="L20" s="699"/>
      <c r="M20" s="699" t="s">
        <v>2866</v>
      </c>
      <c r="N20" s="699" t="s">
        <v>2867</v>
      </c>
      <c r="O20" s="703" t="s">
        <v>2868</v>
      </c>
      <c r="P20" s="704"/>
      <c r="Q20" s="702" t="s">
        <v>2869</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row>
    <row r="21" spans="1:256" ht="18">
      <c r="A21" s="698" t="s">
        <v>2228</v>
      </c>
      <c r="B21" s="699" t="s">
        <v>2811</v>
      </c>
      <c r="C21" s="700" t="s">
        <v>2870</v>
      </c>
      <c r="D21" s="699" t="s">
        <v>2871</v>
      </c>
      <c r="E21" s="700" t="s">
        <v>2521</v>
      </c>
      <c r="F21" s="701" t="s">
        <v>2522</v>
      </c>
      <c r="G21" s="700" t="s">
        <v>2523</v>
      </c>
      <c r="H21" s="702" t="s">
        <v>2524</v>
      </c>
      <c r="I21" s="698" t="s">
        <v>2228</v>
      </c>
      <c r="J21" s="699" t="s">
        <v>2525</v>
      </c>
      <c r="K21" s="699" t="s">
        <v>2526</v>
      </c>
      <c r="L21" s="699" t="s">
        <v>2527</v>
      </c>
      <c r="M21" s="699" t="s">
        <v>2528</v>
      </c>
      <c r="N21" s="699" t="s">
        <v>2529</v>
      </c>
      <c r="O21" s="699" t="s">
        <v>2530</v>
      </c>
      <c r="P21" s="699"/>
      <c r="Q21" s="705" t="s">
        <v>2531</v>
      </c>
      <c r="R21" s="109"/>
      <c r="S21" s="109"/>
      <c r="T21" s="109"/>
      <c r="U21" s="109"/>
      <c r="V21" s="109"/>
      <c r="W21" s="109"/>
      <c r="X21" s="109"/>
      <c r="Y21" s="109"/>
      <c r="Z21" s="109"/>
      <c r="AA21" s="109"/>
      <c r="AB21" s="109"/>
      <c r="AC21" s="109"/>
      <c r="AD21" s="109"/>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1:256" ht="18">
      <c r="A22" s="698" t="s">
        <v>2240</v>
      </c>
      <c r="B22" s="699"/>
      <c r="C22" s="700" t="s">
        <v>2871</v>
      </c>
      <c r="D22" s="699" t="s">
        <v>906</v>
      </c>
      <c r="E22" s="700" t="s">
        <v>2532</v>
      </c>
      <c r="F22" s="701" t="s">
        <v>2533</v>
      </c>
      <c r="G22" s="700" t="s">
        <v>880</v>
      </c>
      <c r="H22" s="702" t="s">
        <v>2534</v>
      </c>
      <c r="I22" s="698" t="s">
        <v>2240</v>
      </c>
      <c r="J22" s="699" t="s">
        <v>2535</v>
      </c>
      <c r="K22" s="699" t="s">
        <v>2536</v>
      </c>
      <c r="L22" s="699" t="s">
        <v>2537</v>
      </c>
      <c r="M22" s="699" t="s">
        <v>2538</v>
      </c>
      <c r="N22" s="699" t="s">
        <v>2539</v>
      </c>
      <c r="O22" s="699" t="s">
        <v>2540</v>
      </c>
      <c r="P22" s="699" t="s">
        <v>2541</v>
      </c>
      <c r="Q22" s="705" t="s">
        <v>885</v>
      </c>
      <c r="R22" s="109"/>
      <c r="S22" s="109"/>
      <c r="T22" s="109"/>
      <c r="U22" s="109"/>
      <c r="V22" s="109"/>
      <c r="W22" s="109"/>
      <c r="X22" s="109"/>
      <c r="Y22" s="109"/>
      <c r="Z22" s="109"/>
      <c r="AA22" s="109"/>
      <c r="AB22" s="109"/>
      <c r="AC22" s="109"/>
      <c r="AD22" s="109"/>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ht="18">
      <c r="A23" s="706"/>
      <c r="B23" s="707" t="s">
        <v>2542</v>
      </c>
      <c r="C23" s="708" t="s">
        <v>2543</v>
      </c>
      <c r="D23" s="707" t="s">
        <v>2544</v>
      </c>
      <c r="E23" s="708" t="s">
        <v>2545</v>
      </c>
      <c r="F23" s="709" t="s">
        <v>2546</v>
      </c>
      <c r="G23" s="708" t="s">
        <v>2547</v>
      </c>
      <c r="H23" s="710" t="s">
        <v>2548</v>
      </c>
      <c r="I23" s="706"/>
      <c r="J23" s="707" t="s">
        <v>2549</v>
      </c>
      <c r="K23" s="707" t="s">
        <v>2550</v>
      </c>
      <c r="L23" s="707" t="s">
        <v>2551</v>
      </c>
      <c r="M23" s="707" t="s">
        <v>2552</v>
      </c>
      <c r="N23" s="707" t="s">
        <v>2553</v>
      </c>
      <c r="O23" s="707" t="s">
        <v>2554</v>
      </c>
      <c r="P23" s="707" t="s">
        <v>2555</v>
      </c>
      <c r="Q23" s="711" t="s">
        <v>2556</v>
      </c>
      <c r="R23" s="96"/>
      <c r="S23" s="96"/>
      <c r="T23" s="96"/>
      <c r="U23" s="96"/>
      <c r="V23" s="96"/>
      <c r="W23" s="96"/>
      <c r="X23" s="96"/>
      <c r="Y23" s="96"/>
      <c r="Z23" s="96"/>
      <c r="AA23" s="96"/>
      <c r="AB23" s="96"/>
      <c r="AC23" s="96"/>
      <c r="AD23" s="96"/>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8">
      <c r="A24" s="712"/>
      <c r="B24" s="713"/>
      <c r="C24" s="714"/>
      <c r="D24" s="713"/>
      <c r="E24" s="714"/>
      <c r="F24" s="715"/>
      <c r="G24" s="714"/>
      <c r="H24" s="716"/>
      <c r="I24" s="712"/>
      <c r="J24" s="713"/>
      <c r="K24" s="713"/>
      <c r="L24" s="713"/>
      <c r="M24" s="713"/>
      <c r="N24" s="713"/>
      <c r="O24" s="713"/>
      <c r="P24" s="713"/>
      <c r="Q24" s="717"/>
      <c r="R24" s="109"/>
      <c r="S24" s="109"/>
      <c r="T24" s="109"/>
      <c r="U24" s="109"/>
      <c r="V24" s="109"/>
      <c r="W24" s="109"/>
      <c r="X24" s="109"/>
      <c r="Y24" s="109"/>
      <c r="Z24" s="109"/>
      <c r="AA24" s="109"/>
      <c r="AB24" s="109"/>
      <c r="AC24" s="109"/>
      <c r="AD24" s="109"/>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ht="18">
      <c r="A25" s="718">
        <v>1</v>
      </c>
      <c r="B25" s="719" t="s">
        <v>2983</v>
      </c>
      <c r="C25" s="1497">
        <v>34495</v>
      </c>
      <c r="D25" s="721">
        <v>85000</v>
      </c>
      <c r="E25" s="720" t="s">
        <v>2984</v>
      </c>
      <c r="F25" s="722">
        <v>228800</v>
      </c>
      <c r="G25" s="723"/>
      <c r="H25" s="724"/>
      <c r="I25" s="718">
        <v>1</v>
      </c>
      <c r="J25" s="725">
        <v>1</v>
      </c>
      <c r="K25" s="721">
        <v>17942</v>
      </c>
      <c r="L25" s="721"/>
      <c r="M25" s="721"/>
      <c r="N25" s="721"/>
      <c r="O25" s="721"/>
      <c r="P25" s="721"/>
      <c r="Q25" s="726">
        <f>F25+K25-L25+M25</f>
        <v>246742</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ht="18">
      <c r="A26" s="718">
        <v>2</v>
      </c>
      <c r="B26" s="719"/>
      <c r="C26" s="720"/>
      <c r="D26" s="727"/>
      <c r="E26" s="720"/>
      <c r="F26" s="728"/>
      <c r="G26" s="729"/>
      <c r="H26" s="730"/>
      <c r="I26" s="718">
        <v>2</v>
      </c>
      <c r="J26" s="725"/>
      <c r="K26" s="727"/>
      <c r="L26" s="727"/>
      <c r="M26" s="727"/>
      <c r="N26" s="727"/>
      <c r="O26" s="727"/>
      <c r="P26" s="727"/>
      <c r="Q26" s="731">
        <v>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18">
      <c r="A27" s="718">
        <v>3</v>
      </c>
      <c r="B27" s="719"/>
      <c r="C27" s="720"/>
      <c r="D27" s="727"/>
      <c r="E27" s="720"/>
      <c r="F27" s="728"/>
      <c r="G27" s="729"/>
      <c r="H27" s="730"/>
      <c r="I27" s="718">
        <v>3</v>
      </c>
      <c r="J27" s="725"/>
      <c r="K27" s="727"/>
      <c r="L27" s="727"/>
      <c r="M27" s="727"/>
      <c r="N27" s="727"/>
      <c r="O27" s="727"/>
      <c r="P27" s="727"/>
      <c r="Q27" s="731">
        <v>0</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8">
      <c r="A28" s="718">
        <v>4</v>
      </c>
      <c r="B28" s="719"/>
      <c r="C28" s="720"/>
      <c r="D28" s="727"/>
      <c r="E28" s="732"/>
      <c r="F28" s="728"/>
      <c r="G28" s="729"/>
      <c r="H28" s="730"/>
      <c r="I28" s="718">
        <v>4</v>
      </c>
      <c r="J28" s="733"/>
      <c r="K28" s="727"/>
      <c r="L28" s="727"/>
      <c r="M28" s="727"/>
      <c r="N28" s="727"/>
      <c r="O28" s="727"/>
      <c r="P28" s="727"/>
      <c r="Q28" s="731">
        <v>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ht="18">
      <c r="A29" s="718">
        <v>5</v>
      </c>
      <c r="B29" s="719"/>
      <c r="C29" s="720"/>
      <c r="D29" s="727"/>
      <c r="E29" s="732"/>
      <c r="F29" s="728"/>
      <c r="G29" s="729"/>
      <c r="H29" s="730"/>
      <c r="I29" s="718">
        <v>5</v>
      </c>
      <c r="J29" s="733"/>
      <c r="K29" s="727"/>
      <c r="L29" s="727"/>
      <c r="M29" s="727"/>
      <c r="N29" s="727"/>
      <c r="O29" s="727"/>
      <c r="P29" s="727"/>
      <c r="Q29" s="731">
        <v>0</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ht="18">
      <c r="A30" s="718">
        <v>6</v>
      </c>
      <c r="B30" s="719"/>
      <c r="C30" s="720"/>
      <c r="D30" s="727"/>
      <c r="E30" s="720"/>
      <c r="F30" s="728"/>
      <c r="G30" s="729"/>
      <c r="H30" s="730"/>
      <c r="I30" s="718">
        <v>6</v>
      </c>
      <c r="J30" s="725"/>
      <c r="K30" s="727"/>
      <c r="L30" s="727"/>
      <c r="M30" s="727"/>
      <c r="N30" s="727"/>
      <c r="O30" s="727"/>
      <c r="P30" s="727"/>
      <c r="Q30" s="731">
        <v>0</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ht="18">
      <c r="A31" s="718">
        <v>7</v>
      </c>
      <c r="B31" s="719"/>
      <c r="C31" s="720"/>
      <c r="D31" s="727"/>
      <c r="E31" s="732"/>
      <c r="F31" s="728"/>
      <c r="G31" s="729"/>
      <c r="H31" s="730"/>
      <c r="I31" s="718">
        <v>7</v>
      </c>
      <c r="J31" s="725"/>
      <c r="K31" s="727"/>
      <c r="L31" s="727"/>
      <c r="M31" s="727"/>
      <c r="N31" s="727"/>
      <c r="O31" s="727"/>
      <c r="P31" s="727"/>
      <c r="Q31" s="731">
        <v>0</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ht="18">
      <c r="A32" s="718">
        <v>8</v>
      </c>
      <c r="B32" s="719"/>
      <c r="C32" s="720"/>
      <c r="D32" s="727"/>
      <c r="E32" s="720"/>
      <c r="F32" s="728"/>
      <c r="G32" s="729"/>
      <c r="H32" s="730"/>
      <c r="I32" s="718">
        <v>8</v>
      </c>
      <c r="J32" s="725"/>
      <c r="K32" s="727"/>
      <c r="L32" s="727"/>
      <c r="M32" s="727"/>
      <c r="N32" s="727"/>
      <c r="O32" s="727"/>
      <c r="P32" s="727"/>
      <c r="Q32" s="731">
        <v>0</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ht="18">
      <c r="A33" s="718">
        <v>9</v>
      </c>
      <c r="B33" s="734"/>
      <c r="C33" s="720"/>
      <c r="D33" s="727"/>
      <c r="E33" s="720"/>
      <c r="F33" s="727"/>
      <c r="G33" s="729"/>
      <c r="H33" s="730"/>
      <c r="I33" s="718">
        <v>9</v>
      </c>
      <c r="J33" s="725"/>
      <c r="K33" s="727"/>
      <c r="L33" s="727"/>
      <c r="M33" s="727"/>
      <c r="N33" s="727"/>
      <c r="O33" s="727"/>
      <c r="P33" s="727"/>
      <c r="Q33" s="731">
        <v>0</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ht="18">
      <c r="A34" s="718">
        <v>10</v>
      </c>
      <c r="B34" s="719"/>
      <c r="C34" s="720"/>
      <c r="D34" s="727"/>
      <c r="E34" s="720"/>
      <c r="F34" s="728"/>
      <c r="G34" s="729"/>
      <c r="H34" s="730"/>
      <c r="I34" s="718">
        <v>10</v>
      </c>
      <c r="J34" s="725"/>
      <c r="K34" s="727"/>
      <c r="L34" s="727"/>
      <c r="M34" s="727"/>
      <c r="N34" s="727"/>
      <c r="O34" s="727"/>
      <c r="P34" s="727"/>
      <c r="Q34" s="731">
        <v>0</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ht="18">
      <c r="A35" s="718">
        <v>11</v>
      </c>
      <c r="B35" s="719"/>
      <c r="C35" s="720"/>
      <c r="D35" s="727"/>
      <c r="E35" s="720"/>
      <c r="F35" s="728"/>
      <c r="G35" s="729"/>
      <c r="H35" s="730"/>
      <c r="I35" s="718">
        <v>11</v>
      </c>
      <c r="J35" s="725"/>
      <c r="K35" s="727"/>
      <c r="L35" s="727"/>
      <c r="M35" s="727"/>
      <c r="N35" s="727"/>
      <c r="O35" s="727"/>
      <c r="P35" s="727"/>
      <c r="Q35" s="731">
        <v>0</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ht="18">
      <c r="A36" s="718">
        <v>12</v>
      </c>
      <c r="B36" s="719"/>
      <c r="C36" s="732"/>
      <c r="D36" s="727"/>
      <c r="E36" s="732"/>
      <c r="F36" s="728"/>
      <c r="G36" s="729"/>
      <c r="H36" s="730"/>
      <c r="I36" s="718">
        <v>12</v>
      </c>
      <c r="J36" s="725"/>
      <c r="K36" s="727"/>
      <c r="L36" s="727"/>
      <c r="M36" s="727"/>
      <c r="N36" s="727"/>
      <c r="O36" s="727"/>
      <c r="P36" s="727"/>
      <c r="Q36" s="731">
        <v>0</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18">
      <c r="A37" s="718">
        <v>13</v>
      </c>
      <c r="B37" s="719"/>
      <c r="C37" s="720"/>
      <c r="D37" s="727"/>
      <c r="E37" s="720"/>
      <c r="F37" s="728"/>
      <c r="G37" s="729"/>
      <c r="H37" s="730"/>
      <c r="I37" s="718">
        <v>13</v>
      </c>
      <c r="J37" s="725"/>
      <c r="K37" s="727"/>
      <c r="L37" s="727"/>
      <c r="M37" s="727"/>
      <c r="N37" s="727"/>
      <c r="O37" s="727"/>
      <c r="P37" s="727"/>
      <c r="Q37" s="731">
        <v>0</v>
      </c>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ht="18">
      <c r="A38" s="718">
        <v>14</v>
      </c>
      <c r="B38" s="719"/>
      <c r="C38" s="720"/>
      <c r="D38" s="727"/>
      <c r="E38" s="720"/>
      <c r="F38" s="728"/>
      <c r="G38" s="729"/>
      <c r="H38" s="730"/>
      <c r="I38" s="718">
        <v>14</v>
      </c>
      <c r="J38" s="725"/>
      <c r="K38" s="727"/>
      <c r="L38" s="727"/>
      <c r="M38" s="727"/>
      <c r="N38" s="727"/>
      <c r="O38" s="727"/>
      <c r="P38" s="727"/>
      <c r="Q38" s="731">
        <v>0</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ht="18">
      <c r="A39" s="718">
        <v>15</v>
      </c>
      <c r="B39" s="719"/>
      <c r="C39" s="720"/>
      <c r="D39" s="727"/>
      <c r="E39" s="720"/>
      <c r="F39" s="728"/>
      <c r="G39" s="729"/>
      <c r="H39" s="730"/>
      <c r="I39" s="718">
        <v>15</v>
      </c>
      <c r="J39" s="725"/>
      <c r="K39" s="727"/>
      <c r="L39" s="727"/>
      <c r="M39" s="727"/>
      <c r="N39" s="727"/>
      <c r="O39" s="727"/>
      <c r="P39" s="727"/>
      <c r="Q39" s="731">
        <v>0</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ht="18">
      <c r="A40" s="718">
        <v>16</v>
      </c>
      <c r="B40" s="719"/>
      <c r="C40" s="720"/>
      <c r="D40" s="727"/>
      <c r="E40" s="720"/>
      <c r="F40" s="728"/>
      <c r="G40" s="729"/>
      <c r="H40" s="730"/>
      <c r="I40" s="718">
        <v>16</v>
      </c>
      <c r="J40" s="725"/>
      <c r="K40" s="727"/>
      <c r="L40" s="727"/>
      <c r="M40" s="727"/>
      <c r="N40" s="727"/>
      <c r="O40" s="727"/>
      <c r="P40" s="727"/>
      <c r="Q40" s="731">
        <v>0</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row>
    <row r="41" spans="1:256" ht="18">
      <c r="A41" s="718">
        <v>17</v>
      </c>
      <c r="B41" s="719"/>
      <c r="C41" s="720"/>
      <c r="D41" s="727"/>
      <c r="E41" s="720"/>
      <c r="F41" s="728"/>
      <c r="G41" s="729"/>
      <c r="H41" s="730"/>
      <c r="I41" s="718">
        <v>17</v>
      </c>
      <c r="J41" s="725"/>
      <c r="K41" s="727"/>
      <c r="L41" s="727"/>
      <c r="M41" s="727"/>
      <c r="N41" s="727"/>
      <c r="O41" s="727"/>
      <c r="P41" s="727"/>
      <c r="Q41" s="731">
        <v>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row>
    <row r="42" spans="1:256" ht="18">
      <c r="A42" s="718">
        <v>18</v>
      </c>
      <c r="B42" s="719"/>
      <c r="C42" s="720"/>
      <c r="D42" s="727"/>
      <c r="E42" s="720"/>
      <c r="F42" s="728"/>
      <c r="G42" s="729"/>
      <c r="H42" s="730"/>
      <c r="I42" s="718">
        <v>18</v>
      </c>
      <c r="J42" s="725"/>
      <c r="K42" s="727"/>
      <c r="L42" s="727"/>
      <c r="M42" s="727"/>
      <c r="N42" s="727"/>
      <c r="O42" s="727"/>
      <c r="P42" s="727"/>
      <c r="Q42" s="731">
        <v>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row>
    <row r="43" spans="1:256" ht="18">
      <c r="A43" s="718">
        <v>19</v>
      </c>
      <c r="B43" s="719"/>
      <c r="C43" s="720"/>
      <c r="D43" s="727"/>
      <c r="E43" s="720"/>
      <c r="F43" s="728"/>
      <c r="G43" s="729"/>
      <c r="H43" s="730"/>
      <c r="I43" s="718">
        <v>19</v>
      </c>
      <c r="J43" s="725"/>
      <c r="K43" s="727"/>
      <c r="L43" s="727"/>
      <c r="M43" s="727"/>
      <c r="N43" s="727"/>
      <c r="O43" s="727"/>
      <c r="P43" s="727"/>
      <c r="Q43" s="731">
        <v>0</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ht="18">
      <c r="A44" s="718">
        <v>20</v>
      </c>
      <c r="B44" s="719"/>
      <c r="C44" s="720"/>
      <c r="D44" s="727"/>
      <c r="E44" s="720"/>
      <c r="F44" s="728"/>
      <c r="G44" s="729"/>
      <c r="H44" s="730"/>
      <c r="I44" s="718">
        <v>20</v>
      </c>
      <c r="J44" s="725"/>
      <c r="K44" s="727"/>
      <c r="L44" s="727"/>
      <c r="M44" s="727"/>
      <c r="N44" s="727"/>
      <c r="O44" s="727"/>
      <c r="P44" s="727"/>
      <c r="Q44" s="731">
        <v>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ht="18">
      <c r="A45" s="718">
        <v>21</v>
      </c>
      <c r="B45" s="719"/>
      <c r="C45" s="720"/>
      <c r="D45" s="727"/>
      <c r="E45" s="720"/>
      <c r="F45" s="728"/>
      <c r="G45" s="729"/>
      <c r="H45" s="730"/>
      <c r="I45" s="718">
        <v>21</v>
      </c>
      <c r="J45" s="725"/>
      <c r="K45" s="727"/>
      <c r="L45" s="727"/>
      <c r="M45" s="727"/>
      <c r="N45" s="727"/>
      <c r="O45" s="727"/>
      <c r="P45" s="727"/>
      <c r="Q45" s="731">
        <v>0</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row>
    <row r="46" spans="1:256" ht="18">
      <c r="A46" s="718">
        <v>22</v>
      </c>
      <c r="B46" s="719"/>
      <c r="C46" s="720"/>
      <c r="D46" s="727"/>
      <c r="E46" s="720"/>
      <c r="F46" s="728"/>
      <c r="G46" s="729"/>
      <c r="H46" s="730"/>
      <c r="I46" s="718">
        <v>22</v>
      </c>
      <c r="J46" s="725"/>
      <c r="K46" s="727"/>
      <c r="L46" s="727"/>
      <c r="M46" s="727"/>
      <c r="N46" s="727"/>
      <c r="O46" s="727"/>
      <c r="P46" s="727"/>
      <c r="Q46" s="731">
        <v>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row>
    <row r="47" spans="1:256" ht="18">
      <c r="A47" s="718">
        <v>23</v>
      </c>
      <c r="B47" s="719"/>
      <c r="C47" s="720"/>
      <c r="D47" s="727"/>
      <c r="E47" s="720"/>
      <c r="F47" s="728"/>
      <c r="G47" s="729"/>
      <c r="H47" s="730"/>
      <c r="I47" s="718">
        <v>23</v>
      </c>
      <c r="J47" s="725"/>
      <c r="K47" s="727"/>
      <c r="L47" s="727"/>
      <c r="M47" s="727"/>
      <c r="N47" s="727"/>
      <c r="O47" s="727"/>
      <c r="P47" s="727"/>
      <c r="Q47" s="731">
        <v>0</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row>
    <row r="48" spans="1:256" ht="18">
      <c r="A48" s="718">
        <v>24</v>
      </c>
      <c r="B48" s="719"/>
      <c r="C48" s="720"/>
      <c r="D48" s="727"/>
      <c r="E48" s="720"/>
      <c r="F48" s="728"/>
      <c r="G48" s="729"/>
      <c r="H48" s="730"/>
      <c r="I48" s="718">
        <v>24</v>
      </c>
      <c r="J48" s="725"/>
      <c r="K48" s="727"/>
      <c r="L48" s="727"/>
      <c r="M48" s="727"/>
      <c r="N48" s="727"/>
      <c r="O48" s="727"/>
      <c r="P48" s="727"/>
      <c r="Q48" s="731">
        <v>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row>
    <row r="49" spans="1:256" ht="18">
      <c r="A49" s="718">
        <v>25</v>
      </c>
      <c r="B49" s="719"/>
      <c r="C49" s="720"/>
      <c r="D49" s="735"/>
      <c r="E49" s="720"/>
      <c r="F49" s="736"/>
      <c r="G49" s="737"/>
      <c r="H49" s="738"/>
      <c r="I49" s="718">
        <v>25</v>
      </c>
      <c r="J49" s="725"/>
      <c r="K49" s="727"/>
      <c r="L49" s="735"/>
      <c r="M49" s="735"/>
      <c r="N49" s="735"/>
      <c r="O49" s="735"/>
      <c r="P49" s="735"/>
      <c r="Q49" s="739">
        <v>0</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ht="18.75" thickBot="1">
      <c r="A50" s="740">
        <v>26</v>
      </c>
      <c r="B50" s="741" t="s">
        <v>2557</v>
      </c>
      <c r="C50" s="742" t="s">
        <v>2558</v>
      </c>
      <c r="D50" s="743">
        <f>SUM(D25:D49)</f>
        <v>85000</v>
      </c>
      <c r="E50" s="742" t="s">
        <v>2558</v>
      </c>
      <c r="F50" s="743">
        <f>SUM(F25:F49)</f>
        <v>228800</v>
      </c>
      <c r="G50" s="744">
        <f>SUM(G25:G49)</f>
        <v>0</v>
      </c>
      <c r="H50" s="745">
        <f>SUM(H25:H49)</f>
        <v>0</v>
      </c>
      <c r="I50" s="740">
        <v>26</v>
      </c>
      <c r="J50" s="746" t="s">
        <v>2558</v>
      </c>
      <c r="K50" s="744">
        <f t="shared" ref="K50:P50" si="0">SUM(K25:K49)</f>
        <v>17942</v>
      </c>
      <c r="L50" s="744">
        <f t="shared" si="0"/>
        <v>0</v>
      </c>
      <c r="M50" s="744">
        <f t="shared" si="0"/>
        <v>0</v>
      </c>
      <c r="N50" s="744">
        <f t="shared" si="0"/>
        <v>0</v>
      </c>
      <c r="O50" s="744">
        <f t="shared" si="0"/>
        <v>0</v>
      </c>
      <c r="P50" s="744">
        <f t="shared" si="0"/>
        <v>0</v>
      </c>
      <c r="Q50" s="748">
        <f>SUM(Q25:Q49)</f>
        <v>246742</v>
      </c>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row>
    <row r="51" spans="1:256" ht="18">
      <c r="A51" s="682"/>
      <c r="B51" s="682"/>
      <c r="C51" s="682"/>
      <c r="D51" s="682"/>
      <c r="E51" s="682"/>
      <c r="F51" s="682"/>
      <c r="G51" s="682"/>
      <c r="H51" s="749" t="s">
        <v>513</v>
      </c>
      <c r="I51" s="682"/>
      <c r="J51" s="682"/>
      <c r="K51" s="682"/>
      <c r="L51" s="682"/>
      <c r="M51" s="682"/>
      <c r="N51" s="682"/>
      <c r="O51" s="682"/>
      <c r="P51" s="682"/>
      <c r="Q51" s="749" t="s">
        <v>513</v>
      </c>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row>
    <row r="52" spans="1:256" ht="18">
      <c r="A52" s="679" t="s">
        <v>1065</v>
      </c>
      <c r="B52" s="679"/>
      <c r="C52" s="679"/>
      <c r="D52" s="679"/>
      <c r="E52" s="679"/>
      <c r="F52" s="679"/>
      <c r="G52" s="679"/>
      <c r="H52" s="679"/>
      <c r="I52" s="679" t="s">
        <v>1067</v>
      </c>
      <c r="J52" s="679"/>
      <c r="K52" s="679"/>
      <c r="L52" s="679"/>
      <c r="M52" s="679"/>
      <c r="N52" s="679"/>
      <c r="O52" s="679"/>
      <c r="P52" s="679"/>
      <c r="Q52" s="679"/>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row>
    <row r="54" spans="1:256">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row>
    <row r="55" spans="1:256">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row>
    <row r="56" spans="1:256">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row>
    <row r="57" spans="1:256">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row>
    <row r="58" spans="1:256">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row>
    <row r="60" spans="1:256">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row>
    <row r="61" spans="1:256">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row>
    <row r="62" spans="1:256">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row>
    <row r="63" spans="1:256">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row>
    <row r="64" spans="1:256">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row>
    <row r="65" spans="1:239">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row>
    <row r="66" spans="1:239">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row>
    <row r="67" spans="1:239">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row>
  </sheetData>
  <phoneticPr fontId="62" type="noConversion"/>
  <pageMargins left="0.7" right="0.7" top="0.75" bottom="0.75" header="0.3" footer="0.3"/>
  <pageSetup scale="54" fitToWidth="2" orientation="landscape" r:id="rId1"/>
  <colBreaks count="1" manualBreakCount="1">
    <brk id="8"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6"/>
  <sheetViews>
    <sheetView zoomScale="70" zoomScaleNormal="70" workbookViewId="0">
      <selection activeCell="F2" sqref="F2"/>
    </sheetView>
  </sheetViews>
  <sheetFormatPr defaultColWidth="9.77734375" defaultRowHeight="15"/>
  <cols>
    <col min="1" max="1" width="5.77734375" customWidth="1"/>
    <col min="2" max="2" width="7.77734375" customWidth="1"/>
    <col min="3" max="3" width="60.77734375" customWidth="1"/>
    <col min="4" max="4" width="16.77734375" customWidth="1"/>
    <col min="5" max="5" width="23.109375" customWidth="1"/>
    <col min="6" max="6" width="5.77734375" customWidth="1"/>
    <col min="7" max="8" width="18.77734375" customWidth="1"/>
    <col min="9" max="9" width="15.77734375" customWidth="1"/>
    <col min="10" max="10" width="7.77734375" customWidth="1"/>
    <col min="11" max="11" width="10.77734375" customWidth="1"/>
    <col min="12" max="12" width="17.77734375" customWidth="1"/>
    <col min="13" max="13" width="19.109375" customWidth="1"/>
  </cols>
  <sheetData>
    <row r="1" spans="1:14" ht="15.75" thickBot="1">
      <c r="A1" s="152" t="str">
        <f>'Data Sheet'!A46</f>
        <v>Annual Report of Pattersonville Telephone Company                                          For the period ending December 31, 2014</v>
      </c>
      <c r="B1" s="2"/>
      <c r="C1" s="2"/>
      <c r="D1" s="2"/>
      <c r="E1" s="2"/>
      <c r="F1" s="152" t="str">
        <f>'Data Sheet'!A46</f>
        <v>Annual Report of Pattersonville Telephone Company                                          For the period ending December 31, 2014</v>
      </c>
      <c r="G1" s="2"/>
      <c r="H1" s="2"/>
      <c r="I1" s="2"/>
      <c r="J1" s="2"/>
      <c r="K1" s="2"/>
      <c r="L1" s="2"/>
      <c r="M1" s="2"/>
      <c r="N1" s="2"/>
    </row>
    <row r="2" spans="1:14">
      <c r="A2" s="279"/>
      <c r="B2" s="166"/>
      <c r="C2" s="166"/>
      <c r="D2" s="166"/>
      <c r="E2" s="280"/>
      <c r="F2" s="279"/>
      <c r="G2" s="166"/>
      <c r="H2" s="166"/>
      <c r="I2" s="166"/>
      <c r="J2" s="166"/>
      <c r="K2" s="166"/>
      <c r="L2" s="166"/>
      <c r="M2" s="280"/>
      <c r="N2" s="2"/>
    </row>
    <row r="3" spans="1:14">
      <c r="A3" s="157"/>
      <c r="B3" s="2"/>
      <c r="C3" s="2"/>
      <c r="D3" s="164"/>
      <c r="E3" s="281"/>
      <c r="F3" s="157"/>
      <c r="G3" s="2"/>
      <c r="H3" s="2"/>
      <c r="I3" s="2"/>
      <c r="J3" s="2"/>
      <c r="K3" s="2"/>
      <c r="L3" s="2"/>
      <c r="M3" s="283"/>
      <c r="N3" s="2"/>
    </row>
    <row r="4" spans="1:14" ht="18">
      <c r="A4" s="562" t="s">
        <v>2559</v>
      </c>
      <c r="B4" s="164"/>
      <c r="C4" s="164"/>
      <c r="D4" s="164"/>
      <c r="E4" s="281"/>
      <c r="F4" s="562" t="s">
        <v>2560</v>
      </c>
      <c r="G4" s="164"/>
      <c r="H4" s="164"/>
      <c r="I4" s="164"/>
      <c r="J4" s="164"/>
      <c r="K4" s="164"/>
      <c r="L4" s="164"/>
      <c r="M4" s="281"/>
      <c r="N4" s="2"/>
    </row>
    <row r="5" spans="1:14">
      <c r="A5" s="157"/>
      <c r="B5" s="2"/>
      <c r="C5" s="2"/>
      <c r="D5" s="2"/>
      <c r="E5" s="283"/>
      <c r="F5" s="157"/>
      <c r="G5" s="2"/>
      <c r="H5" s="2"/>
      <c r="I5" s="2"/>
      <c r="J5" s="2"/>
      <c r="K5" s="2"/>
      <c r="L5" s="2"/>
      <c r="M5" s="283"/>
      <c r="N5" s="2"/>
    </row>
    <row r="6" spans="1:14">
      <c r="A6" s="157" t="s">
        <v>2561</v>
      </c>
      <c r="B6" s="2"/>
      <c r="C6" s="2"/>
      <c r="D6" s="2"/>
      <c r="E6" s="283"/>
      <c r="F6" s="157"/>
      <c r="G6" s="2" t="s">
        <v>2562</v>
      </c>
      <c r="H6" s="2"/>
      <c r="I6" s="2"/>
      <c r="J6" s="2"/>
      <c r="K6" s="2"/>
      <c r="L6" s="2"/>
      <c r="M6" s="283"/>
      <c r="N6" s="2"/>
    </row>
    <row r="7" spans="1:14">
      <c r="A7" s="157" t="s">
        <v>2563</v>
      </c>
      <c r="B7" s="2"/>
      <c r="C7" s="2"/>
      <c r="D7" s="2"/>
      <c r="E7" s="283"/>
      <c r="F7" s="157"/>
      <c r="G7" s="2" t="s">
        <v>2564</v>
      </c>
      <c r="H7" s="2"/>
      <c r="I7" s="2"/>
      <c r="J7" s="2"/>
      <c r="K7" s="2"/>
      <c r="L7" s="2"/>
      <c r="M7" s="283"/>
      <c r="N7" s="2"/>
    </row>
    <row r="8" spans="1:14">
      <c r="A8" s="157" t="s">
        <v>2565</v>
      </c>
      <c r="B8" s="2"/>
      <c r="C8" s="2"/>
      <c r="D8" s="2"/>
      <c r="E8" s="283"/>
      <c r="F8" s="157"/>
      <c r="G8" s="2" t="s">
        <v>2566</v>
      </c>
      <c r="H8" s="2"/>
      <c r="I8" s="2"/>
      <c r="J8" s="2"/>
      <c r="K8" s="2"/>
      <c r="L8" s="2"/>
      <c r="M8" s="283"/>
      <c r="N8" s="2"/>
    </row>
    <row r="9" spans="1:14">
      <c r="A9" s="157" t="s">
        <v>2567</v>
      </c>
      <c r="B9" s="2"/>
      <c r="C9" s="2"/>
      <c r="D9" s="2"/>
      <c r="E9" s="283"/>
      <c r="F9" s="157"/>
      <c r="G9" s="2"/>
      <c r="H9" s="2"/>
      <c r="I9" s="2"/>
      <c r="J9" s="2"/>
      <c r="K9" s="2"/>
      <c r="L9" s="2"/>
      <c r="M9" s="283"/>
      <c r="N9" s="2"/>
    </row>
    <row r="10" spans="1:14">
      <c r="A10" s="157" t="s">
        <v>131</v>
      </c>
      <c r="B10" s="2"/>
      <c r="C10" s="2"/>
      <c r="D10" s="2"/>
      <c r="E10" s="283"/>
      <c r="F10" s="157"/>
      <c r="G10" s="2" t="s">
        <v>1292</v>
      </c>
      <c r="H10" s="2"/>
      <c r="I10" s="2"/>
      <c r="J10" s="2"/>
      <c r="K10" s="2"/>
      <c r="L10" s="2"/>
      <c r="M10" s="283"/>
      <c r="N10" s="2"/>
    </row>
    <row r="11" spans="1:14">
      <c r="A11" s="157" t="s">
        <v>1293</v>
      </c>
      <c r="B11" s="2"/>
      <c r="C11" s="2"/>
      <c r="D11" s="2"/>
      <c r="E11" s="283"/>
      <c r="F11" s="157"/>
      <c r="G11" s="2" t="s">
        <v>1294</v>
      </c>
      <c r="H11" s="2"/>
      <c r="I11" s="2"/>
      <c r="J11" s="2"/>
      <c r="K11" s="2"/>
      <c r="L11" s="2"/>
      <c r="M11" s="283"/>
      <c r="N11" s="2"/>
    </row>
    <row r="12" spans="1:14">
      <c r="A12" s="157" t="s">
        <v>1295</v>
      </c>
      <c r="B12" s="2"/>
      <c r="C12" s="2"/>
      <c r="D12" s="2"/>
      <c r="E12" s="283"/>
      <c r="F12" s="157"/>
      <c r="G12" s="2"/>
      <c r="H12" s="2"/>
      <c r="I12" s="2"/>
      <c r="J12" s="2"/>
      <c r="K12" s="2"/>
      <c r="L12" s="2"/>
      <c r="M12" s="283"/>
      <c r="N12" s="2"/>
    </row>
    <row r="13" spans="1:14">
      <c r="A13" s="157" t="s">
        <v>1296</v>
      </c>
      <c r="B13" s="2"/>
      <c r="C13" s="2"/>
      <c r="D13" s="2"/>
      <c r="E13" s="283"/>
      <c r="F13" s="157"/>
      <c r="G13" s="2" t="s">
        <v>1297</v>
      </c>
      <c r="H13" s="2"/>
      <c r="I13" s="2"/>
      <c r="J13" s="2"/>
      <c r="K13" s="2"/>
      <c r="L13" s="2"/>
      <c r="M13" s="283"/>
      <c r="N13" s="2"/>
    </row>
    <row r="14" spans="1:14">
      <c r="A14" s="157" t="s">
        <v>1298</v>
      </c>
      <c r="B14" s="2"/>
      <c r="C14" s="2"/>
      <c r="D14" s="2"/>
      <c r="E14" s="283"/>
      <c r="F14" s="157"/>
      <c r="G14" s="2" t="s">
        <v>1299</v>
      </c>
      <c r="H14" s="2"/>
      <c r="I14" s="2"/>
      <c r="J14" s="2"/>
      <c r="K14" s="2"/>
      <c r="L14" s="2"/>
      <c r="M14" s="283"/>
      <c r="N14" s="2"/>
    </row>
    <row r="15" spans="1:14" ht="23.25">
      <c r="A15" s="157"/>
      <c r="B15" s="2"/>
      <c r="C15" s="2"/>
      <c r="D15" s="2"/>
      <c r="E15" s="283"/>
      <c r="F15" s="157"/>
      <c r="G15" s="2" t="s">
        <v>1300</v>
      </c>
      <c r="H15" s="2"/>
      <c r="I15" s="2"/>
      <c r="J15" s="164"/>
      <c r="K15" s="2"/>
      <c r="L15" s="2"/>
      <c r="M15" s="1088"/>
      <c r="N15" s="2"/>
    </row>
    <row r="16" spans="1:14">
      <c r="A16" s="157"/>
      <c r="B16" s="2"/>
      <c r="C16" s="2"/>
      <c r="D16" s="2"/>
      <c r="E16" s="283"/>
      <c r="F16" s="157"/>
      <c r="G16" s="2"/>
      <c r="H16" s="2"/>
      <c r="I16" s="2"/>
      <c r="J16" s="164"/>
      <c r="K16" s="2"/>
      <c r="L16" s="2"/>
      <c r="M16" s="283"/>
      <c r="N16" s="2"/>
    </row>
    <row r="17" spans="1:14">
      <c r="A17" s="157"/>
      <c r="B17" s="2"/>
      <c r="C17" s="2"/>
      <c r="D17" s="2"/>
      <c r="E17" s="283"/>
      <c r="F17" s="1089"/>
      <c r="G17" s="1090" t="s">
        <v>723</v>
      </c>
      <c r="H17" s="1077"/>
      <c r="I17" s="1077"/>
      <c r="J17" s="1079"/>
      <c r="K17" s="1077"/>
      <c r="L17" s="1077"/>
      <c r="M17" s="1091"/>
      <c r="N17" s="2"/>
    </row>
    <row r="18" spans="1:14">
      <c r="A18" s="157"/>
      <c r="B18" s="2"/>
      <c r="C18" s="2"/>
      <c r="D18" s="2"/>
      <c r="E18" s="283"/>
      <c r="F18" s="1089"/>
      <c r="G18" s="1090" t="s">
        <v>724</v>
      </c>
      <c r="H18" s="1077"/>
      <c r="I18" s="1077"/>
      <c r="J18" s="1079"/>
      <c r="K18" s="1077"/>
      <c r="L18" s="1077"/>
      <c r="M18" s="1091"/>
      <c r="N18" s="2"/>
    </row>
    <row r="19" spans="1:14">
      <c r="A19" s="157"/>
      <c r="B19" s="2"/>
      <c r="C19" s="2"/>
      <c r="D19" s="2"/>
      <c r="E19" s="283"/>
      <c r="F19" s="157"/>
      <c r="G19" s="2"/>
      <c r="H19" s="2"/>
      <c r="I19" s="2"/>
      <c r="J19" s="164"/>
      <c r="K19" s="2"/>
      <c r="L19" s="2"/>
      <c r="M19" s="283"/>
      <c r="N19" s="2"/>
    </row>
    <row r="20" spans="1:14">
      <c r="A20" s="364"/>
      <c r="B20" s="323"/>
      <c r="C20" s="323"/>
      <c r="D20" s="323"/>
      <c r="E20" s="324"/>
      <c r="F20" s="364"/>
      <c r="G20" s="323"/>
      <c r="H20" s="503" t="s">
        <v>1301</v>
      </c>
      <c r="I20" s="505"/>
      <c r="J20" s="365" t="s">
        <v>1302</v>
      </c>
      <c r="K20" s="401"/>
      <c r="L20" s="323"/>
      <c r="M20" s="750" t="s">
        <v>1303</v>
      </c>
      <c r="N20" s="2"/>
    </row>
    <row r="21" spans="1:14">
      <c r="A21" s="486"/>
      <c r="B21" s="327"/>
      <c r="C21" s="327"/>
      <c r="D21" s="509" t="s">
        <v>1304</v>
      </c>
      <c r="E21" s="431" t="s">
        <v>1304</v>
      </c>
      <c r="F21" s="486"/>
      <c r="G21" s="509" t="s">
        <v>2774</v>
      </c>
      <c r="H21" s="327"/>
      <c r="I21" s="509" t="s">
        <v>1305</v>
      </c>
      <c r="J21" s="164" t="s">
        <v>2239</v>
      </c>
      <c r="K21" s="405"/>
      <c r="L21" s="509" t="s">
        <v>1306</v>
      </c>
      <c r="M21" s="431" t="s">
        <v>1307</v>
      </c>
      <c r="N21" s="2"/>
    </row>
    <row r="22" spans="1:14">
      <c r="A22" s="484" t="s">
        <v>2228</v>
      </c>
      <c r="B22" s="327"/>
      <c r="C22" s="327"/>
      <c r="D22" s="509" t="s">
        <v>1308</v>
      </c>
      <c r="E22" s="431" t="s">
        <v>1308</v>
      </c>
      <c r="F22" s="484" t="s">
        <v>2228</v>
      </c>
      <c r="G22" s="509" t="s">
        <v>1309</v>
      </c>
      <c r="H22" s="327"/>
      <c r="I22" s="509" t="s">
        <v>616</v>
      </c>
      <c r="J22" s="164" t="s">
        <v>2582</v>
      </c>
      <c r="K22" s="507" t="s">
        <v>1310</v>
      </c>
      <c r="L22" s="509" t="s">
        <v>1311</v>
      </c>
      <c r="M22" s="431" t="s">
        <v>1312</v>
      </c>
      <c r="N22" s="2"/>
    </row>
    <row r="23" spans="1:14">
      <c r="A23" s="484" t="s">
        <v>2240</v>
      </c>
      <c r="B23" s="509" t="s">
        <v>1313</v>
      </c>
      <c r="C23" s="509" t="s">
        <v>1314</v>
      </c>
      <c r="D23" s="509" t="s">
        <v>294</v>
      </c>
      <c r="E23" s="431" t="s">
        <v>1315</v>
      </c>
      <c r="F23" s="484" t="s">
        <v>2240</v>
      </c>
      <c r="G23" s="509" t="s">
        <v>1316</v>
      </c>
      <c r="H23" s="509" t="s">
        <v>2774</v>
      </c>
      <c r="I23" s="509" t="s">
        <v>1317</v>
      </c>
      <c r="J23" s="164" t="s">
        <v>1318</v>
      </c>
      <c r="K23" s="507" t="s">
        <v>1319</v>
      </c>
      <c r="L23" s="509" t="s">
        <v>1320</v>
      </c>
      <c r="M23" s="431" t="s">
        <v>1321</v>
      </c>
      <c r="N23" s="2"/>
    </row>
    <row r="24" spans="1:14">
      <c r="A24" s="486"/>
      <c r="B24" s="327"/>
      <c r="C24" s="509" t="s">
        <v>1322</v>
      </c>
      <c r="D24" s="509" t="s">
        <v>2635</v>
      </c>
      <c r="E24" s="431" t="s">
        <v>1323</v>
      </c>
      <c r="F24" s="486"/>
      <c r="G24" s="509" t="s">
        <v>1321</v>
      </c>
      <c r="H24" s="327"/>
      <c r="I24" s="509" t="s">
        <v>1324</v>
      </c>
      <c r="J24" s="164" t="s">
        <v>209</v>
      </c>
      <c r="K24" s="405"/>
      <c r="L24" s="509" t="s">
        <v>1316</v>
      </c>
      <c r="M24" s="431" t="s">
        <v>1325</v>
      </c>
      <c r="N24" s="2"/>
    </row>
    <row r="25" spans="1:14">
      <c r="A25" s="486"/>
      <c r="B25" s="509" t="s">
        <v>2722</v>
      </c>
      <c r="C25" s="509" t="s">
        <v>2723</v>
      </c>
      <c r="D25" s="509" t="s">
        <v>2724</v>
      </c>
      <c r="E25" s="431" t="s">
        <v>2254</v>
      </c>
      <c r="F25" s="486"/>
      <c r="G25" s="509" t="s">
        <v>2255</v>
      </c>
      <c r="H25" s="509" t="s">
        <v>2256</v>
      </c>
      <c r="I25" s="509" t="s">
        <v>2257</v>
      </c>
      <c r="J25" s="164" t="s">
        <v>2258</v>
      </c>
      <c r="K25" s="507" t="s">
        <v>2259</v>
      </c>
      <c r="L25" s="509" t="s">
        <v>2260</v>
      </c>
      <c r="M25" s="431" t="s">
        <v>2261</v>
      </c>
      <c r="N25" s="2"/>
    </row>
    <row r="26" spans="1:14">
      <c r="A26" s="751"/>
      <c r="B26" s="752"/>
      <c r="C26" s="753" t="s">
        <v>1326</v>
      </c>
      <c r="D26" s="754"/>
      <c r="E26" s="755"/>
      <c r="F26" s="756"/>
      <c r="G26" s="754"/>
      <c r="H26" s="754"/>
      <c r="I26" s="754"/>
      <c r="J26" s="757"/>
      <c r="K26" s="758"/>
      <c r="L26" s="754"/>
      <c r="M26" s="755"/>
      <c r="N26" s="2"/>
    </row>
    <row r="27" spans="1:14">
      <c r="A27" s="484" t="s">
        <v>2727</v>
      </c>
      <c r="B27" s="335"/>
      <c r="C27" s="335"/>
      <c r="D27" s="1050"/>
      <c r="E27" s="1049"/>
      <c r="F27" s="484" t="s">
        <v>2727</v>
      </c>
      <c r="G27" s="492"/>
      <c r="H27" s="474">
        <v>0</v>
      </c>
      <c r="I27" s="479"/>
      <c r="J27" s="336"/>
      <c r="K27" s="759"/>
      <c r="L27" s="492"/>
      <c r="M27" s="563"/>
      <c r="N27" s="2"/>
    </row>
    <row r="28" spans="1:14">
      <c r="A28" s="484" t="s">
        <v>1726</v>
      </c>
      <c r="B28" s="335"/>
      <c r="C28" s="335"/>
      <c r="D28" s="1048"/>
      <c r="E28" s="1047"/>
      <c r="F28" s="484" t="s">
        <v>1726</v>
      </c>
      <c r="G28" s="1048"/>
      <c r="H28" s="472">
        <v>0</v>
      </c>
      <c r="I28" s="479"/>
      <c r="J28" s="336"/>
      <c r="K28" s="759"/>
      <c r="L28" s="479"/>
      <c r="M28" s="442"/>
      <c r="N28" s="2"/>
    </row>
    <row r="29" spans="1:14">
      <c r="A29" s="484" t="s">
        <v>1971</v>
      </c>
      <c r="B29" s="335"/>
      <c r="C29" s="335"/>
      <c r="D29" s="1048"/>
      <c r="E29" s="1047"/>
      <c r="F29" s="484" t="s">
        <v>1971</v>
      </c>
      <c r="G29" s="1048"/>
      <c r="H29" s="472">
        <v>0</v>
      </c>
      <c r="I29" s="479"/>
      <c r="J29" s="336"/>
      <c r="K29" s="759"/>
      <c r="L29" s="479"/>
      <c r="M29" s="442"/>
      <c r="N29" s="2"/>
    </row>
    <row r="30" spans="1:14">
      <c r="A30" s="484" t="s">
        <v>2263</v>
      </c>
      <c r="B30" s="335"/>
      <c r="C30" s="335"/>
      <c r="D30" s="1048"/>
      <c r="E30" s="1047"/>
      <c r="F30" s="484" t="s">
        <v>2263</v>
      </c>
      <c r="G30" s="1048"/>
      <c r="H30" s="472">
        <v>0</v>
      </c>
      <c r="I30" s="479"/>
      <c r="J30" s="336"/>
      <c r="K30" s="759"/>
      <c r="L30" s="479"/>
      <c r="M30" s="442"/>
      <c r="N30" s="2"/>
    </row>
    <row r="31" spans="1:14">
      <c r="A31" s="484" t="s">
        <v>2264</v>
      </c>
      <c r="B31" s="335"/>
      <c r="C31" s="335"/>
      <c r="D31" s="1048"/>
      <c r="E31" s="1047"/>
      <c r="F31" s="484" t="s">
        <v>2264</v>
      </c>
      <c r="G31" s="1048"/>
      <c r="H31" s="472">
        <v>0</v>
      </c>
      <c r="I31" s="479"/>
      <c r="J31" s="336"/>
      <c r="K31" s="759"/>
      <c r="L31" s="479"/>
      <c r="M31" s="442"/>
      <c r="N31" s="2"/>
    </row>
    <row r="32" spans="1:14">
      <c r="A32" s="484">
        <v>6</v>
      </c>
      <c r="B32" s="335"/>
      <c r="C32" s="335"/>
      <c r="D32" s="1048"/>
      <c r="E32" s="1047"/>
      <c r="F32" s="484">
        <v>6</v>
      </c>
      <c r="G32" s="1048"/>
      <c r="H32" s="472">
        <v>0</v>
      </c>
      <c r="I32" s="479"/>
      <c r="J32" s="336"/>
      <c r="K32" s="759"/>
      <c r="L32" s="479"/>
      <c r="M32" s="442"/>
      <c r="N32" s="2"/>
    </row>
    <row r="33" spans="1:14">
      <c r="A33" s="484">
        <v>7</v>
      </c>
      <c r="B33" s="335"/>
      <c r="C33" s="335"/>
      <c r="D33" s="1048"/>
      <c r="E33" s="1047"/>
      <c r="F33" s="484">
        <v>7</v>
      </c>
      <c r="G33" s="1048"/>
      <c r="H33" s="472">
        <v>0</v>
      </c>
      <c r="I33" s="479"/>
      <c r="J33" s="336"/>
      <c r="K33" s="759"/>
      <c r="L33" s="479"/>
      <c r="M33" s="442"/>
      <c r="N33" s="2"/>
    </row>
    <row r="34" spans="1:14">
      <c r="A34" s="484">
        <v>8</v>
      </c>
      <c r="B34" s="335"/>
      <c r="C34" s="335"/>
      <c r="D34" s="1048"/>
      <c r="E34" s="1047"/>
      <c r="F34" s="484">
        <v>8</v>
      </c>
      <c r="G34" s="1048"/>
      <c r="H34" s="472">
        <v>0</v>
      </c>
      <c r="I34" s="479"/>
      <c r="J34" s="336"/>
      <c r="K34" s="759"/>
      <c r="L34" s="479"/>
      <c r="M34" s="442"/>
      <c r="N34" s="2"/>
    </row>
    <row r="35" spans="1:14">
      <c r="A35" s="484">
        <v>9</v>
      </c>
      <c r="B35" s="335"/>
      <c r="C35" s="335"/>
      <c r="D35" s="1048"/>
      <c r="E35" s="1047"/>
      <c r="F35" s="484">
        <v>9</v>
      </c>
      <c r="G35" s="1048"/>
      <c r="H35" s="472">
        <v>0</v>
      </c>
      <c r="I35" s="479"/>
      <c r="J35" s="336"/>
      <c r="K35" s="759"/>
      <c r="L35" s="479"/>
      <c r="M35" s="442"/>
      <c r="N35" s="2"/>
    </row>
    <row r="36" spans="1:14">
      <c r="A36" s="484">
        <v>10</v>
      </c>
      <c r="B36" s="335"/>
      <c r="C36" s="335"/>
      <c r="D36" s="1048"/>
      <c r="E36" s="1047"/>
      <c r="F36" s="484">
        <v>10</v>
      </c>
      <c r="G36" s="1048"/>
      <c r="H36" s="472">
        <v>0</v>
      </c>
      <c r="I36" s="479"/>
      <c r="J36" s="336"/>
      <c r="K36" s="759"/>
      <c r="L36" s="479"/>
      <c r="M36" s="442"/>
      <c r="N36" s="2"/>
    </row>
    <row r="37" spans="1:14">
      <c r="A37" s="484">
        <v>11</v>
      </c>
      <c r="B37" s="335"/>
      <c r="C37" s="335"/>
      <c r="D37" s="1048"/>
      <c r="E37" s="1047"/>
      <c r="F37" s="484">
        <v>11</v>
      </c>
      <c r="G37" s="1048"/>
      <c r="H37" s="472">
        <v>0</v>
      </c>
      <c r="I37" s="479"/>
      <c r="J37" s="336"/>
      <c r="K37" s="759"/>
      <c r="L37" s="479"/>
      <c r="M37" s="442"/>
      <c r="N37" s="2"/>
    </row>
    <row r="38" spans="1:14">
      <c r="A38" s="484">
        <v>12</v>
      </c>
      <c r="B38" s="335"/>
      <c r="C38" s="335"/>
      <c r="D38" s="1048"/>
      <c r="E38" s="1047"/>
      <c r="F38" s="484">
        <v>12</v>
      </c>
      <c r="G38" s="1048"/>
      <c r="H38" s="472">
        <v>0</v>
      </c>
      <c r="I38" s="479"/>
      <c r="J38" s="336"/>
      <c r="K38" s="759"/>
      <c r="L38" s="479"/>
      <c r="M38" s="442"/>
      <c r="N38" s="2"/>
    </row>
    <row r="39" spans="1:14">
      <c r="A39" s="484">
        <v>13</v>
      </c>
      <c r="B39" s="335"/>
      <c r="C39" s="335"/>
      <c r="D39" s="1048"/>
      <c r="E39" s="1047"/>
      <c r="F39" s="484">
        <v>13</v>
      </c>
      <c r="G39" s="1048"/>
      <c r="H39" s="472">
        <v>0</v>
      </c>
      <c r="I39" s="479"/>
      <c r="J39" s="336"/>
      <c r="K39" s="759"/>
      <c r="L39" s="479"/>
      <c r="M39" s="442"/>
      <c r="N39" s="2"/>
    </row>
    <row r="40" spans="1:14">
      <c r="A40" s="484">
        <v>14</v>
      </c>
      <c r="B40" s="335"/>
      <c r="C40" s="335"/>
      <c r="D40" s="1048"/>
      <c r="E40" s="1047"/>
      <c r="F40" s="484">
        <v>14</v>
      </c>
      <c r="G40" s="1048"/>
      <c r="H40" s="472">
        <v>0</v>
      </c>
      <c r="I40" s="479"/>
      <c r="J40" s="336"/>
      <c r="K40" s="759"/>
      <c r="L40" s="479"/>
      <c r="M40" s="442"/>
      <c r="N40" s="2"/>
    </row>
    <row r="41" spans="1:14">
      <c r="A41" s="484">
        <v>15</v>
      </c>
      <c r="B41" s="335"/>
      <c r="C41" s="335"/>
      <c r="D41" s="1048"/>
      <c r="E41" s="1047"/>
      <c r="F41" s="484">
        <v>15</v>
      </c>
      <c r="G41" s="1048"/>
      <c r="H41" s="472">
        <v>0</v>
      </c>
      <c r="I41" s="479"/>
      <c r="J41" s="336"/>
      <c r="K41" s="759"/>
      <c r="L41" s="479"/>
      <c r="M41" s="442"/>
      <c r="N41" s="2"/>
    </row>
    <row r="42" spans="1:14">
      <c r="A42" s="484">
        <v>16</v>
      </c>
      <c r="B42" s="335"/>
      <c r="C42" s="335"/>
      <c r="D42" s="1048"/>
      <c r="E42" s="1047"/>
      <c r="F42" s="484">
        <v>16</v>
      </c>
      <c r="G42" s="1048"/>
      <c r="H42" s="472">
        <v>0</v>
      </c>
      <c r="I42" s="479"/>
      <c r="J42" s="336"/>
      <c r="K42" s="759"/>
      <c r="L42" s="479"/>
      <c r="M42" s="442"/>
      <c r="N42" s="2"/>
    </row>
    <row r="43" spans="1:14">
      <c r="A43" s="484">
        <v>17</v>
      </c>
      <c r="B43" s="335"/>
      <c r="C43" s="335"/>
      <c r="D43" s="1048"/>
      <c r="E43" s="1047"/>
      <c r="F43" s="484">
        <v>17</v>
      </c>
      <c r="G43" s="1048"/>
      <c r="H43" s="472">
        <v>0</v>
      </c>
      <c r="I43" s="479"/>
      <c r="J43" s="336"/>
      <c r="K43" s="759"/>
      <c r="L43" s="479"/>
      <c r="M43" s="442"/>
      <c r="N43" s="2"/>
    </row>
    <row r="44" spans="1:14">
      <c r="A44" s="484">
        <v>18</v>
      </c>
      <c r="B44" s="335"/>
      <c r="C44" s="760" t="s">
        <v>1327</v>
      </c>
      <c r="D44" s="754">
        <f>SUM(D27:D43)</f>
        <v>0</v>
      </c>
      <c r="E44" s="755">
        <f>SUM(E27:E43)</f>
        <v>0</v>
      </c>
      <c r="F44" s="484">
        <v>18</v>
      </c>
      <c r="G44" s="754">
        <f>SUM(G27:G43)</f>
        <v>0</v>
      </c>
      <c r="H44" s="754">
        <f>SUM(H27:H43)</f>
        <v>0</v>
      </c>
      <c r="I44" s="323"/>
      <c r="J44" s="345"/>
      <c r="K44" s="401"/>
      <c r="L44" s="754">
        <f>SUM(L27:L43)</f>
        <v>0</v>
      </c>
      <c r="M44" s="755">
        <f>SUM(M26:M43)</f>
        <v>0</v>
      </c>
      <c r="N44" s="2"/>
    </row>
    <row r="45" spans="1:14">
      <c r="A45" s="486"/>
      <c r="B45" s="761"/>
      <c r="C45" s="753" t="s">
        <v>1328</v>
      </c>
      <c r="D45" s="323"/>
      <c r="E45" s="324"/>
      <c r="F45" s="484"/>
      <c r="G45" s="323"/>
      <c r="H45" s="323"/>
      <c r="I45" s="323"/>
      <c r="J45" s="345"/>
      <c r="K45" s="401"/>
      <c r="L45" s="323"/>
      <c r="M45" s="324"/>
      <c r="N45" s="2"/>
    </row>
    <row r="46" spans="1:14">
      <c r="A46" s="484">
        <v>19</v>
      </c>
      <c r="B46" s="335"/>
      <c r="C46" s="335"/>
      <c r="D46" s="492"/>
      <c r="E46" s="563"/>
      <c r="F46" s="484">
        <v>19</v>
      </c>
      <c r="G46" s="492"/>
      <c r="H46" s="474">
        <v>0</v>
      </c>
      <c r="I46" s="479"/>
      <c r="J46" s="336"/>
      <c r="K46" s="759"/>
      <c r="L46" s="492"/>
      <c r="M46" s="563"/>
      <c r="N46" s="2"/>
    </row>
    <row r="47" spans="1:14">
      <c r="A47" s="484">
        <v>20</v>
      </c>
      <c r="B47" s="335"/>
      <c r="C47" s="335"/>
      <c r="D47" s="479"/>
      <c r="E47" s="442"/>
      <c r="F47" s="484">
        <v>20</v>
      </c>
      <c r="G47" s="479"/>
      <c r="H47" s="472">
        <v>0</v>
      </c>
      <c r="I47" s="479"/>
      <c r="J47" s="336"/>
      <c r="K47" s="759"/>
      <c r="L47" s="479"/>
      <c r="M47" s="442"/>
      <c r="N47" s="2"/>
    </row>
    <row r="48" spans="1:14">
      <c r="A48" s="484">
        <v>21</v>
      </c>
      <c r="B48" s="335"/>
      <c r="C48" s="335"/>
      <c r="D48" s="479"/>
      <c r="E48" s="442"/>
      <c r="F48" s="484">
        <v>21</v>
      </c>
      <c r="G48" s="479"/>
      <c r="H48" s="472">
        <v>0</v>
      </c>
      <c r="I48" s="479"/>
      <c r="J48" s="336"/>
      <c r="K48" s="759"/>
      <c r="L48" s="479"/>
      <c r="M48" s="442"/>
      <c r="N48" s="2"/>
    </row>
    <row r="49" spans="1:14">
      <c r="A49" s="484">
        <v>22</v>
      </c>
      <c r="B49" s="335"/>
      <c r="C49" s="335"/>
      <c r="D49" s="479"/>
      <c r="E49" s="442"/>
      <c r="F49" s="484">
        <v>22</v>
      </c>
      <c r="G49" s="479"/>
      <c r="H49" s="472">
        <v>0</v>
      </c>
      <c r="I49" s="479"/>
      <c r="J49" s="336"/>
      <c r="K49" s="759"/>
      <c r="L49" s="479"/>
      <c r="M49" s="442"/>
      <c r="N49" s="2"/>
    </row>
    <row r="50" spans="1:14">
      <c r="A50" s="484">
        <v>23</v>
      </c>
      <c r="B50" s="335"/>
      <c r="C50" s="335"/>
      <c r="D50" s="479"/>
      <c r="E50" s="442"/>
      <c r="F50" s="484">
        <v>23</v>
      </c>
      <c r="G50" s="479"/>
      <c r="H50" s="472">
        <v>0</v>
      </c>
      <c r="I50" s="479"/>
      <c r="J50" s="336"/>
      <c r="K50" s="759"/>
      <c r="L50" s="479"/>
      <c r="M50" s="442"/>
      <c r="N50" s="2"/>
    </row>
    <row r="51" spans="1:14">
      <c r="A51" s="484">
        <v>24</v>
      </c>
      <c r="B51" s="335"/>
      <c r="C51" s="335"/>
      <c r="D51" s="479"/>
      <c r="E51" s="442"/>
      <c r="F51" s="484">
        <v>24</v>
      </c>
      <c r="G51" s="479"/>
      <c r="H51" s="472">
        <v>0</v>
      </c>
      <c r="I51" s="479"/>
      <c r="J51" s="336"/>
      <c r="K51" s="759"/>
      <c r="L51" s="479"/>
      <c r="M51" s="442"/>
      <c r="N51" s="2"/>
    </row>
    <row r="52" spans="1:14">
      <c r="A52" s="484">
        <v>25</v>
      </c>
      <c r="B52" s="335"/>
      <c r="C52" s="335"/>
      <c r="D52" s="479"/>
      <c r="E52" s="442"/>
      <c r="F52" s="484">
        <v>25</v>
      </c>
      <c r="G52" s="479"/>
      <c r="H52" s="472">
        <v>0</v>
      </c>
      <c r="I52" s="479"/>
      <c r="J52" s="336"/>
      <c r="K52" s="759"/>
      <c r="L52" s="479"/>
      <c r="M52" s="442"/>
      <c r="N52" s="2"/>
    </row>
    <row r="53" spans="1:14">
      <c r="A53" s="484">
        <v>26</v>
      </c>
      <c r="B53" s="335"/>
      <c r="C53" s="335"/>
      <c r="D53" s="479"/>
      <c r="E53" s="442"/>
      <c r="F53" s="484">
        <v>26</v>
      </c>
      <c r="G53" s="479"/>
      <c r="H53" s="472">
        <v>0</v>
      </c>
      <c r="I53" s="479"/>
      <c r="J53" s="336"/>
      <c r="K53" s="759"/>
      <c r="L53" s="479"/>
      <c r="M53" s="442"/>
      <c r="N53" s="2"/>
    </row>
    <row r="54" spans="1:14">
      <c r="A54" s="484">
        <v>27</v>
      </c>
      <c r="B54" s="335"/>
      <c r="C54" s="335"/>
      <c r="D54" s="479"/>
      <c r="E54" s="442"/>
      <c r="F54" s="484">
        <v>27</v>
      </c>
      <c r="G54" s="479"/>
      <c r="H54" s="472">
        <v>0</v>
      </c>
      <c r="I54" s="479"/>
      <c r="J54" s="336"/>
      <c r="K54" s="759"/>
      <c r="L54" s="479"/>
      <c r="M54" s="442"/>
      <c r="N54" s="2"/>
    </row>
    <row r="55" spans="1:14">
      <c r="A55" s="484">
        <v>28</v>
      </c>
      <c r="B55" s="335"/>
      <c r="C55" s="335"/>
      <c r="D55" s="479"/>
      <c r="E55" s="442"/>
      <c r="F55" s="484">
        <v>28</v>
      </c>
      <c r="G55" s="479"/>
      <c r="H55" s="472">
        <v>0</v>
      </c>
      <c r="I55" s="479"/>
      <c r="J55" s="336"/>
      <c r="K55" s="759"/>
      <c r="L55" s="479"/>
      <c r="M55" s="442"/>
      <c r="N55" s="2"/>
    </row>
    <row r="56" spans="1:14">
      <c r="A56" s="484">
        <v>29</v>
      </c>
      <c r="B56" s="335"/>
      <c r="C56" s="335"/>
      <c r="D56" s="479"/>
      <c r="E56" s="442"/>
      <c r="F56" s="484">
        <v>29</v>
      </c>
      <c r="G56" s="479"/>
      <c r="H56" s="472">
        <v>0</v>
      </c>
      <c r="I56" s="479"/>
      <c r="J56" s="336"/>
      <c r="K56" s="759"/>
      <c r="L56" s="479"/>
      <c r="M56" s="442"/>
      <c r="N56" s="2"/>
    </row>
    <row r="57" spans="1:14">
      <c r="A57" s="484">
        <v>30</v>
      </c>
      <c r="B57" s="335"/>
      <c r="C57" s="335"/>
      <c r="D57" s="479"/>
      <c r="E57" s="442"/>
      <c r="F57" s="484">
        <v>30</v>
      </c>
      <c r="G57" s="479"/>
      <c r="H57" s="472">
        <v>0</v>
      </c>
      <c r="I57" s="479"/>
      <c r="J57" s="336"/>
      <c r="K57" s="759"/>
      <c r="L57" s="479"/>
      <c r="M57" s="442"/>
      <c r="N57" s="2"/>
    </row>
    <row r="58" spans="1:14">
      <c r="A58" s="484">
        <v>31</v>
      </c>
      <c r="B58" s="335"/>
      <c r="C58" s="335"/>
      <c r="D58" s="479"/>
      <c r="E58" s="442"/>
      <c r="F58" s="484">
        <v>31</v>
      </c>
      <c r="G58" s="479"/>
      <c r="H58" s="472">
        <v>0</v>
      </c>
      <c r="I58" s="479"/>
      <c r="J58" s="336"/>
      <c r="K58" s="759"/>
      <c r="L58" s="479"/>
      <c r="M58" s="442"/>
      <c r="N58" s="2"/>
    </row>
    <row r="59" spans="1:14">
      <c r="A59" s="484">
        <v>32</v>
      </c>
      <c r="B59" s="335"/>
      <c r="C59" s="335"/>
      <c r="D59" s="479"/>
      <c r="E59" s="442"/>
      <c r="F59" s="484">
        <v>32</v>
      </c>
      <c r="G59" s="479"/>
      <c r="H59" s="472">
        <v>0</v>
      </c>
      <c r="I59" s="479"/>
      <c r="J59" s="336"/>
      <c r="K59" s="759"/>
      <c r="L59" s="479"/>
      <c r="M59" s="442"/>
      <c r="N59" s="2"/>
    </row>
    <row r="60" spans="1:14">
      <c r="A60" s="484">
        <v>33</v>
      </c>
      <c r="B60" s="335"/>
      <c r="C60" s="335"/>
      <c r="D60" s="479"/>
      <c r="E60" s="442"/>
      <c r="F60" s="484">
        <v>33</v>
      </c>
      <c r="G60" s="479"/>
      <c r="H60" s="472">
        <v>0</v>
      </c>
      <c r="I60" s="479"/>
      <c r="J60" s="336"/>
      <c r="K60" s="759"/>
      <c r="L60" s="479"/>
      <c r="M60" s="442"/>
      <c r="N60" s="2"/>
    </row>
    <row r="61" spans="1:14">
      <c r="A61" s="484">
        <v>34</v>
      </c>
      <c r="B61" s="335"/>
      <c r="C61" s="335"/>
      <c r="D61" s="479"/>
      <c r="E61" s="442"/>
      <c r="F61" s="484">
        <v>34</v>
      </c>
      <c r="G61" s="479"/>
      <c r="H61" s="472">
        <v>0</v>
      </c>
      <c r="I61" s="479"/>
      <c r="J61" s="336"/>
      <c r="K61" s="759"/>
      <c r="L61" s="479"/>
      <c r="M61" s="442"/>
      <c r="N61" s="2"/>
    </row>
    <row r="62" spans="1:14">
      <c r="A62" s="484">
        <v>35</v>
      </c>
      <c r="B62" s="335"/>
      <c r="C62" s="335"/>
      <c r="D62" s="479"/>
      <c r="E62" s="442"/>
      <c r="F62" s="484">
        <v>35</v>
      </c>
      <c r="G62" s="479"/>
      <c r="H62" s="472">
        <v>0</v>
      </c>
      <c r="I62" s="479"/>
      <c r="J62" s="336"/>
      <c r="K62" s="759"/>
      <c r="L62" s="479"/>
      <c r="M62" s="442"/>
      <c r="N62" s="2"/>
    </row>
    <row r="63" spans="1:14">
      <c r="A63" s="484">
        <v>36</v>
      </c>
      <c r="B63" s="335"/>
      <c r="C63" s="335"/>
      <c r="D63" s="479"/>
      <c r="E63" s="442"/>
      <c r="F63" s="484">
        <v>36</v>
      </c>
      <c r="G63" s="479"/>
      <c r="H63" s="472">
        <v>0</v>
      </c>
      <c r="I63" s="479"/>
      <c r="J63" s="336"/>
      <c r="K63" s="759"/>
      <c r="L63" s="479"/>
      <c r="M63" s="442"/>
      <c r="N63" s="2"/>
    </row>
    <row r="64" spans="1:14">
      <c r="A64" s="485">
        <v>37</v>
      </c>
      <c r="B64" s="335"/>
      <c r="C64" s="760" t="s">
        <v>1329</v>
      </c>
      <c r="D64" s="754">
        <f>SUM(D46:D63)</f>
        <v>0</v>
      </c>
      <c r="E64" s="755">
        <f>SUM(E46:E63)</f>
        <v>0</v>
      </c>
      <c r="F64" s="485">
        <v>37</v>
      </c>
      <c r="G64" s="754">
        <f>SUM(G46:G63)</f>
        <v>0</v>
      </c>
      <c r="H64" s="754">
        <f>SUM(H46:H63)</f>
        <v>0</v>
      </c>
      <c r="I64" s="323"/>
      <c r="J64" s="345"/>
      <c r="K64" s="401"/>
      <c r="L64" s="754">
        <f>SUM(L46:L63)</f>
        <v>0</v>
      </c>
      <c r="M64" s="755">
        <f>SUM(M46:M63)</f>
        <v>0</v>
      </c>
      <c r="N64" s="2"/>
    </row>
    <row r="65" spans="1:14">
      <c r="A65" s="157"/>
      <c r="B65" s="762"/>
      <c r="C65" s="763"/>
      <c r="D65" s="322"/>
      <c r="E65" s="324"/>
      <c r="F65" s="159"/>
      <c r="G65" s="322"/>
      <c r="H65" s="322"/>
      <c r="I65" s="322"/>
      <c r="J65" s="345"/>
      <c r="K65" s="322"/>
      <c r="L65" s="322"/>
      <c r="M65" s="324"/>
      <c r="N65" s="2"/>
    </row>
    <row r="66" spans="1:14">
      <c r="A66" s="157"/>
      <c r="B66" s="158"/>
      <c r="C66" s="158"/>
      <c r="D66" s="158"/>
      <c r="E66" s="288"/>
      <c r="F66" s="159"/>
      <c r="G66" s="158"/>
      <c r="H66" s="438"/>
      <c r="I66" s="158"/>
      <c r="J66" s="336"/>
      <c r="K66" s="158"/>
      <c r="L66" s="158"/>
      <c r="M66" s="288"/>
      <c r="N66" s="2"/>
    </row>
    <row r="67" spans="1:14" ht="15.75" thickBot="1">
      <c r="A67" s="317"/>
      <c r="B67" s="163"/>
      <c r="C67" s="318"/>
      <c r="D67" s="566"/>
      <c r="E67" s="567"/>
      <c r="F67" s="481"/>
      <c r="G67" s="566"/>
      <c r="H67" s="566"/>
      <c r="I67" s="318"/>
      <c r="J67" s="764"/>
      <c r="K67" s="318"/>
      <c r="L67" s="447"/>
      <c r="M67" s="567"/>
      <c r="N67" s="2"/>
    </row>
    <row r="68" spans="1:14">
      <c r="A68" s="348" t="s">
        <v>1010</v>
      </c>
      <c r="B68" s="2"/>
      <c r="C68" s="2"/>
      <c r="D68" s="2"/>
      <c r="E68" s="2"/>
      <c r="F68" s="2"/>
      <c r="G68" s="2"/>
      <c r="H68" s="2"/>
      <c r="I68" s="2"/>
      <c r="J68" s="2"/>
      <c r="K68" s="2"/>
      <c r="L68" s="2"/>
      <c r="M68" s="348" t="s">
        <v>1010</v>
      </c>
      <c r="N68" s="2"/>
    </row>
    <row r="69" spans="1:14">
      <c r="A69" s="164" t="s">
        <v>1069</v>
      </c>
      <c r="B69" s="164"/>
      <c r="C69" s="164"/>
      <c r="D69" s="164"/>
      <c r="E69" s="164"/>
      <c r="F69" s="164" t="s">
        <v>1072</v>
      </c>
      <c r="G69" s="164"/>
      <c r="H69" s="164"/>
      <c r="I69" s="164"/>
      <c r="J69" s="164"/>
      <c r="K69" s="164"/>
      <c r="L69" s="164"/>
      <c r="M69" s="164"/>
      <c r="N69" s="2"/>
    </row>
    <row r="70" spans="1:14">
      <c r="A70" s="2"/>
    </row>
    <row r="71" spans="1:14">
      <c r="A71" s="2"/>
    </row>
    <row r="72" spans="1:14">
      <c r="A72" s="2"/>
    </row>
    <row r="73" spans="1:14">
      <c r="A73" s="2"/>
    </row>
    <row r="74" spans="1:14">
      <c r="A74" s="2"/>
    </row>
    <row r="75" spans="1:14">
      <c r="A75" s="2"/>
    </row>
    <row r="76" spans="1:14">
      <c r="A76" s="2"/>
    </row>
    <row r="77" spans="1:14">
      <c r="A77" s="2"/>
    </row>
    <row r="78" spans="1:14">
      <c r="A78" s="2"/>
    </row>
    <row r="79" spans="1:14">
      <c r="A79" s="2"/>
    </row>
    <row r="80" spans="1:14">
      <c r="A80" s="2"/>
    </row>
    <row r="81" spans="1:1">
      <c r="A81" s="2"/>
    </row>
    <row r="82" spans="1:1">
      <c r="A82" s="2"/>
    </row>
    <row r="83" spans="1:1">
      <c r="A83" s="2"/>
    </row>
    <row r="84" spans="1:1">
      <c r="A84" s="2"/>
    </row>
    <row r="85" spans="1:1">
      <c r="A85" s="2"/>
    </row>
    <row r="86" spans="1:1">
      <c r="A86" s="2"/>
    </row>
  </sheetData>
  <phoneticPr fontId="62" type="noConversion"/>
  <pageMargins left="0.7" right="0.7" top="0.75" bottom="0.75" header="0.3" footer="0.3"/>
  <pageSetup scale="65" fitToWidth="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6"/>
  <sheetViews>
    <sheetView zoomScale="60" zoomScaleNormal="60" workbookViewId="0">
      <selection activeCell="C55" sqref="C55"/>
    </sheetView>
  </sheetViews>
  <sheetFormatPr defaultColWidth="9.77734375" defaultRowHeight="15"/>
  <cols>
    <col min="2" max="2" width="70.77734375" customWidth="1"/>
    <col min="3" max="6" width="20.77734375" customWidth="1"/>
  </cols>
  <sheetData>
    <row r="1" spans="1:26" ht="18.75" thickBot="1">
      <c r="A1" s="152" t="str">
        <f>'Data Sheet'!A46</f>
        <v>Annual Report of Pattersonville Telephone Company                                          For the period ending December 31, 2014</v>
      </c>
      <c r="B1" s="765"/>
      <c r="C1" s="765"/>
      <c r="D1" s="765"/>
      <c r="E1" s="765"/>
      <c r="F1" s="765"/>
      <c r="G1" s="765"/>
      <c r="H1" s="765"/>
      <c r="I1" s="765"/>
      <c r="J1" s="765"/>
      <c r="K1" s="765"/>
      <c r="L1" s="765"/>
      <c r="M1" s="765"/>
      <c r="N1" s="765"/>
      <c r="O1" s="765"/>
      <c r="P1" s="765"/>
      <c r="Q1" s="765"/>
      <c r="R1" s="765"/>
      <c r="S1" s="765"/>
      <c r="T1" s="765"/>
      <c r="U1" s="765"/>
      <c r="V1" s="765"/>
      <c r="W1" s="765"/>
      <c r="X1" s="765"/>
      <c r="Y1" s="765"/>
      <c r="Z1" s="765"/>
    </row>
    <row r="2" spans="1:26" ht="18">
      <c r="A2" s="766"/>
      <c r="B2" s="767"/>
      <c r="C2" s="768"/>
      <c r="D2" s="768"/>
      <c r="E2" s="768"/>
      <c r="F2" s="821"/>
      <c r="G2" s="765"/>
      <c r="H2" s="765"/>
      <c r="I2" s="765"/>
      <c r="J2" s="765"/>
      <c r="K2" s="765"/>
      <c r="L2" s="765"/>
      <c r="M2" s="765"/>
      <c r="N2" s="765"/>
      <c r="O2" s="765"/>
      <c r="P2" s="765"/>
      <c r="Q2" s="765"/>
      <c r="R2" s="765"/>
      <c r="S2" s="765"/>
      <c r="T2" s="765"/>
      <c r="U2" s="765"/>
      <c r="V2" s="765"/>
      <c r="W2" s="765"/>
      <c r="X2" s="765"/>
      <c r="Y2" s="765"/>
      <c r="Z2" s="765"/>
    </row>
    <row r="3" spans="1:26" ht="18">
      <c r="A3" s="562" t="s">
        <v>1330</v>
      </c>
      <c r="B3" s="1346"/>
      <c r="C3" s="1346"/>
      <c r="D3" s="1346"/>
      <c r="E3" s="1346"/>
      <c r="F3" s="771"/>
      <c r="G3" s="765"/>
      <c r="H3" s="765"/>
      <c r="I3" s="765"/>
      <c r="J3" s="765"/>
      <c r="K3" s="765"/>
      <c r="L3" s="765"/>
      <c r="M3" s="765"/>
      <c r="N3" s="765"/>
      <c r="O3" s="765"/>
      <c r="P3" s="765"/>
      <c r="Q3" s="765"/>
      <c r="R3" s="765"/>
      <c r="S3" s="765"/>
      <c r="T3" s="765"/>
      <c r="U3" s="765"/>
      <c r="V3" s="765"/>
      <c r="W3" s="765"/>
      <c r="X3" s="765"/>
      <c r="Y3" s="765"/>
      <c r="Z3" s="765"/>
    </row>
    <row r="4" spans="1:26" ht="18">
      <c r="A4" s="167"/>
      <c r="B4" s="1344"/>
      <c r="C4" s="1344"/>
      <c r="D4" s="1344"/>
      <c r="E4" s="1344"/>
      <c r="F4" s="772"/>
      <c r="G4" s="765"/>
      <c r="H4" s="765"/>
      <c r="I4" s="765"/>
      <c r="J4" s="765"/>
      <c r="K4" s="765"/>
      <c r="L4" s="765"/>
      <c r="M4" s="765"/>
      <c r="N4" s="765"/>
      <c r="O4" s="765"/>
      <c r="P4" s="765"/>
      <c r="Q4" s="765"/>
      <c r="R4" s="765"/>
      <c r="S4" s="765"/>
      <c r="T4" s="765"/>
      <c r="U4" s="765"/>
      <c r="V4" s="765"/>
      <c r="W4" s="765"/>
      <c r="X4" s="765"/>
      <c r="Y4" s="765"/>
      <c r="Z4" s="765"/>
    </row>
    <row r="5" spans="1:26" ht="18">
      <c r="A5" s="167" t="s">
        <v>1331</v>
      </c>
      <c r="B5" s="1344"/>
      <c r="C5" s="1344"/>
      <c r="D5" s="1344"/>
      <c r="E5" s="1344"/>
      <c r="F5" s="772"/>
      <c r="G5" s="765"/>
      <c r="H5" s="765"/>
      <c r="I5" s="765"/>
      <c r="J5" s="765"/>
      <c r="K5" s="765"/>
      <c r="L5" s="765"/>
      <c r="M5" s="765"/>
      <c r="N5" s="765"/>
      <c r="O5" s="765"/>
      <c r="P5" s="765"/>
      <c r="Q5" s="765"/>
      <c r="R5" s="765"/>
      <c r="S5" s="765"/>
      <c r="T5" s="765"/>
      <c r="U5" s="765"/>
      <c r="V5" s="765"/>
      <c r="W5" s="765"/>
      <c r="X5" s="765"/>
      <c r="Y5" s="765"/>
      <c r="Z5" s="765"/>
    </row>
    <row r="6" spans="1:26" ht="18">
      <c r="A6" s="167"/>
      <c r="B6" s="1344"/>
      <c r="C6" s="1344"/>
      <c r="D6" s="1344"/>
      <c r="E6" s="1344"/>
      <c r="F6" s="772"/>
      <c r="G6" s="765"/>
      <c r="H6" s="765"/>
      <c r="I6" s="765"/>
      <c r="J6" s="765"/>
      <c r="K6" s="765"/>
      <c r="L6" s="765"/>
      <c r="M6" s="765"/>
      <c r="N6" s="765"/>
      <c r="O6" s="765"/>
      <c r="P6" s="765"/>
      <c r="Q6" s="765"/>
      <c r="R6" s="765"/>
      <c r="S6" s="765"/>
      <c r="T6" s="765"/>
      <c r="U6" s="765"/>
      <c r="V6" s="765"/>
      <c r="W6" s="765"/>
      <c r="X6" s="765"/>
      <c r="Y6" s="765"/>
      <c r="Z6" s="765"/>
    </row>
    <row r="7" spans="1:26" ht="18">
      <c r="A7" s="1443" t="s">
        <v>725</v>
      </c>
      <c r="B7" s="1283"/>
      <c r="C7" s="1283"/>
      <c r="D7" s="1283"/>
      <c r="E7" s="1283"/>
      <c r="F7" s="1093"/>
      <c r="G7" s="765"/>
      <c r="H7" s="765"/>
      <c r="I7" s="765"/>
      <c r="J7" s="765"/>
      <c r="K7" s="765"/>
      <c r="L7" s="765"/>
      <c r="M7" s="765"/>
      <c r="N7" s="765"/>
      <c r="O7" s="765"/>
      <c r="P7" s="765"/>
      <c r="Q7" s="765"/>
      <c r="R7" s="765"/>
      <c r="S7" s="765"/>
      <c r="T7" s="765"/>
      <c r="U7" s="765"/>
      <c r="V7" s="765"/>
      <c r="W7" s="765"/>
      <c r="X7" s="765"/>
      <c r="Y7" s="765"/>
      <c r="Z7" s="765"/>
    </row>
    <row r="8" spans="1:26" ht="18">
      <c r="A8" s="167"/>
      <c r="B8" s="1344"/>
      <c r="C8" s="1344"/>
      <c r="D8" s="1344"/>
      <c r="E8" s="1344"/>
      <c r="F8" s="772"/>
      <c r="G8" s="765"/>
      <c r="H8" s="765"/>
      <c r="I8" s="765"/>
      <c r="J8" s="765"/>
      <c r="K8" s="765"/>
      <c r="L8" s="765"/>
      <c r="M8" s="765"/>
      <c r="N8" s="765"/>
      <c r="O8" s="765"/>
      <c r="P8" s="765"/>
      <c r="Q8" s="765"/>
      <c r="R8" s="765"/>
      <c r="S8" s="765"/>
      <c r="T8" s="765"/>
      <c r="U8" s="765"/>
      <c r="V8" s="765"/>
      <c r="W8" s="765"/>
      <c r="X8" s="765"/>
      <c r="Y8" s="765"/>
      <c r="Z8" s="765"/>
    </row>
    <row r="9" spans="1:26" ht="18">
      <c r="A9" s="773" t="s">
        <v>2228</v>
      </c>
      <c r="B9" s="774"/>
      <c r="C9" s="775" t="s">
        <v>291</v>
      </c>
      <c r="D9" s="776" t="s">
        <v>188</v>
      </c>
      <c r="E9" s="775" t="s">
        <v>865</v>
      </c>
      <c r="F9" s="777" t="s">
        <v>291</v>
      </c>
      <c r="G9" s="765"/>
      <c r="H9" s="765"/>
      <c r="I9" s="765"/>
      <c r="J9" s="765"/>
      <c r="K9" s="765"/>
      <c r="L9" s="765"/>
      <c r="M9" s="765"/>
      <c r="N9" s="765"/>
      <c r="O9" s="765"/>
      <c r="P9" s="765"/>
      <c r="Q9" s="765"/>
      <c r="R9" s="765"/>
      <c r="S9" s="765"/>
      <c r="T9" s="765"/>
      <c r="U9" s="765"/>
      <c r="V9" s="765"/>
      <c r="W9" s="765"/>
      <c r="X9" s="765"/>
      <c r="Y9" s="765"/>
      <c r="Z9" s="765"/>
    </row>
    <row r="10" spans="1:26" ht="18">
      <c r="A10" s="706" t="s">
        <v>2240</v>
      </c>
      <c r="B10" s="707" t="s">
        <v>1332</v>
      </c>
      <c r="C10" s="708" t="s">
        <v>1333</v>
      </c>
      <c r="D10" s="707" t="s">
        <v>880</v>
      </c>
      <c r="E10" s="708" t="s">
        <v>880</v>
      </c>
      <c r="F10" s="710" t="s">
        <v>885</v>
      </c>
      <c r="G10" s="765"/>
      <c r="H10" s="765"/>
      <c r="I10" s="765"/>
      <c r="J10" s="765"/>
      <c r="K10" s="765"/>
      <c r="L10" s="765"/>
      <c r="M10" s="765"/>
      <c r="N10" s="765"/>
      <c r="O10" s="765"/>
      <c r="P10" s="765"/>
      <c r="Q10" s="765"/>
      <c r="R10" s="765"/>
      <c r="S10" s="765"/>
      <c r="T10" s="765"/>
      <c r="U10" s="765"/>
      <c r="V10" s="765"/>
      <c r="W10" s="765"/>
      <c r="X10" s="765"/>
      <c r="Y10" s="765"/>
      <c r="Z10" s="765"/>
    </row>
    <row r="11" spans="1:26" ht="18">
      <c r="A11" s="778"/>
      <c r="B11" s="707" t="s">
        <v>2722</v>
      </c>
      <c r="C11" s="708" t="s">
        <v>2723</v>
      </c>
      <c r="D11" s="707" t="s">
        <v>2724</v>
      </c>
      <c r="E11" s="708" t="s">
        <v>2254</v>
      </c>
      <c r="F11" s="710" t="s">
        <v>2255</v>
      </c>
      <c r="G11" s="765"/>
      <c r="H11" s="765"/>
      <c r="I11" s="765"/>
      <c r="J11" s="765"/>
      <c r="K11" s="765"/>
      <c r="L11" s="765"/>
      <c r="M11" s="765"/>
      <c r="N11" s="765"/>
      <c r="O11" s="765"/>
      <c r="P11" s="765"/>
      <c r="Q11" s="765"/>
      <c r="R11" s="765"/>
      <c r="S11" s="765"/>
      <c r="T11" s="765"/>
      <c r="U11" s="765"/>
      <c r="V11" s="765"/>
      <c r="W11" s="765"/>
      <c r="X11" s="765"/>
      <c r="Y11" s="765"/>
      <c r="Z11" s="765"/>
    </row>
    <row r="12" spans="1:26" ht="18">
      <c r="A12" s="779"/>
      <c r="B12" s="780"/>
      <c r="C12" s="781"/>
      <c r="D12" s="780"/>
      <c r="E12" s="781"/>
      <c r="F12" s="782"/>
      <c r="G12" s="765"/>
      <c r="H12" s="765"/>
      <c r="I12" s="765"/>
      <c r="J12" s="765"/>
      <c r="K12" s="765"/>
      <c r="L12" s="765"/>
      <c r="M12" s="765"/>
      <c r="N12" s="765"/>
      <c r="O12" s="765"/>
      <c r="P12" s="765"/>
      <c r="Q12" s="765"/>
      <c r="R12" s="765"/>
      <c r="S12" s="765"/>
      <c r="T12" s="765"/>
      <c r="U12" s="765"/>
      <c r="V12" s="765"/>
      <c r="W12" s="765"/>
      <c r="X12" s="765"/>
      <c r="Y12" s="765"/>
      <c r="Z12" s="765"/>
    </row>
    <row r="13" spans="1:26" ht="18">
      <c r="A13" s="783"/>
      <c r="B13" s="643" t="s">
        <v>1334</v>
      </c>
      <c r="C13" s="784"/>
      <c r="D13" s="774"/>
      <c r="E13" s="784"/>
      <c r="F13" s="785"/>
      <c r="G13" s="765"/>
      <c r="H13" s="765"/>
      <c r="I13" s="765"/>
      <c r="J13" s="765"/>
      <c r="K13" s="765"/>
      <c r="L13" s="765"/>
      <c r="M13" s="765"/>
      <c r="N13" s="765"/>
      <c r="O13" s="765"/>
      <c r="P13" s="765"/>
      <c r="Q13" s="765"/>
      <c r="R13" s="765"/>
      <c r="S13" s="765"/>
      <c r="T13" s="765"/>
      <c r="U13" s="765"/>
      <c r="V13" s="765"/>
      <c r="W13" s="765"/>
      <c r="X13" s="765"/>
      <c r="Y13" s="765"/>
      <c r="Z13" s="765"/>
    </row>
    <row r="14" spans="1:26" ht="18">
      <c r="A14" s="706" t="s">
        <v>2727</v>
      </c>
      <c r="B14" s="719" t="s">
        <v>1482</v>
      </c>
      <c r="C14" s="723"/>
      <c r="D14" s="721"/>
      <c r="E14" s="723"/>
      <c r="F14" s="786">
        <v>0</v>
      </c>
      <c r="G14" s="765"/>
      <c r="H14" s="765"/>
      <c r="I14" s="765"/>
      <c r="J14" s="765"/>
      <c r="K14" s="765"/>
      <c r="L14" s="765"/>
      <c r="M14" s="765"/>
      <c r="N14" s="765"/>
      <c r="O14" s="765"/>
      <c r="P14" s="765"/>
      <c r="Q14" s="765"/>
      <c r="R14" s="765"/>
      <c r="S14" s="765"/>
      <c r="T14" s="765"/>
      <c r="U14" s="765"/>
      <c r="V14" s="765"/>
      <c r="W14" s="765"/>
      <c r="X14" s="765"/>
      <c r="Y14" s="765"/>
      <c r="Z14" s="765"/>
    </row>
    <row r="15" spans="1:26" ht="18">
      <c r="A15" s="706" t="s">
        <v>1726</v>
      </c>
      <c r="B15" s="719"/>
      <c r="C15" s="720"/>
      <c r="D15" s="719"/>
      <c r="E15" s="720"/>
      <c r="F15" s="787">
        <v>0</v>
      </c>
      <c r="G15" s="765"/>
      <c r="H15" s="765"/>
      <c r="I15" s="765"/>
      <c r="J15" s="765"/>
      <c r="K15" s="765"/>
      <c r="L15" s="765"/>
      <c r="M15" s="765"/>
      <c r="N15" s="765"/>
      <c r="O15" s="765"/>
      <c r="P15" s="765"/>
      <c r="Q15" s="765"/>
      <c r="R15" s="765"/>
      <c r="S15" s="765"/>
      <c r="T15" s="765"/>
      <c r="U15" s="765"/>
      <c r="V15" s="765"/>
      <c r="W15" s="765"/>
      <c r="X15" s="765"/>
      <c r="Y15" s="765"/>
      <c r="Z15" s="765"/>
    </row>
    <row r="16" spans="1:26" ht="18">
      <c r="A16" s="706" t="s">
        <v>1971</v>
      </c>
      <c r="B16" s="719"/>
      <c r="C16" s="720"/>
      <c r="D16" s="719"/>
      <c r="E16" s="720"/>
      <c r="F16" s="787">
        <v>0</v>
      </c>
      <c r="G16" s="765"/>
      <c r="H16" s="765"/>
      <c r="I16" s="765"/>
      <c r="J16" s="765"/>
      <c r="K16" s="765"/>
      <c r="L16" s="765"/>
      <c r="M16" s="765"/>
      <c r="N16" s="765"/>
      <c r="O16" s="765"/>
      <c r="P16" s="765"/>
      <c r="Q16" s="765"/>
      <c r="R16" s="765"/>
      <c r="S16" s="765"/>
      <c r="T16" s="765"/>
      <c r="U16" s="765"/>
      <c r="V16" s="765"/>
      <c r="W16" s="765"/>
      <c r="X16" s="765"/>
      <c r="Y16" s="765"/>
      <c r="Z16" s="765"/>
    </row>
    <row r="17" spans="1:26" ht="18">
      <c r="A17" s="706" t="s">
        <v>2263</v>
      </c>
      <c r="B17" s="719"/>
      <c r="C17" s="720"/>
      <c r="D17" s="719"/>
      <c r="E17" s="720"/>
      <c r="F17" s="787">
        <v>0</v>
      </c>
      <c r="G17" s="765"/>
      <c r="H17" s="765"/>
      <c r="I17" s="765"/>
      <c r="J17" s="765"/>
      <c r="K17" s="765"/>
      <c r="L17" s="765"/>
      <c r="M17" s="765"/>
      <c r="N17" s="765"/>
      <c r="O17" s="765"/>
      <c r="P17" s="765"/>
      <c r="Q17" s="765"/>
      <c r="R17" s="765"/>
      <c r="S17" s="765"/>
      <c r="T17" s="765"/>
      <c r="U17" s="765"/>
      <c r="V17" s="765"/>
      <c r="W17" s="765"/>
      <c r="X17" s="765"/>
      <c r="Y17" s="765"/>
      <c r="Z17" s="765"/>
    </row>
    <row r="18" spans="1:26" ht="18">
      <c r="A18" s="706" t="s">
        <v>2264</v>
      </c>
      <c r="B18" s="719"/>
      <c r="C18" s="720"/>
      <c r="D18" s="719"/>
      <c r="E18" s="720"/>
      <c r="F18" s="787">
        <v>0</v>
      </c>
      <c r="G18" s="765"/>
      <c r="H18" s="765"/>
      <c r="I18" s="765"/>
      <c r="J18" s="765"/>
      <c r="K18" s="765"/>
      <c r="L18" s="765"/>
      <c r="M18" s="765"/>
      <c r="N18" s="765"/>
      <c r="O18" s="765"/>
      <c r="P18" s="765"/>
      <c r="Q18" s="765"/>
      <c r="R18" s="765"/>
      <c r="S18" s="765"/>
      <c r="T18" s="765"/>
      <c r="U18" s="765"/>
      <c r="V18" s="765"/>
      <c r="W18" s="765"/>
      <c r="X18" s="765"/>
      <c r="Y18" s="765"/>
      <c r="Z18" s="765"/>
    </row>
    <row r="19" spans="1:26" ht="18">
      <c r="A19" s="706" t="s">
        <v>2735</v>
      </c>
      <c r="B19" s="719"/>
      <c r="C19" s="720"/>
      <c r="D19" s="719"/>
      <c r="E19" s="720"/>
      <c r="F19" s="787">
        <v>0</v>
      </c>
      <c r="G19" s="765"/>
      <c r="H19" s="765"/>
      <c r="I19" s="765"/>
      <c r="J19" s="765"/>
      <c r="K19" s="765"/>
      <c r="L19" s="765"/>
      <c r="M19" s="765"/>
      <c r="N19" s="765"/>
      <c r="O19" s="765"/>
      <c r="P19" s="765"/>
      <c r="Q19" s="765"/>
      <c r="R19" s="765"/>
      <c r="S19" s="765"/>
      <c r="T19" s="765"/>
      <c r="U19" s="765"/>
      <c r="V19" s="765"/>
      <c r="W19" s="765"/>
      <c r="X19" s="765"/>
      <c r="Y19" s="765"/>
      <c r="Z19" s="765"/>
    </row>
    <row r="20" spans="1:26" ht="18">
      <c r="A20" s="706" t="s">
        <v>2738</v>
      </c>
      <c r="B20" s="719"/>
      <c r="C20" s="720"/>
      <c r="D20" s="719"/>
      <c r="E20" s="720"/>
      <c r="F20" s="787">
        <v>0</v>
      </c>
      <c r="G20" s="765"/>
      <c r="H20" s="765"/>
      <c r="I20" s="765"/>
      <c r="J20" s="765"/>
      <c r="K20" s="765"/>
      <c r="L20" s="765"/>
      <c r="M20" s="765"/>
      <c r="N20" s="765"/>
      <c r="O20" s="765"/>
      <c r="P20" s="765"/>
      <c r="Q20" s="765"/>
      <c r="R20" s="765"/>
      <c r="S20" s="765"/>
      <c r="T20" s="765"/>
      <c r="U20" s="765"/>
      <c r="V20" s="765"/>
      <c r="W20" s="765"/>
      <c r="X20" s="765"/>
      <c r="Y20" s="765"/>
      <c r="Z20" s="765"/>
    </row>
    <row r="21" spans="1:26" ht="18">
      <c r="A21" s="706" t="s">
        <v>154</v>
      </c>
      <c r="B21" s="719"/>
      <c r="C21" s="720"/>
      <c r="D21" s="719"/>
      <c r="E21" s="720"/>
      <c r="F21" s="787">
        <v>0</v>
      </c>
      <c r="G21" s="765"/>
      <c r="H21" s="765"/>
      <c r="I21" s="765"/>
      <c r="J21" s="765"/>
      <c r="K21" s="765"/>
      <c r="L21" s="765"/>
      <c r="M21" s="765"/>
      <c r="N21" s="765"/>
      <c r="O21" s="765"/>
      <c r="P21" s="765"/>
      <c r="Q21" s="765"/>
      <c r="R21" s="765"/>
      <c r="S21" s="765"/>
      <c r="T21" s="765"/>
      <c r="U21" s="765"/>
      <c r="V21" s="765"/>
      <c r="W21" s="765"/>
      <c r="X21" s="765"/>
      <c r="Y21" s="765"/>
      <c r="Z21" s="765"/>
    </row>
    <row r="22" spans="1:26" ht="18">
      <c r="A22" s="706" t="s">
        <v>2591</v>
      </c>
      <c r="B22" s="719"/>
      <c r="C22" s="720"/>
      <c r="D22" s="719"/>
      <c r="E22" s="720"/>
      <c r="F22" s="787">
        <v>0</v>
      </c>
      <c r="G22" s="765"/>
      <c r="H22" s="765"/>
      <c r="I22" s="765"/>
      <c r="J22" s="765"/>
      <c r="K22" s="765"/>
      <c r="L22" s="765"/>
      <c r="M22" s="765"/>
      <c r="N22" s="765"/>
      <c r="O22" s="765"/>
      <c r="P22" s="765"/>
      <c r="Q22" s="765"/>
      <c r="R22" s="765"/>
      <c r="S22" s="765"/>
      <c r="T22" s="765"/>
      <c r="U22" s="765"/>
      <c r="V22" s="765"/>
      <c r="W22" s="765"/>
      <c r="X22" s="765"/>
      <c r="Y22" s="765"/>
      <c r="Z22" s="765"/>
    </row>
    <row r="23" spans="1:26" ht="18">
      <c r="A23" s="706" t="s">
        <v>2265</v>
      </c>
      <c r="B23" s="719"/>
      <c r="C23" s="720"/>
      <c r="D23" s="719"/>
      <c r="E23" s="720"/>
      <c r="F23" s="787">
        <v>0</v>
      </c>
      <c r="G23" s="765"/>
      <c r="H23" s="765"/>
      <c r="I23" s="765"/>
      <c r="J23" s="765"/>
      <c r="K23" s="765"/>
      <c r="L23" s="765"/>
      <c r="M23" s="765"/>
      <c r="N23" s="765"/>
      <c r="O23" s="765"/>
      <c r="P23" s="765"/>
      <c r="Q23" s="765"/>
      <c r="R23" s="765"/>
      <c r="S23" s="765"/>
      <c r="T23" s="765"/>
      <c r="U23" s="765"/>
      <c r="V23" s="765"/>
      <c r="W23" s="765"/>
      <c r="X23" s="765"/>
      <c r="Y23" s="765"/>
      <c r="Z23" s="765"/>
    </row>
    <row r="24" spans="1:26" ht="18">
      <c r="A24" s="706" t="s">
        <v>2266</v>
      </c>
      <c r="B24" s="719"/>
      <c r="C24" s="720"/>
      <c r="D24" s="719"/>
      <c r="E24" s="720"/>
      <c r="F24" s="787">
        <v>0</v>
      </c>
      <c r="G24" s="765"/>
      <c r="H24" s="765"/>
      <c r="I24" s="765"/>
      <c r="J24" s="765"/>
      <c r="K24" s="765"/>
      <c r="L24" s="765"/>
      <c r="M24" s="765"/>
      <c r="N24" s="765"/>
      <c r="O24" s="765"/>
      <c r="P24" s="765"/>
      <c r="Q24" s="765"/>
      <c r="R24" s="765"/>
      <c r="S24" s="765"/>
      <c r="T24" s="765"/>
      <c r="U24" s="765"/>
      <c r="V24" s="765"/>
      <c r="W24" s="765"/>
      <c r="X24" s="765"/>
      <c r="Y24" s="765"/>
      <c r="Z24" s="765"/>
    </row>
    <row r="25" spans="1:26" ht="18">
      <c r="A25" s="778"/>
      <c r="B25" s="640" t="s">
        <v>1335</v>
      </c>
      <c r="C25" s="788"/>
      <c r="D25" s="789"/>
      <c r="E25" s="788"/>
      <c r="F25" s="787">
        <v>0</v>
      </c>
      <c r="G25" s="765"/>
      <c r="H25" s="765"/>
      <c r="I25" s="765"/>
      <c r="J25" s="765"/>
      <c r="K25" s="765"/>
      <c r="L25" s="765"/>
      <c r="M25" s="765"/>
      <c r="N25" s="765"/>
      <c r="O25" s="765"/>
      <c r="P25" s="765"/>
      <c r="Q25" s="765"/>
      <c r="R25" s="765"/>
      <c r="S25" s="765"/>
      <c r="T25" s="765"/>
      <c r="U25" s="765"/>
      <c r="V25" s="765"/>
      <c r="W25" s="765"/>
      <c r="X25" s="765"/>
      <c r="Y25" s="765"/>
      <c r="Z25" s="765"/>
    </row>
    <row r="26" spans="1:26" ht="18">
      <c r="A26" s="706" t="s">
        <v>2267</v>
      </c>
      <c r="B26" s="719" t="s">
        <v>1482</v>
      </c>
      <c r="C26" s="720"/>
      <c r="D26" s="719"/>
      <c r="E26" s="720"/>
      <c r="F26" s="787">
        <v>0</v>
      </c>
      <c r="G26" s="765"/>
      <c r="H26" s="765"/>
      <c r="I26" s="765"/>
      <c r="J26" s="765"/>
      <c r="K26" s="765"/>
      <c r="L26" s="765"/>
      <c r="M26" s="765"/>
      <c r="N26" s="765"/>
      <c r="O26" s="765"/>
      <c r="P26" s="765"/>
      <c r="Q26" s="765"/>
      <c r="R26" s="765"/>
      <c r="S26" s="765"/>
      <c r="T26" s="765"/>
      <c r="U26" s="765"/>
      <c r="V26" s="765"/>
      <c r="W26" s="765"/>
      <c r="X26" s="765"/>
      <c r="Y26" s="765"/>
      <c r="Z26" s="765"/>
    </row>
    <row r="27" spans="1:26" ht="18">
      <c r="A27" s="706" t="s">
        <v>2268</v>
      </c>
      <c r="B27" s="719"/>
      <c r="C27" s="720"/>
      <c r="D27" s="719"/>
      <c r="E27" s="720"/>
      <c r="F27" s="787">
        <v>0</v>
      </c>
      <c r="G27" s="765"/>
      <c r="H27" s="765"/>
      <c r="I27" s="765"/>
      <c r="J27" s="765"/>
      <c r="K27" s="765"/>
      <c r="L27" s="765"/>
      <c r="M27" s="765"/>
      <c r="N27" s="765"/>
      <c r="O27" s="765"/>
      <c r="P27" s="765"/>
      <c r="Q27" s="765"/>
      <c r="R27" s="765"/>
      <c r="S27" s="765"/>
      <c r="T27" s="765"/>
      <c r="U27" s="765"/>
      <c r="V27" s="765"/>
      <c r="W27" s="765"/>
      <c r="X27" s="765"/>
      <c r="Y27" s="765"/>
      <c r="Z27" s="765"/>
    </row>
    <row r="28" spans="1:26" ht="18">
      <c r="A28" s="706" t="s">
        <v>2269</v>
      </c>
      <c r="B28" s="719"/>
      <c r="C28" s="720"/>
      <c r="D28" s="719"/>
      <c r="E28" s="720"/>
      <c r="F28" s="787">
        <v>0</v>
      </c>
      <c r="G28" s="765"/>
      <c r="H28" s="765"/>
      <c r="I28" s="765"/>
      <c r="J28" s="765"/>
      <c r="K28" s="765"/>
      <c r="L28" s="765"/>
      <c r="M28" s="765"/>
      <c r="N28" s="765"/>
      <c r="O28" s="765"/>
      <c r="P28" s="765"/>
      <c r="Q28" s="765"/>
      <c r="R28" s="765"/>
      <c r="S28" s="765"/>
      <c r="T28" s="765"/>
      <c r="U28" s="765"/>
      <c r="V28" s="765"/>
      <c r="W28" s="765"/>
      <c r="X28" s="765"/>
      <c r="Y28" s="765"/>
      <c r="Z28" s="765"/>
    </row>
    <row r="29" spans="1:26" ht="18">
      <c r="A29" s="706" t="s">
        <v>2270</v>
      </c>
      <c r="B29" s="719"/>
      <c r="C29" s="720"/>
      <c r="D29" s="719"/>
      <c r="E29" s="720"/>
      <c r="F29" s="787">
        <v>0</v>
      </c>
      <c r="G29" s="765"/>
      <c r="H29" s="765"/>
      <c r="I29" s="765"/>
      <c r="J29" s="765"/>
      <c r="K29" s="765"/>
      <c r="L29" s="765"/>
      <c r="M29" s="765"/>
      <c r="N29" s="765"/>
      <c r="O29" s="765"/>
      <c r="P29" s="765"/>
      <c r="Q29" s="765"/>
      <c r="R29" s="765"/>
      <c r="S29" s="765"/>
      <c r="T29" s="765"/>
      <c r="U29" s="765"/>
      <c r="V29" s="765"/>
      <c r="W29" s="765"/>
      <c r="X29" s="765"/>
      <c r="Y29" s="765"/>
      <c r="Z29" s="765"/>
    </row>
    <row r="30" spans="1:26" ht="18">
      <c r="A30" s="706" t="s">
        <v>2271</v>
      </c>
      <c r="B30" s="719"/>
      <c r="C30" s="720"/>
      <c r="D30" s="719"/>
      <c r="E30" s="720"/>
      <c r="F30" s="787">
        <v>0</v>
      </c>
      <c r="G30" s="765"/>
      <c r="H30" s="765"/>
      <c r="I30" s="765"/>
      <c r="J30" s="765"/>
      <c r="K30" s="765"/>
      <c r="L30" s="765"/>
      <c r="M30" s="765"/>
      <c r="N30" s="765"/>
      <c r="O30" s="765"/>
      <c r="P30" s="765"/>
      <c r="Q30" s="765"/>
      <c r="R30" s="765"/>
      <c r="S30" s="765"/>
      <c r="T30" s="765"/>
      <c r="U30" s="765"/>
      <c r="V30" s="765"/>
      <c r="W30" s="765"/>
      <c r="X30" s="765"/>
      <c r="Y30" s="765"/>
      <c r="Z30" s="765"/>
    </row>
    <row r="31" spans="1:26" ht="18">
      <c r="A31" s="706" t="s">
        <v>2272</v>
      </c>
      <c r="B31" s="719"/>
      <c r="C31" s="720"/>
      <c r="D31" s="719"/>
      <c r="E31" s="720"/>
      <c r="F31" s="787">
        <v>0</v>
      </c>
      <c r="G31" s="765"/>
      <c r="H31" s="765"/>
      <c r="I31" s="765"/>
      <c r="J31" s="765"/>
      <c r="K31" s="765"/>
      <c r="L31" s="765"/>
      <c r="M31" s="765"/>
      <c r="N31" s="765"/>
      <c r="O31" s="765"/>
      <c r="P31" s="765"/>
      <c r="Q31" s="765"/>
      <c r="R31" s="765"/>
      <c r="S31" s="765"/>
      <c r="T31" s="765"/>
      <c r="U31" s="765"/>
      <c r="V31" s="765"/>
      <c r="W31" s="765"/>
      <c r="X31" s="765"/>
      <c r="Y31" s="765"/>
      <c r="Z31" s="765"/>
    </row>
    <row r="32" spans="1:26" ht="18">
      <c r="A32" s="706" t="s">
        <v>2273</v>
      </c>
      <c r="B32" s="719"/>
      <c r="C32" s="720"/>
      <c r="D32" s="719"/>
      <c r="E32" s="720"/>
      <c r="F32" s="787">
        <v>0</v>
      </c>
      <c r="G32" s="765"/>
      <c r="H32" s="765"/>
      <c r="I32" s="765"/>
      <c r="J32" s="765"/>
      <c r="K32" s="765"/>
      <c r="L32" s="765"/>
      <c r="M32" s="765"/>
      <c r="N32" s="765"/>
      <c r="O32" s="765"/>
      <c r="P32" s="765"/>
      <c r="Q32" s="765"/>
      <c r="R32" s="765"/>
      <c r="S32" s="765"/>
      <c r="T32" s="765"/>
      <c r="U32" s="765"/>
      <c r="V32" s="765"/>
      <c r="W32" s="765"/>
      <c r="X32" s="765"/>
      <c r="Y32" s="765"/>
      <c r="Z32" s="765"/>
    </row>
    <row r="33" spans="1:26" ht="18">
      <c r="A33" s="706" t="s">
        <v>2274</v>
      </c>
      <c r="B33" s="719"/>
      <c r="C33" s="720"/>
      <c r="D33" s="719"/>
      <c r="E33" s="720"/>
      <c r="F33" s="787">
        <v>0</v>
      </c>
      <c r="G33" s="765"/>
      <c r="H33" s="765"/>
      <c r="I33" s="765"/>
      <c r="J33" s="765"/>
      <c r="K33" s="765"/>
      <c r="L33" s="765"/>
      <c r="M33" s="765"/>
      <c r="N33" s="765"/>
      <c r="O33" s="765"/>
      <c r="P33" s="765"/>
      <c r="Q33" s="765"/>
      <c r="R33" s="765"/>
      <c r="S33" s="765"/>
      <c r="T33" s="765"/>
      <c r="U33" s="765"/>
      <c r="V33" s="765"/>
      <c r="W33" s="765"/>
      <c r="X33" s="765"/>
      <c r="Y33" s="765"/>
      <c r="Z33" s="765"/>
    </row>
    <row r="34" spans="1:26" ht="18">
      <c r="A34" s="706" t="s">
        <v>2275</v>
      </c>
      <c r="B34" s="719"/>
      <c r="C34" s="720"/>
      <c r="D34" s="719"/>
      <c r="E34" s="720"/>
      <c r="F34" s="787">
        <v>0</v>
      </c>
      <c r="G34" s="765"/>
      <c r="H34" s="765"/>
      <c r="I34" s="765"/>
      <c r="J34" s="765"/>
      <c r="K34" s="765"/>
      <c r="L34" s="765"/>
      <c r="M34" s="765"/>
      <c r="N34" s="765"/>
      <c r="O34" s="765"/>
      <c r="P34" s="765"/>
      <c r="Q34" s="765"/>
      <c r="R34" s="765"/>
      <c r="S34" s="765"/>
      <c r="T34" s="765"/>
      <c r="U34" s="765"/>
      <c r="V34" s="765"/>
      <c r="W34" s="765"/>
      <c r="X34" s="765"/>
      <c r="Y34" s="765"/>
      <c r="Z34" s="765"/>
    </row>
    <row r="35" spans="1:26" ht="18">
      <c r="A35" s="706" t="s">
        <v>2276</v>
      </c>
      <c r="B35" s="719"/>
      <c r="C35" s="720"/>
      <c r="D35" s="719"/>
      <c r="E35" s="720"/>
      <c r="F35" s="787">
        <v>0</v>
      </c>
      <c r="G35" s="765"/>
      <c r="H35" s="765"/>
      <c r="I35" s="765"/>
      <c r="J35" s="765"/>
      <c r="K35" s="765"/>
      <c r="L35" s="765"/>
      <c r="M35" s="765"/>
      <c r="N35" s="765"/>
      <c r="O35" s="765"/>
      <c r="P35" s="765"/>
      <c r="Q35" s="765"/>
      <c r="R35" s="765"/>
      <c r="S35" s="765"/>
      <c r="T35" s="765"/>
      <c r="U35" s="765"/>
      <c r="V35" s="765"/>
      <c r="W35" s="765"/>
      <c r="X35" s="765"/>
      <c r="Y35" s="765"/>
      <c r="Z35" s="765"/>
    </row>
    <row r="36" spans="1:26" ht="18">
      <c r="A36" s="706" t="s">
        <v>2277</v>
      </c>
      <c r="B36" s="719"/>
      <c r="C36" s="720"/>
      <c r="D36" s="719"/>
      <c r="E36" s="720"/>
      <c r="F36" s="787">
        <v>0</v>
      </c>
      <c r="G36" s="765"/>
      <c r="H36" s="765"/>
      <c r="I36" s="765"/>
      <c r="J36" s="765"/>
      <c r="K36" s="765"/>
      <c r="L36" s="765"/>
      <c r="M36" s="765"/>
      <c r="N36" s="765"/>
      <c r="O36" s="765"/>
      <c r="P36" s="765"/>
      <c r="Q36" s="765"/>
      <c r="R36" s="765"/>
      <c r="S36" s="765"/>
      <c r="T36" s="765"/>
      <c r="U36" s="765"/>
      <c r="V36" s="765"/>
      <c r="W36" s="765"/>
      <c r="X36" s="765"/>
      <c r="Y36" s="765"/>
      <c r="Z36" s="765"/>
    </row>
    <row r="37" spans="1:26" ht="18">
      <c r="A37" s="778"/>
      <c r="B37" s="640" t="s">
        <v>1336</v>
      </c>
      <c r="C37" s="788"/>
      <c r="D37" s="789"/>
      <c r="E37" s="788"/>
      <c r="F37" s="787">
        <v>0</v>
      </c>
      <c r="G37" s="765"/>
      <c r="H37" s="765"/>
      <c r="I37" s="765"/>
      <c r="J37" s="765"/>
      <c r="K37" s="765"/>
      <c r="L37" s="765"/>
      <c r="M37" s="765"/>
      <c r="N37" s="765"/>
      <c r="O37" s="765"/>
      <c r="P37" s="765"/>
      <c r="Q37" s="765"/>
      <c r="R37" s="765"/>
      <c r="S37" s="765"/>
      <c r="T37" s="765"/>
      <c r="U37" s="765"/>
      <c r="V37" s="765"/>
      <c r="W37" s="765"/>
      <c r="X37" s="765"/>
      <c r="Y37" s="765"/>
      <c r="Z37" s="765"/>
    </row>
    <row r="38" spans="1:26" ht="18">
      <c r="A38" s="706" t="s">
        <v>2278</v>
      </c>
      <c r="B38" s="719" t="s">
        <v>1482</v>
      </c>
      <c r="C38" s="720"/>
      <c r="D38" s="719"/>
      <c r="E38" s="720"/>
      <c r="F38" s="787">
        <v>0</v>
      </c>
      <c r="G38" s="765"/>
      <c r="H38" s="765"/>
      <c r="I38" s="765"/>
      <c r="J38" s="765"/>
      <c r="K38" s="765"/>
      <c r="L38" s="765"/>
      <c r="M38" s="765"/>
      <c r="N38" s="765"/>
      <c r="O38" s="765"/>
      <c r="P38" s="765"/>
      <c r="Q38" s="765"/>
      <c r="R38" s="765"/>
      <c r="S38" s="765"/>
      <c r="T38" s="765"/>
      <c r="U38" s="765"/>
      <c r="V38" s="765"/>
      <c r="W38" s="765"/>
      <c r="X38" s="765"/>
      <c r="Y38" s="765"/>
      <c r="Z38" s="765"/>
    </row>
    <row r="39" spans="1:26" ht="18">
      <c r="A39" s="706" t="s">
        <v>2279</v>
      </c>
      <c r="B39" s="719"/>
      <c r="C39" s="720"/>
      <c r="D39" s="719"/>
      <c r="E39" s="720"/>
      <c r="F39" s="787">
        <v>0</v>
      </c>
      <c r="G39" s="765"/>
      <c r="H39" s="765"/>
      <c r="I39" s="765"/>
      <c r="J39" s="765"/>
      <c r="K39" s="765"/>
      <c r="L39" s="765"/>
      <c r="M39" s="765"/>
      <c r="N39" s="765"/>
      <c r="O39" s="765"/>
      <c r="P39" s="765"/>
      <c r="Q39" s="765"/>
      <c r="R39" s="765"/>
      <c r="S39" s="765"/>
      <c r="T39" s="765"/>
      <c r="U39" s="765"/>
      <c r="V39" s="765"/>
      <c r="W39" s="765"/>
      <c r="X39" s="765"/>
      <c r="Y39" s="765"/>
      <c r="Z39" s="765"/>
    </row>
    <row r="40" spans="1:26" ht="18">
      <c r="A40" s="706" t="s">
        <v>2280</v>
      </c>
      <c r="B40" s="719"/>
      <c r="C40" s="720"/>
      <c r="D40" s="719"/>
      <c r="E40" s="720"/>
      <c r="F40" s="787">
        <v>0</v>
      </c>
      <c r="G40" s="765"/>
      <c r="H40" s="765"/>
      <c r="I40" s="765"/>
      <c r="J40" s="765"/>
      <c r="K40" s="765"/>
      <c r="L40" s="765"/>
      <c r="M40" s="765"/>
      <c r="N40" s="765"/>
      <c r="O40" s="765"/>
      <c r="P40" s="765"/>
      <c r="Q40" s="765"/>
      <c r="R40" s="765"/>
      <c r="S40" s="765"/>
      <c r="T40" s="765"/>
      <c r="U40" s="765"/>
      <c r="V40" s="765"/>
      <c r="W40" s="765"/>
      <c r="X40" s="765"/>
      <c r="Y40" s="765"/>
      <c r="Z40" s="765"/>
    </row>
    <row r="41" spans="1:26" ht="18">
      <c r="A41" s="706" t="s">
        <v>167</v>
      </c>
      <c r="B41" s="719"/>
      <c r="C41" s="720"/>
      <c r="D41" s="719"/>
      <c r="E41" s="720"/>
      <c r="F41" s="787">
        <v>0</v>
      </c>
      <c r="G41" s="765"/>
      <c r="H41" s="765"/>
      <c r="I41" s="765"/>
      <c r="J41" s="765"/>
      <c r="K41" s="765"/>
      <c r="L41" s="765"/>
      <c r="M41" s="765"/>
      <c r="N41" s="765"/>
      <c r="O41" s="765"/>
      <c r="P41" s="765"/>
      <c r="Q41" s="765"/>
      <c r="R41" s="765"/>
      <c r="S41" s="765"/>
      <c r="T41" s="765"/>
      <c r="U41" s="765"/>
      <c r="V41" s="765"/>
      <c r="W41" s="765"/>
      <c r="X41" s="765"/>
      <c r="Y41" s="765"/>
      <c r="Z41" s="765"/>
    </row>
    <row r="42" spans="1:26" ht="18">
      <c r="A42" s="706" t="s">
        <v>170</v>
      </c>
      <c r="B42" s="719"/>
      <c r="C42" s="720"/>
      <c r="D42" s="719"/>
      <c r="E42" s="720"/>
      <c r="F42" s="787">
        <v>0</v>
      </c>
      <c r="G42" s="765"/>
      <c r="H42" s="765"/>
      <c r="I42" s="765"/>
      <c r="J42" s="765"/>
      <c r="K42" s="765"/>
      <c r="L42" s="765"/>
      <c r="M42" s="765"/>
      <c r="N42" s="765"/>
      <c r="O42" s="765"/>
      <c r="P42" s="765"/>
      <c r="Q42" s="765"/>
      <c r="R42" s="765"/>
      <c r="S42" s="765"/>
      <c r="T42" s="765"/>
      <c r="U42" s="765"/>
      <c r="V42" s="765"/>
      <c r="W42" s="765"/>
      <c r="X42" s="765"/>
      <c r="Y42" s="765"/>
      <c r="Z42" s="765"/>
    </row>
    <row r="43" spans="1:26" ht="18">
      <c r="A43" s="706" t="s">
        <v>172</v>
      </c>
      <c r="B43" s="719"/>
      <c r="C43" s="720"/>
      <c r="D43" s="719"/>
      <c r="E43" s="720"/>
      <c r="F43" s="787">
        <v>0</v>
      </c>
      <c r="G43" s="765"/>
      <c r="H43" s="765"/>
      <c r="I43" s="765"/>
      <c r="J43" s="765"/>
      <c r="K43" s="765"/>
      <c r="L43" s="765"/>
      <c r="M43" s="765"/>
      <c r="N43" s="765"/>
      <c r="O43" s="765"/>
      <c r="P43" s="765"/>
      <c r="Q43" s="765"/>
      <c r="R43" s="765"/>
      <c r="S43" s="765"/>
      <c r="T43" s="765"/>
      <c r="U43" s="765"/>
      <c r="V43" s="765"/>
      <c r="W43" s="765"/>
      <c r="X43" s="765"/>
      <c r="Y43" s="765"/>
      <c r="Z43" s="765"/>
    </row>
    <row r="44" spans="1:26" ht="18">
      <c r="A44" s="706" t="s">
        <v>175</v>
      </c>
      <c r="B44" s="719"/>
      <c r="C44" s="720"/>
      <c r="D44" s="719"/>
      <c r="E44" s="720"/>
      <c r="F44" s="787">
        <v>0</v>
      </c>
      <c r="G44" s="765"/>
      <c r="H44" s="765"/>
      <c r="I44" s="765"/>
      <c r="J44" s="765"/>
      <c r="K44" s="765"/>
      <c r="L44" s="765"/>
      <c r="M44" s="765"/>
      <c r="N44" s="765"/>
      <c r="O44" s="765"/>
      <c r="P44" s="765"/>
      <c r="Q44" s="765"/>
      <c r="R44" s="765"/>
      <c r="S44" s="765"/>
      <c r="T44" s="765"/>
      <c r="U44" s="765"/>
      <c r="V44" s="765"/>
      <c r="W44" s="765"/>
      <c r="X44" s="765"/>
      <c r="Y44" s="765"/>
      <c r="Z44" s="765"/>
    </row>
    <row r="45" spans="1:26" ht="18">
      <c r="A45" s="706" t="s">
        <v>533</v>
      </c>
      <c r="B45" s="719"/>
      <c r="C45" s="720"/>
      <c r="D45" s="719"/>
      <c r="E45" s="720"/>
      <c r="F45" s="787">
        <v>0</v>
      </c>
      <c r="G45" s="765"/>
      <c r="H45" s="765"/>
      <c r="I45" s="765"/>
      <c r="J45" s="765"/>
      <c r="K45" s="765"/>
      <c r="L45" s="765"/>
      <c r="M45" s="765"/>
      <c r="N45" s="765"/>
      <c r="O45" s="765"/>
      <c r="P45" s="765"/>
      <c r="Q45" s="765"/>
      <c r="R45" s="765"/>
      <c r="S45" s="765"/>
      <c r="T45" s="765"/>
      <c r="U45" s="765"/>
      <c r="V45" s="765"/>
      <c r="W45" s="765"/>
      <c r="X45" s="765"/>
      <c r="Y45" s="765"/>
      <c r="Z45" s="765"/>
    </row>
    <row r="46" spans="1:26" ht="18">
      <c r="A46" s="706" t="s">
        <v>536</v>
      </c>
      <c r="B46" s="719"/>
      <c r="C46" s="720"/>
      <c r="D46" s="719"/>
      <c r="E46" s="720"/>
      <c r="F46" s="787">
        <v>0</v>
      </c>
      <c r="G46" s="765"/>
      <c r="H46" s="765"/>
      <c r="I46" s="765"/>
      <c r="J46" s="765"/>
      <c r="K46" s="765"/>
      <c r="L46" s="765"/>
      <c r="M46" s="765"/>
      <c r="N46" s="765"/>
      <c r="O46" s="765"/>
      <c r="P46" s="765"/>
      <c r="Q46" s="765"/>
      <c r="R46" s="765"/>
      <c r="S46" s="765"/>
      <c r="T46" s="765"/>
      <c r="U46" s="765"/>
      <c r="V46" s="765"/>
      <c r="W46" s="765"/>
      <c r="X46" s="765"/>
      <c r="Y46" s="765"/>
      <c r="Z46" s="765"/>
    </row>
    <row r="47" spans="1:26" ht="18">
      <c r="A47" s="706" t="s">
        <v>539</v>
      </c>
      <c r="B47" s="719"/>
      <c r="C47" s="720"/>
      <c r="D47" s="719"/>
      <c r="E47" s="720"/>
      <c r="F47" s="787">
        <v>0</v>
      </c>
      <c r="G47" s="765"/>
      <c r="H47" s="765"/>
      <c r="I47" s="765"/>
      <c r="J47" s="765"/>
      <c r="K47" s="765"/>
      <c r="L47" s="765"/>
      <c r="M47" s="765"/>
      <c r="N47" s="765"/>
      <c r="O47" s="765"/>
      <c r="P47" s="765"/>
      <c r="Q47" s="765"/>
      <c r="R47" s="765"/>
      <c r="S47" s="765"/>
      <c r="T47" s="765"/>
      <c r="U47" s="765"/>
      <c r="V47" s="765"/>
      <c r="W47" s="765"/>
      <c r="X47" s="765"/>
      <c r="Y47" s="765"/>
      <c r="Z47" s="765"/>
    </row>
    <row r="48" spans="1:26" ht="18">
      <c r="A48" s="706" t="s">
        <v>543</v>
      </c>
      <c r="B48" s="719"/>
      <c r="C48" s="720"/>
      <c r="D48" s="719"/>
      <c r="E48" s="720"/>
      <c r="F48" s="787">
        <v>0</v>
      </c>
      <c r="G48" s="765"/>
      <c r="H48" s="765"/>
      <c r="I48" s="765"/>
      <c r="J48" s="765"/>
      <c r="K48" s="765"/>
      <c r="L48" s="765"/>
      <c r="M48" s="765"/>
      <c r="N48" s="765"/>
      <c r="O48" s="765"/>
      <c r="P48" s="765"/>
      <c r="Q48" s="765"/>
      <c r="R48" s="765"/>
      <c r="S48" s="765"/>
      <c r="T48" s="765"/>
      <c r="U48" s="765"/>
      <c r="V48" s="765"/>
      <c r="W48" s="765"/>
      <c r="X48" s="765"/>
      <c r="Y48" s="765"/>
      <c r="Z48" s="765"/>
    </row>
    <row r="49" spans="1:26" ht="18.75" thickBot="1">
      <c r="A49" s="790" t="s">
        <v>546</v>
      </c>
      <c r="B49" s="791" t="s">
        <v>1337</v>
      </c>
      <c r="C49" s="747">
        <f>SUM(C14:C48)</f>
        <v>0</v>
      </c>
      <c r="D49" s="747">
        <f>SUM(D14:D48)</f>
        <v>0</v>
      </c>
      <c r="E49" s="747">
        <f>SUM(E14:E48)</f>
        <v>0</v>
      </c>
      <c r="F49" s="792">
        <f>SUM(F14:F48)</f>
        <v>0</v>
      </c>
      <c r="G49" s="765"/>
      <c r="H49" s="765"/>
      <c r="I49" s="765"/>
      <c r="J49" s="765"/>
      <c r="K49" s="765"/>
      <c r="L49" s="765"/>
      <c r="M49" s="765"/>
      <c r="N49" s="765"/>
      <c r="O49" s="765"/>
      <c r="P49" s="765"/>
      <c r="Q49" s="765"/>
      <c r="R49" s="765"/>
      <c r="S49" s="765"/>
      <c r="T49" s="765"/>
      <c r="U49" s="765"/>
      <c r="V49" s="765"/>
      <c r="W49" s="765"/>
      <c r="X49" s="765"/>
      <c r="Y49" s="765"/>
      <c r="Z49" s="765"/>
    </row>
    <row r="50" spans="1:26" ht="18">
      <c r="A50" s="765" t="s">
        <v>513</v>
      </c>
      <c r="B50" s="770"/>
      <c r="C50" s="770"/>
      <c r="D50" s="770"/>
      <c r="E50" s="770"/>
      <c r="F50" s="770"/>
      <c r="G50" s="765"/>
      <c r="H50" s="765"/>
      <c r="I50" s="765"/>
      <c r="J50" s="765"/>
      <c r="K50" s="765"/>
      <c r="L50" s="765"/>
      <c r="M50" s="765"/>
      <c r="N50" s="765"/>
      <c r="O50" s="765"/>
      <c r="P50" s="765"/>
      <c r="Q50" s="765"/>
      <c r="R50" s="765"/>
      <c r="S50" s="765"/>
      <c r="T50" s="765"/>
      <c r="U50" s="765"/>
      <c r="V50" s="765"/>
      <c r="W50" s="765"/>
      <c r="X50" s="765"/>
      <c r="Y50" s="765"/>
      <c r="Z50" s="765"/>
    </row>
    <row r="51" spans="1:26" ht="18">
      <c r="A51" s="770" t="s">
        <v>1354</v>
      </c>
      <c r="B51" s="770"/>
      <c r="C51" s="770"/>
      <c r="D51" s="770"/>
      <c r="E51" s="770"/>
      <c r="F51" s="770"/>
      <c r="G51" s="765"/>
      <c r="H51" s="765"/>
      <c r="I51" s="765"/>
      <c r="J51" s="765"/>
      <c r="K51" s="765"/>
      <c r="L51" s="765"/>
      <c r="M51" s="765"/>
      <c r="N51" s="765"/>
      <c r="O51" s="765"/>
      <c r="P51" s="765"/>
      <c r="Q51" s="765"/>
      <c r="R51" s="765"/>
      <c r="S51" s="765"/>
      <c r="T51" s="765"/>
      <c r="U51" s="765"/>
      <c r="V51" s="765"/>
      <c r="W51" s="765"/>
      <c r="X51" s="765"/>
      <c r="Y51" s="765"/>
      <c r="Z51" s="765"/>
    </row>
    <row r="52" spans="1:26" ht="18">
      <c r="A52" s="765"/>
      <c r="B52" s="765"/>
      <c r="C52" s="765"/>
      <c r="D52" s="765"/>
      <c r="E52" s="765"/>
      <c r="F52" s="765"/>
      <c r="G52" s="765"/>
      <c r="H52" s="765"/>
      <c r="I52" s="765"/>
      <c r="J52" s="765"/>
      <c r="K52" s="765"/>
      <c r="L52" s="765"/>
      <c r="M52" s="765"/>
      <c r="N52" s="765"/>
      <c r="O52" s="765"/>
      <c r="P52" s="765"/>
      <c r="Q52" s="765"/>
      <c r="R52" s="765"/>
      <c r="S52" s="765"/>
      <c r="T52" s="765"/>
    </row>
    <row r="53" spans="1:26" ht="18">
      <c r="A53" s="765"/>
      <c r="B53" s="765"/>
      <c r="C53" s="765"/>
      <c r="D53" s="765"/>
      <c r="E53" s="765"/>
      <c r="F53" s="765"/>
      <c r="G53" s="765"/>
      <c r="H53" s="765"/>
      <c r="I53" s="765"/>
      <c r="J53" s="765"/>
      <c r="K53" s="765"/>
      <c r="L53" s="765"/>
      <c r="M53" s="765"/>
      <c r="N53" s="765"/>
      <c r="O53" s="765"/>
      <c r="P53" s="765"/>
      <c r="Q53" s="765"/>
      <c r="R53" s="765"/>
      <c r="S53" s="765"/>
      <c r="T53" s="765"/>
    </row>
    <row r="54" spans="1:26" ht="18">
      <c r="A54" s="765"/>
      <c r="B54" s="765"/>
      <c r="C54" s="765"/>
      <c r="D54" s="765"/>
      <c r="E54" s="765"/>
      <c r="F54" s="765"/>
      <c r="G54" s="765"/>
      <c r="H54" s="765"/>
      <c r="I54" s="765"/>
      <c r="J54" s="765"/>
      <c r="K54" s="765"/>
      <c r="L54" s="765"/>
      <c r="M54" s="765"/>
      <c r="N54" s="765"/>
      <c r="O54" s="765"/>
      <c r="P54" s="765"/>
      <c r="Q54" s="765"/>
      <c r="R54" s="765"/>
      <c r="S54" s="765"/>
      <c r="T54" s="765"/>
    </row>
    <row r="55" spans="1:26" ht="18">
      <c r="A55" s="765"/>
      <c r="B55" s="765"/>
      <c r="C55" s="765"/>
      <c r="D55" s="765"/>
      <c r="E55" s="765"/>
      <c r="F55" s="765"/>
      <c r="G55" s="765"/>
      <c r="H55" s="765"/>
      <c r="I55" s="765"/>
      <c r="J55" s="765"/>
      <c r="K55" s="765"/>
      <c r="L55" s="765"/>
      <c r="M55" s="765"/>
      <c r="N55" s="765"/>
      <c r="O55" s="765"/>
      <c r="P55" s="765"/>
      <c r="Q55" s="765"/>
      <c r="R55" s="765"/>
      <c r="S55" s="765"/>
      <c r="T55" s="765"/>
    </row>
    <row r="56" spans="1:26" ht="18">
      <c r="A56" s="765"/>
      <c r="B56" s="765"/>
      <c r="C56" s="765"/>
      <c r="D56" s="765"/>
      <c r="E56" s="765"/>
      <c r="F56" s="765"/>
      <c r="G56" s="765"/>
      <c r="H56" s="765"/>
      <c r="I56" s="765"/>
      <c r="J56" s="765"/>
      <c r="K56" s="765"/>
      <c r="L56" s="765"/>
      <c r="M56" s="765"/>
      <c r="N56" s="765"/>
      <c r="O56" s="765"/>
      <c r="P56" s="765"/>
      <c r="Q56" s="765"/>
      <c r="R56" s="765"/>
      <c r="S56" s="765"/>
      <c r="T56" s="765"/>
    </row>
    <row r="57" spans="1:26" ht="18">
      <c r="A57" s="765"/>
      <c r="B57" s="765"/>
      <c r="C57" s="765"/>
      <c r="D57" s="765"/>
      <c r="E57" s="765"/>
      <c r="F57" s="765"/>
      <c r="G57" s="765"/>
      <c r="H57" s="765"/>
      <c r="I57" s="765"/>
      <c r="J57" s="765"/>
      <c r="K57" s="765"/>
      <c r="L57" s="765"/>
      <c r="M57" s="765"/>
      <c r="N57" s="765"/>
      <c r="O57" s="765"/>
      <c r="P57" s="765"/>
      <c r="Q57" s="765"/>
      <c r="R57" s="765"/>
      <c r="S57" s="765"/>
      <c r="T57" s="765"/>
    </row>
    <row r="58" spans="1:26" ht="18">
      <c r="A58" s="765"/>
      <c r="B58" s="765"/>
      <c r="C58" s="765"/>
      <c r="D58" s="765"/>
      <c r="E58" s="765"/>
      <c r="F58" s="765"/>
      <c r="G58" s="765"/>
      <c r="H58" s="765"/>
      <c r="I58" s="765"/>
      <c r="J58" s="765"/>
      <c r="K58" s="765"/>
      <c r="L58" s="765"/>
      <c r="M58" s="765"/>
      <c r="N58" s="765"/>
      <c r="O58" s="765"/>
      <c r="P58" s="765"/>
      <c r="Q58" s="765"/>
      <c r="R58" s="765"/>
      <c r="S58" s="765"/>
      <c r="T58" s="765"/>
    </row>
    <row r="59" spans="1:26" ht="18">
      <c r="A59" s="765"/>
      <c r="B59" s="765"/>
      <c r="C59" s="765"/>
      <c r="D59" s="765"/>
      <c r="E59" s="765"/>
      <c r="F59" s="765"/>
      <c r="G59" s="765"/>
      <c r="H59" s="765"/>
      <c r="I59" s="765"/>
      <c r="J59" s="765"/>
      <c r="K59" s="765"/>
      <c r="L59" s="765"/>
      <c r="M59" s="765"/>
      <c r="N59" s="765"/>
      <c r="O59" s="765"/>
      <c r="P59" s="765"/>
      <c r="Q59" s="765"/>
      <c r="R59" s="765"/>
      <c r="S59" s="765"/>
      <c r="T59" s="765"/>
    </row>
    <row r="60" spans="1:26" ht="18">
      <c r="A60" s="765"/>
      <c r="B60" s="765"/>
      <c r="C60" s="765"/>
      <c r="D60" s="765"/>
      <c r="E60" s="765"/>
      <c r="F60" s="765"/>
      <c r="G60" s="765"/>
      <c r="H60" s="765"/>
      <c r="I60" s="765"/>
      <c r="J60" s="765"/>
      <c r="K60" s="765"/>
      <c r="L60" s="765"/>
      <c r="M60" s="765"/>
      <c r="N60" s="765"/>
      <c r="O60" s="765"/>
      <c r="P60" s="765"/>
      <c r="Q60" s="765"/>
      <c r="R60" s="765"/>
      <c r="S60" s="765"/>
      <c r="T60" s="765"/>
    </row>
    <row r="61" spans="1:26" ht="18">
      <c r="A61" s="765"/>
      <c r="B61" s="765"/>
      <c r="C61" s="765"/>
      <c r="D61" s="765"/>
      <c r="E61" s="765"/>
      <c r="F61" s="765"/>
      <c r="G61" s="765"/>
      <c r="H61" s="765"/>
      <c r="I61" s="765"/>
      <c r="J61" s="765"/>
      <c r="K61" s="765"/>
      <c r="L61" s="765"/>
      <c r="M61" s="765"/>
      <c r="N61" s="765"/>
      <c r="O61" s="765"/>
      <c r="P61" s="765"/>
      <c r="Q61" s="765"/>
      <c r="R61" s="765"/>
      <c r="S61" s="765"/>
      <c r="T61" s="765"/>
    </row>
    <row r="62" spans="1:26" ht="18">
      <c r="A62" s="765"/>
      <c r="B62" s="765"/>
      <c r="C62" s="765"/>
      <c r="D62" s="765"/>
      <c r="E62" s="765"/>
      <c r="F62" s="765"/>
      <c r="G62" s="765"/>
      <c r="H62" s="765"/>
      <c r="I62" s="765"/>
      <c r="J62" s="765"/>
      <c r="K62" s="765"/>
      <c r="L62" s="765"/>
      <c r="M62" s="765"/>
      <c r="N62" s="765"/>
      <c r="O62" s="765"/>
      <c r="P62" s="765"/>
      <c r="Q62" s="765"/>
      <c r="R62" s="765"/>
      <c r="S62" s="765"/>
      <c r="T62" s="765"/>
    </row>
    <row r="63" spans="1:26" ht="18">
      <c r="A63" s="765"/>
      <c r="B63" s="765"/>
      <c r="C63" s="765"/>
      <c r="D63" s="765"/>
      <c r="E63" s="765"/>
      <c r="F63" s="765"/>
      <c r="G63" s="765"/>
      <c r="H63" s="765"/>
      <c r="I63" s="765"/>
      <c r="J63" s="765"/>
      <c r="K63" s="765"/>
      <c r="L63" s="765"/>
      <c r="M63" s="765"/>
      <c r="N63" s="765"/>
      <c r="O63" s="765"/>
      <c r="P63" s="765"/>
      <c r="Q63" s="765"/>
      <c r="R63" s="765"/>
      <c r="S63" s="765"/>
      <c r="T63" s="765"/>
    </row>
    <row r="64" spans="1:26" ht="18">
      <c r="A64" s="765"/>
      <c r="B64" s="765"/>
      <c r="C64" s="765"/>
      <c r="D64" s="765"/>
      <c r="E64" s="765"/>
      <c r="F64" s="765"/>
      <c r="G64" s="765"/>
      <c r="H64" s="765"/>
      <c r="I64" s="765"/>
      <c r="J64" s="765"/>
      <c r="K64" s="765"/>
      <c r="L64" s="765"/>
      <c r="M64" s="765"/>
      <c r="N64" s="765"/>
      <c r="O64" s="765"/>
      <c r="P64" s="765"/>
      <c r="Q64" s="765"/>
      <c r="R64" s="765"/>
      <c r="S64" s="765"/>
      <c r="T64" s="765"/>
    </row>
    <row r="65" spans="1:26" ht="18">
      <c r="A65" s="765"/>
      <c r="B65" s="765"/>
      <c r="C65" s="765"/>
      <c r="D65" s="765"/>
      <c r="E65" s="765"/>
      <c r="F65" s="765"/>
      <c r="G65" s="765"/>
      <c r="H65" s="765"/>
      <c r="I65" s="765"/>
      <c r="J65" s="765"/>
      <c r="K65" s="765"/>
      <c r="L65" s="765"/>
      <c r="M65" s="765"/>
      <c r="N65" s="765"/>
      <c r="O65" s="765"/>
      <c r="P65" s="765"/>
      <c r="Q65" s="765"/>
      <c r="R65" s="765"/>
      <c r="S65" s="765"/>
      <c r="T65" s="765"/>
    </row>
    <row r="66" spans="1:26" ht="18">
      <c r="A66" s="765"/>
      <c r="B66" s="765"/>
      <c r="C66" s="765"/>
      <c r="D66" s="765"/>
      <c r="E66" s="765"/>
      <c r="F66" s="765"/>
      <c r="G66" s="765"/>
      <c r="H66" s="765"/>
      <c r="I66" s="765"/>
      <c r="J66" s="765"/>
      <c r="K66" s="765"/>
      <c r="L66" s="765"/>
      <c r="M66" s="765"/>
      <c r="N66" s="765"/>
      <c r="O66" s="765"/>
      <c r="P66" s="765"/>
      <c r="Q66" s="765"/>
      <c r="R66" s="765"/>
      <c r="S66" s="765"/>
      <c r="T66" s="765"/>
    </row>
    <row r="67" spans="1:26" ht="18">
      <c r="A67" s="765"/>
      <c r="B67" s="765"/>
      <c r="C67" s="765"/>
      <c r="D67" s="765"/>
      <c r="E67" s="765"/>
      <c r="F67" s="765"/>
      <c r="G67" s="765"/>
      <c r="H67" s="765"/>
      <c r="I67" s="765"/>
      <c r="J67" s="765"/>
      <c r="K67" s="765"/>
      <c r="L67" s="765"/>
      <c r="M67" s="765"/>
      <c r="N67" s="765"/>
      <c r="O67" s="765"/>
      <c r="P67" s="765"/>
      <c r="Q67" s="765"/>
      <c r="R67" s="765"/>
      <c r="S67" s="765"/>
      <c r="T67" s="765"/>
    </row>
    <row r="68" spans="1:26" ht="18">
      <c r="A68" s="765"/>
      <c r="B68" s="765"/>
      <c r="C68" s="765"/>
      <c r="D68" s="765"/>
      <c r="E68" s="765"/>
      <c r="F68" s="765"/>
      <c r="G68" s="765"/>
      <c r="H68" s="765"/>
      <c r="I68" s="765"/>
      <c r="J68" s="765"/>
      <c r="K68" s="765"/>
      <c r="L68" s="765"/>
      <c r="M68" s="765"/>
      <c r="N68" s="765"/>
      <c r="O68" s="765"/>
      <c r="P68" s="765"/>
      <c r="Q68" s="765"/>
      <c r="R68" s="765"/>
      <c r="S68" s="765"/>
      <c r="T68" s="765"/>
    </row>
    <row r="69" spans="1:26" ht="18">
      <c r="A69" s="765"/>
      <c r="B69" s="765"/>
      <c r="C69" s="765"/>
      <c r="D69" s="765"/>
      <c r="E69" s="765"/>
      <c r="F69" s="765"/>
      <c r="G69" s="765"/>
      <c r="H69" s="765"/>
      <c r="I69" s="765"/>
      <c r="J69" s="765"/>
      <c r="K69" s="765"/>
      <c r="L69" s="765"/>
      <c r="M69" s="765"/>
      <c r="N69" s="765"/>
      <c r="O69" s="765"/>
      <c r="P69" s="765"/>
      <c r="Q69" s="765"/>
      <c r="R69" s="765"/>
      <c r="S69" s="765"/>
      <c r="T69" s="765"/>
    </row>
    <row r="70" spans="1:26" ht="18">
      <c r="A70" s="765"/>
      <c r="B70" s="765"/>
      <c r="C70" s="765"/>
      <c r="D70" s="765"/>
      <c r="E70" s="765"/>
      <c r="F70" s="765"/>
      <c r="G70" s="765"/>
      <c r="H70" s="765"/>
      <c r="I70" s="765"/>
      <c r="J70" s="765"/>
      <c r="K70" s="765"/>
      <c r="L70" s="765"/>
      <c r="M70" s="765"/>
      <c r="N70" s="765"/>
      <c r="O70" s="765"/>
      <c r="P70" s="765"/>
      <c r="Q70" s="765"/>
      <c r="R70" s="765"/>
      <c r="S70" s="765"/>
      <c r="T70" s="765"/>
    </row>
    <row r="71" spans="1:26" ht="18">
      <c r="A71" s="765"/>
      <c r="B71" s="765"/>
      <c r="C71" s="765"/>
      <c r="D71" s="765"/>
      <c r="E71" s="765"/>
      <c r="F71" s="765"/>
      <c r="G71" s="765"/>
      <c r="H71" s="765"/>
      <c r="I71" s="765"/>
      <c r="J71" s="765"/>
      <c r="K71" s="765"/>
      <c r="L71" s="765"/>
      <c r="M71" s="765"/>
      <c r="N71" s="765"/>
      <c r="O71" s="765"/>
      <c r="P71" s="765"/>
      <c r="Q71" s="765"/>
      <c r="R71" s="765"/>
      <c r="S71" s="765"/>
      <c r="T71" s="765"/>
    </row>
    <row r="72" spans="1:26" ht="18">
      <c r="A72" s="765"/>
      <c r="B72" s="765"/>
      <c r="C72" s="765"/>
      <c r="D72" s="765"/>
      <c r="E72" s="765"/>
      <c r="F72" s="765"/>
      <c r="G72" s="765"/>
      <c r="H72" s="765"/>
      <c r="I72" s="765"/>
      <c r="J72" s="765"/>
      <c r="K72" s="765"/>
      <c r="L72" s="765"/>
      <c r="M72" s="765"/>
      <c r="N72" s="765"/>
      <c r="O72" s="765"/>
      <c r="P72" s="765"/>
      <c r="Q72" s="765"/>
      <c r="R72" s="765"/>
      <c r="S72" s="765"/>
      <c r="T72" s="765"/>
      <c r="U72" s="765"/>
      <c r="V72" s="765"/>
      <c r="W72" s="765"/>
      <c r="X72" s="765"/>
      <c r="Y72" s="765"/>
      <c r="Z72" s="765"/>
    </row>
    <row r="73" spans="1:26" ht="18">
      <c r="A73" s="765"/>
      <c r="B73" s="765"/>
      <c r="C73" s="765"/>
      <c r="D73" s="765"/>
      <c r="E73" s="765"/>
      <c r="F73" s="765"/>
      <c r="G73" s="765"/>
      <c r="H73" s="765"/>
      <c r="I73" s="765"/>
      <c r="J73" s="765"/>
      <c r="K73" s="765"/>
      <c r="L73" s="765"/>
      <c r="M73" s="765"/>
      <c r="N73" s="765"/>
      <c r="O73" s="765"/>
      <c r="P73" s="765"/>
      <c r="Q73" s="765"/>
      <c r="R73" s="765"/>
      <c r="S73" s="765"/>
      <c r="T73" s="765"/>
      <c r="U73" s="765"/>
      <c r="V73" s="765"/>
      <c r="W73" s="765"/>
      <c r="X73" s="765"/>
      <c r="Y73" s="765"/>
      <c r="Z73" s="765"/>
    </row>
    <row r="74" spans="1:26" ht="18">
      <c r="A74" s="765"/>
      <c r="B74" s="765"/>
      <c r="C74" s="765"/>
      <c r="D74" s="765"/>
      <c r="E74" s="765"/>
      <c r="F74" s="765"/>
      <c r="G74" s="765"/>
      <c r="H74" s="765"/>
      <c r="I74" s="765"/>
      <c r="J74" s="765"/>
      <c r="K74" s="765"/>
      <c r="L74" s="765"/>
      <c r="M74" s="765"/>
      <c r="N74" s="765"/>
      <c r="O74" s="765"/>
      <c r="P74" s="765"/>
      <c r="Q74" s="765"/>
      <c r="R74" s="765"/>
      <c r="S74" s="765"/>
      <c r="T74" s="765"/>
      <c r="U74" s="765"/>
      <c r="V74" s="765"/>
      <c r="W74" s="765"/>
      <c r="X74" s="765"/>
      <c r="Y74" s="765"/>
      <c r="Z74" s="765"/>
    </row>
    <row r="75" spans="1:26" ht="18">
      <c r="A75" s="765"/>
      <c r="B75" s="765"/>
      <c r="C75" s="765"/>
      <c r="D75" s="765"/>
      <c r="E75" s="765"/>
      <c r="F75" s="765"/>
      <c r="G75" s="765"/>
      <c r="H75" s="765"/>
      <c r="I75" s="765"/>
      <c r="J75" s="765"/>
      <c r="K75" s="765"/>
      <c r="L75" s="765"/>
      <c r="M75" s="765"/>
      <c r="N75" s="765"/>
      <c r="O75" s="765"/>
      <c r="P75" s="765"/>
      <c r="Q75" s="765"/>
      <c r="R75" s="765"/>
      <c r="S75" s="765"/>
      <c r="T75" s="765"/>
      <c r="U75" s="765"/>
      <c r="V75" s="765"/>
      <c r="W75" s="765"/>
      <c r="X75" s="765"/>
      <c r="Y75" s="765"/>
      <c r="Z75" s="765"/>
    </row>
    <row r="76" spans="1:26" ht="18">
      <c r="A76" s="765"/>
      <c r="B76" s="765"/>
      <c r="C76" s="765"/>
      <c r="D76" s="765"/>
      <c r="E76" s="765"/>
      <c r="F76" s="765"/>
      <c r="G76" s="765"/>
      <c r="H76" s="765"/>
      <c r="I76" s="765"/>
      <c r="J76" s="765"/>
      <c r="K76" s="765"/>
      <c r="L76" s="765"/>
      <c r="M76" s="765"/>
      <c r="N76" s="765"/>
      <c r="O76" s="765"/>
      <c r="P76" s="765"/>
      <c r="Q76" s="765"/>
      <c r="R76" s="765"/>
      <c r="S76" s="765"/>
      <c r="T76" s="765"/>
      <c r="U76" s="765"/>
      <c r="V76" s="765"/>
      <c r="W76" s="765"/>
      <c r="X76" s="765"/>
      <c r="Y76" s="765"/>
      <c r="Z76" s="765"/>
    </row>
    <row r="77" spans="1:26" ht="18">
      <c r="A77" s="765"/>
      <c r="B77" s="765"/>
      <c r="C77" s="765"/>
      <c r="D77" s="765"/>
      <c r="E77" s="765"/>
      <c r="F77" s="765"/>
      <c r="G77" s="765"/>
      <c r="H77" s="765"/>
      <c r="I77" s="765"/>
      <c r="J77" s="765"/>
      <c r="K77" s="765"/>
      <c r="L77" s="765"/>
      <c r="M77" s="765"/>
      <c r="N77" s="765"/>
      <c r="O77" s="765"/>
      <c r="P77" s="765"/>
      <c r="Q77" s="765"/>
      <c r="R77" s="765"/>
      <c r="S77" s="765"/>
      <c r="T77" s="765"/>
      <c r="U77" s="765"/>
      <c r="V77" s="765"/>
      <c r="W77" s="765"/>
      <c r="X77" s="765"/>
      <c r="Y77" s="765"/>
      <c r="Z77" s="765"/>
    </row>
    <row r="78" spans="1:26" ht="18">
      <c r="A78" s="765"/>
      <c r="B78" s="765"/>
      <c r="C78" s="765"/>
      <c r="D78" s="765"/>
      <c r="E78" s="765"/>
      <c r="F78" s="765"/>
      <c r="G78" s="765"/>
      <c r="H78" s="765"/>
      <c r="I78" s="765"/>
      <c r="J78" s="765"/>
      <c r="K78" s="765"/>
      <c r="L78" s="765"/>
      <c r="M78" s="765"/>
      <c r="N78" s="765"/>
      <c r="O78" s="765"/>
      <c r="P78" s="765"/>
      <c r="Q78" s="765"/>
      <c r="R78" s="765"/>
      <c r="S78" s="765"/>
      <c r="T78" s="765"/>
      <c r="U78" s="765"/>
      <c r="V78" s="765"/>
      <c r="W78" s="765"/>
      <c r="X78" s="765"/>
      <c r="Y78" s="765"/>
      <c r="Z78" s="765"/>
    </row>
    <row r="79" spans="1:26" ht="18">
      <c r="A79" s="765"/>
      <c r="B79" s="765"/>
      <c r="C79" s="765"/>
      <c r="D79" s="765"/>
      <c r="E79" s="765"/>
      <c r="F79" s="765"/>
      <c r="G79" s="765"/>
      <c r="H79" s="765"/>
      <c r="I79" s="765"/>
      <c r="J79" s="765"/>
      <c r="K79" s="765"/>
      <c r="L79" s="765"/>
      <c r="M79" s="765"/>
      <c r="N79" s="765"/>
      <c r="O79" s="765"/>
      <c r="P79" s="765"/>
      <c r="Q79" s="765"/>
      <c r="R79" s="765"/>
      <c r="S79" s="765"/>
      <c r="T79" s="765"/>
      <c r="U79" s="765"/>
      <c r="V79" s="765"/>
      <c r="W79" s="765"/>
      <c r="X79" s="765"/>
      <c r="Y79" s="765"/>
      <c r="Z79" s="765"/>
    </row>
    <row r="80" spans="1:26" ht="18">
      <c r="A80" s="765"/>
      <c r="B80" s="765"/>
      <c r="C80" s="765"/>
      <c r="D80" s="765"/>
      <c r="E80" s="765"/>
      <c r="F80" s="765"/>
      <c r="G80" s="765"/>
      <c r="H80" s="765"/>
      <c r="I80" s="765"/>
      <c r="J80" s="765"/>
      <c r="K80" s="765"/>
      <c r="L80" s="765"/>
      <c r="M80" s="765"/>
      <c r="N80" s="765"/>
      <c r="O80" s="765"/>
      <c r="P80" s="765"/>
      <c r="Q80" s="765"/>
      <c r="R80" s="765"/>
      <c r="S80" s="765"/>
      <c r="T80" s="765"/>
      <c r="U80" s="765"/>
      <c r="V80" s="765"/>
      <c r="W80" s="765"/>
      <c r="X80" s="765"/>
      <c r="Y80" s="765"/>
      <c r="Z80" s="765"/>
    </row>
    <row r="81" spans="1:26" ht="18">
      <c r="A81" s="765"/>
      <c r="B81" s="765"/>
      <c r="C81" s="765"/>
      <c r="D81" s="765"/>
      <c r="E81" s="765"/>
      <c r="F81" s="765"/>
      <c r="G81" s="765"/>
      <c r="H81" s="765"/>
      <c r="I81" s="765"/>
      <c r="J81" s="765"/>
      <c r="K81" s="765"/>
      <c r="L81" s="765"/>
      <c r="M81" s="765"/>
      <c r="N81" s="765"/>
      <c r="O81" s="765"/>
      <c r="P81" s="765"/>
      <c r="Q81" s="765"/>
      <c r="R81" s="765"/>
      <c r="S81" s="765"/>
      <c r="T81" s="765"/>
      <c r="U81" s="765"/>
      <c r="V81" s="765"/>
      <c r="W81" s="765"/>
      <c r="X81" s="765"/>
      <c r="Y81" s="765"/>
      <c r="Z81" s="765"/>
    </row>
    <row r="82" spans="1:26" ht="18">
      <c r="A82" s="765"/>
      <c r="B82" s="765"/>
      <c r="C82" s="765"/>
      <c r="D82" s="765"/>
      <c r="E82" s="765"/>
      <c r="F82" s="765"/>
      <c r="G82" s="765"/>
      <c r="H82" s="765"/>
      <c r="I82" s="765"/>
      <c r="J82" s="765"/>
      <c r="K82" s="765"/>
      <c r="L82" s="765"/>
      <c r="M82" s="765"/>
      <c r="N82" s="765"/>
      <c r="O82" s="765"/>
      <c r="P82" s="765"/>
      <c r="Q82" s="765"/>
      <c r="R82" s="765"/>
      <c r="S82" s="765"/>
      <c r="T82" s="765"/>
      <c r="U82" s="765"/>
      <c r="V82" s="765"/>
      <c r="W82" s="765"/>
      <c r="X82" s="765"/>
      <c r="Y82" s="765"/>
      <c r="Z82" s="765"/>
    </row>
    <row r="83" spans="1:26" ht="18">
      <c r="A83" s="765"/>
      <c r="B83" s="765"/>
      <c r="C83" s="765"/>
      <c r="D83" s="765"/>
      <c r="E83" s="765"/>
      <c r="F83" s="765"/>
      <c r="G83" s="765"/>
      <c r="H83" s="765"/>
      <c r="I83" s="765"/>
      <c r="J83" s="765"/>
      <c r="K83" s="765"/>
      <c r="L83" s="765"/>
      <c r="M83" s="765"/>
      <c r="N83" s="765"/>
      <c r="O83" s="765"/>
      <c r="P83" s="765"/>
      <c r="Q83" s="765"/>
      <c r="R83" s="765"/>
      <c r="S83" s="765"/>
      <c r="T83" s="765"/>
      <c r="U83" s="765"/>
      <c r="V83" s="765"/>
      <c r="W83" s="765"/>
      <c r="X83" s="765"/>
      <c r="Y83" s="765"/>
      <c r="Z83" s="765"/>
    </row>
    <row r="84" spans="1:26" ht="18">
      <c r="A84" s="765"/>
      <c r="B84" s="765"/>
      <c r="C84" s="765"/>
      <c r="D84" s="765"/>
      <c r="E84" s="765"/>
      <c r="F84" s="765"/>
      <c r="G84" s="765"/>
      <c r="H84" s="765"/>
      <c r="I84" s="765"/>
      <c r="J84" s="765"/>
      <c r="K84" s="765"/>
      <c r="L84" s="765"/>
      <c r="M84" s="765"/>
      <c r="N84" s="765"/>
      <c r="O84" s="765"/>
      <c r="P84" s="765"/>
      <c r="Q84" s="765"/>
      <c r="R84" s="765"/>
      <c r="S84" s="765"/>
      <c r="T84" s="765"/>
      <c r="U84" s="765"/>
      <c r="V84" s="765"/>
      <c r="W84" s="765"/>
      <c r="X84" s="765"/>
      <c r="Y84" s="765"/>
      <c r="Z84" s="765"/>
    </row>
    <row r="85" spans="1:26" ht="18">
      <c r="A85" s="765"/>
      <c r="B85" s="765"/>
      <c r="C85" s="765"/>
      <c r="D85" s="765"/>
      <c r="E85" s="765"/>
      <c r="F85" s="765"/>
      <c r="G85" s="765"/>
      <c r="H85" s="765"/>
      <c r="I85" s="765"/>
      <c r="J85" s="765"/>
      <c r="K85" s="765"/>
      <c r="L85" s="765"/>
      <c r="M85" s="765"/>
      <c r="N85" s="765"/>
      <c r="O85" s="765"/>
      <c r="P85" s="765"/>
      <c r="Q85" s="765"/>
      <c r="R85" s="765"/>
      <c r="S85" s="765"/>
      <c r="T85" s="765"/>
      <c r="U85" s="765"/>
      <c r="V85" s="765"/>
      <c r="W85" s="765"/>
      <c r="X85" s="765"/>
      <c r="Y85" s="765"/>
      <c r="Z85" s="765"/>
    </row>
    <row r="86" spans="1:26" ht="18">
      <c r="A86" s="765"/>
      <c r="B86" s="765"/>
      <c r="C86" s="765"/>
      <c r="D86" s="765"/>
      <c r="E86" s="765"/>
      <c r="F86" s="765"/>
      <c r="G86" s="765"/>
      <c r="H86" s="765"/>
      <c r="I86" s="765"/>
      <c r="J86" s="765"/>
      <c r="K86" s="765"/>
      <c r="L86" s="765"/>
      <c r="M86" s="765"/>
      <c r="N86" s="765"/>
      <c r="O86" s="765"/>
      <c r="P86" s="765"/>
      <c r="Q86" s="765"/>
      <c r="R86" s="765"/>
      <c r="S86" s="765"/>
      <c r="T86" s="765"/>
      <c r="U86" s="765"/>
      <c r="V86" s="765"/>
      <c r="W86" s="765"/>
      <c r="X86" s="765"/>
      <c r="Y86" s="765"/>
      <c r="Z86" s="765"/>
    </row>
    <row r="87" spans="1:26" ht="18">
      <c r="A87" s="765"/>
      <c r="B87" s="765"/>
      <c r="C87" s="765"/>
      <c r="D87" s="765"/>
      <c r="E87" s="765"/>
      <c r="F87" s="765"/>
      <c r="G87" s="765"/>
      <c r="H87" s="765"/>
      <c r="I87" s="765"/>
      <c r="J87" s="765"/>
      <c r="K87" s="765"/>
      <c r="L87" s="765"/>
      <c r="M87" s="765"/>
      <c r="N87" s="765"/>
      <c r="O87" s="765"/>
      <c r="P87" s="765"/>
      <c r="Q87" s="765"/>
      <c r="R87" s="765"/>
      <c r="S87" s="765"/>
      <c r="T87" s="765"/>
      <c r="U87" s="765"/>
      <c r="V87" s="765"/>
      <c r="W87" s="765"/>
      <c r="X87" s="765"/>
      <c r="Y87" s="765"/>
      <c r="Z87" s="765"/>
    </row>
    <row r="88" spans="1:26" ht="18">
      <c r="A88" s="765"/>
      <c r="B88" s="765"/>
      <c r="C88" s="765"/>
      <c r="D88" s="765"/>
      <c r="E88" s="765"/>
      <c r="F88" s="765"/>
      <c r="G88" s="765"/>
      <c r="H88" s="765"/>
      <c r="I88" s="765"/>
      <c r="J88" s="765"/>
      <c r="K88" s="765"/>
      <c r="L88" s="765"/>
      <c r="M88" s="765"/>
      <c r="N88" s="765"/>
      <c r="O88" s="765"/>
      <c r="P88" s="765"/>
      <c r="Q88" s="765"/>
      <c r="R88" s="765"/>
      <c r="S88" s="765"/>
      <c r="T88" s="765"/>
      <c r="U88" s="765"/>
      <c r="V88" s="765"/>
      <c r="W88" s="765"/>
      <c r="X88" s="765"/>
      <c r="Y88" s="765"/>
      <c r="Z88" s="765"/>
    </row>
    <row r="89" spans="1:26" ht="18">
      <c r="A89" s="765"/>
      <c r="B89" s="765"/>
      <c r="C89" s="765"/>
      <c r="D89" s="765"/>
      <c r="E89" s="765"/>
      <c r="F89" s="765"/>
      <c r="G89" s="765"/>
      <c r="H89" s="765"/>
      <c r="I89" s="765"/>
      <c r="J89" s="765"/>
      <c r="K89" s="765"/>
      <c r="L89" s="765"/>
      <c r="M89" s="765"/>
      <c r="N89" s="765"/>
      <c r="O89" s="765"/>
      <c r="P89" s="765"/>
      <c r="Q89" s="765"/>
      <c r="R89" s="765"/>
      <c r="S89" s="765"/>
      <c r="T89" s="765"/>
      <c r="U89" s="765"/>
      <c r="V89" s="765"/>
      <c r="W89" s="765"/>
      <c r="X89" s="765"/>
      <c r="Y89" s="765"/>
      <c r="Z89" s="765"/>
    </row>
    <row r="90" spans="1:26" ht="18">
      <c r="A90" s="765"/>
      <c r="B90" s="765"/>
      <c r="C90" s="765"/>
      <c r="D90" s="765"/>
      <c r="E90" s="765"/>
      <c r="F90" s="765"/>
      <c r="G90" s="765"/>
      <c r="H90" s="765"/>
      <c r="I90" s="765"/>
      <c r="J90" s="765"/>
      <c r="K90" s="765"/>
      <c r="L90" s="765"/>
      <c r="M90" s="765"/>
      <c r="N90" s="765"/>
      <c r="O90" s="765"/>
      <c r="P90" s="765"/>
      <c r="Q90" s="765"/>
      <c r="R90" s="765"/>
      <c r="S90" s="765"/>
      <c r="T90" s="765"/>
      <c r="U90" s="765"/>
      <c r="V90" s="765"/>
      <c r="W90" s="765"/>
      <c r="X90" s="765"/>
      <c r="Y90" s="765"/>
      <c r="Z90" s="765"/>
    </row>
    <row r="91" spans="1:26" ht="18">
      <c r="A91" s="765"/>
      <c r="B91" s="765"/>
      <c r="C91" s="765"/>
      <c r="D91" s="765"/>
      <c r="E91" s="765"/>
      <c r="F91" s="765"/>
      <c r="G91" s="765"/>
      <c r="H91" s="765"/>
      <c r="I91" s="765"/>
      <c r="J91" s="765"/>
      <c r="K91" s="765"/>
      <c r="L91" s="765"/>
      <c r="M91" s="765"/>
      <c r="N91" s="765"/>
      <c r="O91" s="765"/>
      <c r="P91" s="765"/>
      <c r="Q91" s="765"/>
      <c r="R91" s="765"/>
      <c r="S91" s="765"/>
      <c r="T91" s="765"/>
      <c r="U91" s="765"/>
      <c r="V91" s="765"/>
      <c r="W91" s="765"/>
      <c r="X91" s="765"/>
      <c r="Y91" s="765"/>
      <c r="Z91" s="765"/>
    </row>
    <row r="92" spans="1:26" ht="18">
      <c r="A92" s="765"/>
      <c r="B92" s="765"/>
      <c r="C92" s="765"/>
      <c r="D92" s="765"/>
      <c r="E92" s="765"/>
      <c r="F92" s="765"/>
      <c r="G92" s="765"/>
      <c r="H92" s="765"/>
      <c r="I92" s="765"/>
      <c r="J92" s="765"/>
      <c r="K92" s="765"/>
      <c r="L92" s="765"/>
      <c r="M92" s="765"/>
      <c r="N92" s="765"/>
      <c r="O92" s="765"/>
      <c r="P92" s="765"/>
      <c r="Q92" s="765"/>
      <c r="R92" s="765"/>
      <c r="S92" s="765"/>
      <c r="T92" s="765"/>
      <c r="U92" s="765"/>
      <c r="V92" s="765"/>
      <c r="W92" s="765"/>
      <c r="X92" s="765"/>
      <c r="Y92" s="765"/>
      <c r="Z92" s="765"/>
    </row>
    <row r="93" spans="1:26" ht="18">
      <c r="A93" s="765"/>
      <c r="B93" s="765"/>
      <c r="C93" s="765"/>
      <c r="D93" s="765"/>
      <c r="E93" s="765"/>
      <c r="F93" s="765"/>
      <c r="G93" s="765"/>
      <c r="H93" s="765"/>
      <c r="I93" s="765"/>
      <c r="J93" s="765"/>
      <c r="K93" s="765"/>
      <c r="L93" s="765"/>
      <c r="M93" s="765"/>
      <c r="N93" s="765"/>
      <c r="O93" s="765"/>
      <c r="P93" s="765"/>
      <c r="Q93" s="765"/>
      <c r="R93" s="765"/>
      <c r="S93" s="765"/>
      <c r="T93" s="765"/>
      <c r="U93" s="765"/>
      <c r="V93" s="765"/>
      <c r="W93" s="765"/>
      <c r="X93" s="765"/>
      <c r="Y93" s="765"/>
      <c r="Z93" s="765"/>
    </row>
    <row r="94" spans="1:26" ht="18">
      <c r="A94" s="765"/>
      <c r="B94" s="765"/>
      <c r="C94" s="765"/>
      <c r="D94" s="765"/>
      <c r="E94" s="765"/>
      <c r="F94" s="765"/>
      <c r="G94" s="765"/>
      <c r="H94" s="765"/>
      <c r="I94" s="765"/>
      <c r="J94" s="765"/>
      <c r="K94" s="765"/>
      <c r="L94" s="765"/>
      <c r="M94" s="765"/>
      <c r="N94" s="765"/>
      <c r="O94" s="765"/>
      <c r="P94" s="765"/>
      <c r="Q94" s="765"/>
      <c r="R94" s="765"/>
      <c r="S94" s="765"/>
      <c r="T94" s="765"/>
      <c r="U94" s="765"/>
      <c r="V94" s="765"/>
      <c r="W94" s="765"/>
      <c r="X94" s="765"/>
      <c r="Y94" s="765"/>
      <c r="Z94" s="765"/>
    </row>
    <row r="95" spans="1:26" ht="18">
      <c r="A95" s="765"/>
      <c r="B95" s="765"/>
      <c r="C95" s="765"/>
      <c r="D95" s="765"/>
      <c r="E95" s="765"/>
      <c r="F95" s="765"/>
      <c r="G95" s="765"/>
      <c r="H95" s="765"/>
      <c r="I95" s="765"/>
      <c r="J95" s="765"/>
      <c r="K95" s="765"/>
      <c r="L95" s="765"/>
      <c r="M95" s="765"/>
      <c r="N95" s="765"/>
      <c r="O95" s="765"/>
      <c r="P95" s="765"/>
      <c r="Q95" s="765"/>
      <c r="R95" s="765"/>
      <c r="S95" s="765"/>
      <c r="T95" s="765"/>
      <c r="U95" s="765"/>
      <c r="V95" s="765"/>
      <c r="W95" s="765"/>
      <c r="X95" s="765"/>
      <c r="Y95" s="765"/>
      <c r="Z95" s="765"/>
    </row>
    <row r="96" spans="1:26" ht="18">
      <c r="A96" s="765"/>
      <c r="B96" s="765"/>
      <c r="C96" s="765"/>
      <c r="D96" s="765"/>
      <c r="E96" s="765"/>
      <c r="F96" s="765"/>
      <c r="G96" s="765"/>
      <c r="H96" s="765"/>
      <c r="I96" s="765"/>
      <c r="J96" s="765"/>
      <c r="K96" s="765"/>
      <c r="L96" s="765"/>
      <c r="M96" s="765"/>
      <c r="N96" s="765"/>
      <c r="O96" s="765"/>
      <c r="P96" s="765"/>
      <c r="Q96" s="765"/>
      <c r="R96" s="765"/>
      <c r="S96" s="765"/>
      <c r="T96" s="765"/>
      <c r="U96" s="765"/>
      <c r="V96" s="765"/>
      <c r="W96" s="765"/>
      <c r="X96" s="765"/>
      <c r="Y96" s="765"/>
      <c r="Z96" s="765"/>
    </row>
    <row r="97" spans="1:26" ht="18">
      <c r="A97" s="765"/>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row>
    <row r="98" spans="1:26" ht="18">
      <c r="A98" s="765"/>
      <c r="B98" s="765"/>
      <c r="C98" s="765"/>
      <c r="D98" s="765"/>
      <c r="E98" s="765"/>
      <c r="F98" s="765"/>
      <c r="G98" s="765"/>
      <c r="H98" s="765"/>
      <c r="I98" s="765"/>
      <c r="J98" s="765"/>
      <c r="K98" s="765"/>
      <c r="L98" s="765"/>
      <c r="M98" s="765"/>
      <c r="N98" s="765"/>
      <c r="O98" s="765"/>
      <c r="P98" s="765"/>
      <c r="Q98" s="765"/>
      <c r="R98" s="765"/>
      <c r="S98" s="765"/>
      <c r="T98" s="765"/>
      <c r="U98" s="765"/>
      <c r="V98" s="765"/>
      <c r="W98" s="765"/>
      <c r="X98" s="765"/>
      <c r="Y98" s="765"/>
      <c r="Z98" s="765"/>
    </row>
    <row r="99" spans="1:26" ht="18">
      <c r="A99" s="765"/>
      <c r="B99" s="765"/>
      <c r="C99" s="765"/>
      <c r="D99" s="765"/>
      <c r="E99" s="765"/>
      <c r="F99" s="765"/>
      <c r="G99" s="765"/>
      <c r="H99" s="765"/>
      <c r="I99" s="765"/>
      <c r="J99" s="765"/>
      <c r="K99" s="765"/>
      <c r="L99" s="765"/>
      <c r="M99" s="765"/>
      <c r="N99" s="765"/>
      <c r="O99" s="765"/>
      <c r="P99" s="765"/>
      <c r="Q99" s="765"/>
      <c r="R99" s="765"/>
      <c r="S99" s="765"/>
      <c r="T99" s="765"/>
      <c r="U99" s="765"/>
      <c r="V99" s="765"/>
      <c r="W99" s="765"/>
      <c r="X99" s="765"/>
      <c r="Y99" s="765"/>
      <c r="Z99" s="765"/>
    </row>
    <row r="100" spans="1:26" ht="18">
      <c r="A100" s="765"/>
      <c r="B100" s="765"/>
      <c r="C100" s="765"/>
      <c r="D100" s="765"/>
      <c r="E100" s="765"/>
      <c r="F100" s="765"/>
      <c r="G100" s="765"/>
      <c r="H100" s="765"/>
      <c r="I100" s="765"/>
      <c r="J100" s="765"/>
      <c r="K100" s="765"/>
      <c r="L100" s="765"/>
      <c r="M100" s="765"/>
      <c r="N100" s="765"/>
      <c r="O100" s="765"/>
      <c r="P100" s="765"/>
      <c r="Q100" s="765"/>
      <c r="R100" s="765"/>
      <c r="S100" s="765"/>
      <c r="T100" s="765"/>
      <c r="U100" s="765"/>
      <c r="V100" s="765"/>
      <c r="W100" s="765"/>
      <c r="X100" s="765"/>
      <c r="Y100" s="765"/>
      <c r="Z100" s="765"/>
    </row>
    <row r="101" spans="1:26" ht="18">
      <c r="A101" s="765"/>
      <c r="B101" s="765"/>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row>
    <row r="102" spans="1:26" ht="18">
      <c r="A102" s="765"/>
      <c r="B102" s="765"/>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row>
    <row r="103" spans="1:26" ht="18">
      <c r="A103" s="765"/>
      <c r="B103" s="765"/>
      <c r="C103" s="765"/>
      <c r="D103" s="765"/>
      <c r="E103" s="765"/>
      <c r="F103" s="765"/>
      <c r="G103" s="765"/>
      <c r="H103" s="765"/>
      <c r="I103" s="765"/>
      <c r="J103" s="765"/>
      <c r="K103" s="765"/>
      <c r="L103" s="765"/>
      <c r="M103" s="765"/>
      <c r="N103" s="765"/>
      <c r="O103" s="765"/>
      <c r="P103" s="765"/>
      <c r="Q103" s="765"/>
      <c r="R103" s="765"/>
      <c r="S103" s="765"/>
      <c r="T103" s="765"/>
      <c r="U103" s="765"/>
      <c r="V103" s="765"/>
      <c r="W103" s="765"/>
      <c r="X103" s="765"/>
      <c r="Y103" s="765"/>
      <c r="Z103" s="765"/>
    </row>
    <row r="104" spans="1:26" ht="18">
      <c r="A104" s="765"/>
      <c r="B104" s="765"/>
      <c r="C104" s="765"/>
      <c r="D104" s="765"/>
      <c r="E104" s="765"/>
      <c r="F104" s="765"/>
      <c r="G104" s="765"/>
      <c r="H104" s="765"/>
      <c r="I104" s="765"/>
      <c r="J104" s="765"/>
      <c r="K104" s="765"/>
      <c r="L104" s="765"/>
      <c r="M104" s="765"/>
      <c r="N104" s="765"/>
      <c r="O104" s="765"/>
      <c r="P104" s="765"/>
      <c r="Q104" s="765"/>
      <c r="R104" s="765"/>
      <c r="S104" s="765"/>
      <c r="T104" s="765"/>
      <c r="U104" s="765"/>
      <c r="V104" s="765"/>
      <c r="W104" s="765"/>
      <c r="X104" s="765"/>
      <c r="Y104" s="765"/>
      <c r="Z104" s="765"/>
    </row>
    <row r="105" spans="1:26" ht="18">
      <c r="A105" s="765"/>
      <c r="B105" s="765"/>
      <c r="C105" s="765"/>
      <c r="D105" s="765"/>
      <c r="E105" s="765"/>
      <c r="F105" s="765"/>
      <c r="G105" s="765"/>
      <c r="H105" s="765"/>
      <c r="I105" s="765"/>
      <c r="J105" s="765"/>
      <c r="K105" s="765"/>
      <c r="L105" s="765"/>
      <c r="M105" s="765"/>
      <c r="N105" s="765"/>
      <c r="O105" s="765"/>
      <c r="P105" s="765"/>
      <c r="Q105" s="765"/>
      <c r="R105" s="765"/>
      <c r="S105" s="765"/>
      <c r="T105" s="765"/>
      <c r="U105" s="765"/>
      <c r="V105" s="765"/>
      <c r="W105" s="765"/>
      <c r="X105" s="765"/>
      <c r="Y105" s="765"/>
      <c r="Z105" s="765"/>
    </row>
    <row r="106" spans="1:26" ht="18">
      <c r="A106" s="765"/>
      <c r="B106" s="765"/>
      <c r="C106" s="765"/>
      <c r="D106" s="765"/>
      <c r="E106" s="765"/>
      <c r="F106" s="765"/>
      <c r="G106" s="765"/>
      <c r="H106" s="765"/>
      <c r="I106" s="765"/>
      <c r="J106" s="765"/>
      <c r="K106" s="765"/>
      <c r="L106" s="765"/>
      <c r="M106" s="765"/>
      <c r="N106" s="765"/>
      <c r="O106" s="765"/>
      <c r="P106" s="765"/>
      <c r="Q106" s="765"/>
      <c r="R106" s="765"/>
      <c r="S106" s="765"/>
      <c r="T106" s="765"/>
      <c r="U106" s="765"/>
      <c r="V106" s="765"/>
      <c r="W106" s="765"/>
      <c r="X106" s="765"/>
      <c r="Y106" s="765"/>
      <c r="Z106" s="765"/>
    </row>
    <row r="107" spans="1:26" ht="18">
      <c r="A107" s="765"/>
      <c r="B107" s="765"/>
      <c r="C107" s="765"/>
      <c r="D107" s="765"/>
      <c r="E107" s="765"/>
      <c r="F107" s="765"/>
      <c r="G107" s="765"/>
      <c r="H107" s="765"/>
      <c r="I107" s="765"/>
      <c r="J107" s="765"/>
      <c r="K107" s="765"/>
      <c r="L107" s="765"/>
      <c r="M107" s="765"/>
      <c r="N107" s="765"/>
      <c r="O107" s="765"/>
      <c r="P107" s="765"/>
      <c r="Q107" s="765"/>
      <c r="R107" s="765"/>
      <c r="S107" s="765"/>
      <c r="T107" s="765"/>
      <c r="U107" s="765"/>
      <c r="V107" s="765"/>
      <c r="W107" s="765"/>
      <c r="X107" s="765"/>
      <c r="Y107" s="765"/>
      <c r="Z107" s="765"/>
    </row>
    <row r="108" spans="1:26" ht="18">
      <c r="A108" s="765"/>
      <c r="B108" s="765"/>
      <c r="C108" s="765"/>
      <c r="D108" s="765"/>
      <c r="E108" s="765"/>
      <c r="F108" s="765"/>
      <c r="G108" s="765"/>
      <c r="H108" s="765"/>
      <c r="I108" s="765"/>
      <c r="J108" s="765"/>
      <c r="K108" s="765"/>
      <c r="L108" s="765"/>
      <c r="M108" s="765"/>
      <c r="N108" s="765"/>
      <c r="O108" s="765"/>
      <c r="P108" s="765"/>
      <c r="Q108" s="765"/>
      <c r="R108" s="765"/>
      <c r="S108" s="765"/>
      <c r="T108" s="765"/>
      <c r="U108" s="765"/>
      <c r="V108" s="765"/>
      <c r="W108" s="765"/>
      <c r="X108" s="765"/>
      <c r="Y108" s="765"/>
      <c r="Z108" s="765"/>
    </row>
    <row r="109" spans="1:26" ht="18">
      <c r="A109" s="765"/>
      <c r="B109" s="765"/>
      <c r="C109" s="765"/>
      <c r="D109" s="765"/>
      <c r="E109" s="765"/>
      <c r="F109" s="765"/>
      <c r="G109" s="765"/>
      <c r="H109" s="765"/>
      <c r="I109" s="765"/>
      <c r="J109" s="765"/>
      <c r="K109" s="765"/>
      <c r="L109" s="765"/>
      <c r="M109" s="765"/>
      <c r="N109" s="765"/>
      <c r="O109" s="765"/>
      <c r="P109" s="765"/>
      <c r="Q109" s="765"/>
      <c r="R109" s="765"/>
      <c r="S109" s="765"/>
      <c r="T109" s="765"/>
      <c r="U109" s="765"/>
      <c r="V109" s="765"/>
      <c r="W109" s="765"/>
      <c r="X109" s="765"/>
      <c r="Y109" s="765"/>
      <c r="Z109" s="765"/>
    </row>
    <row r="110" spans="1:26" ht="18">
      <c r="A110" s="765"/>
      <c r="B110" s="765"/>
      <c r="C110" s="765"/>
      <c r="D110" s="765"/>
      <c r="E110" s="765"/>
      <c r="F110" s="765"/>
      <c r="G110" s="765"/>
      <c r="H110" s="765"/>
      <c r="I110" s="765"/>
      <c r="J110" s="765"/>
      <c r="K110" s="765"/>
      <c r="L110" s="765"/>
      <c r="M110" s="765"/>
      <c r="N110" s="765"/>
      <c r="O110" s="765"/>
      <c r="P110" s="765"/>
      <c r="Q110" s="765"/>
      <c r="R110" s="765"/>
      <c r="S110" s="765"/>
      <c r="T110" s="765"/>
      <c r="U110" s="765"/>
      <c r="V110" s="765"/>
      <c r="W110" s="765"/>
      <c r="X110" s="765"/>
      <c r="Y110" s="765"/>
      <c r="Z110" s="765"/>
    </row>
    <row r="111" spans="1:26" ht="18">
      <c r="A111" s="765"/>
      <c r="B111" s="765"/>
      <c r="C111" s="765"/>
      <c r="D111" s="765"/>
      <c r="E111" s="765"/>
      <c r="F111" s="765"/>
      <c r="G111" s="765"/>
      <c r="H111" s="765"/>
      <c r="I111" s="765"/>
      <c r="J111" s="765"/>
      <c r="K111" s="765"/>
      <c r="L111" s="765"/>
      <c r="M111" s="765"/>
      <c r="N111" s="765"/>
      <c r="O111" s="765"/>
      <c r="P111" s="765"/>
      <c r="Q111" s="765"/>
      <c r="R111" s="765"/>
      <c r="S111" s="765"/>
      <c r="T111" s="765"/>
      <c r="U111" s="765"/>
      <c r="V111" s="765"/>
      <c r="W111" s="765"/>
      <c r="X111" s="765"/>
      <c r="Y111" s="765"/>
      <c r="Z111" s="765"/>
    </row>
    <row r="112" spans="1:26" ht="18">
      <c r="A112" s="765"/>
      <c r="B112" s="765"/>
      <c r="C112" s="765"/>
      <c r="D112" s="765"/>
      <c r="E112" s="765"/>
      <c r="F112" s="765"/>
      <c r="G112" s="765"/>
      <c r="H112" s="765"/>
      <c r="I112" s="765"/>
      <c r="J112" s="765"/>
      <c r="K112" s="765"/>
      <c r="L112" s="765"/>
      <c r="M112" s="765"/>
      <c r="N112" s="765"/>
      <c r="O112" s="765"/>
      <c r="P112" s="765"/>
      <c r="Q112" s="765"/>
      <c r="R112" s="765"/>
      <c r="S112" s="765"/>
      <c r="T112" s="765"/>
      <c r="U112" s="765"/>
      <c r="V112" s="765"/>
      <c r="W112" s="765"/>
      <c r="X112" s="765"/>
      <c r="Y112" s="765"/>
      <c r="Z112" s="765"/>
    </row>
    <row r="113" spans="1:26" ht="18">
      <c r="A113" s="765"/>
      <c r="B113" s="765"/>
      <c r="C113" s="765"/>
      <c r="D113" s="765"/>
      <c r="E113" s="765"/>
      <c r="F113" s="765"/>
      <c r="G113" s="765"/>
      <c r="H113" s="765"/>
      <c r="I113" s="765"/>
      <c r="J113" s="765"/>
      <c r="K113" s="765"/>
      <c r="L113" s="765"/>
      <c r="M113" s="765"/>
      <c r="N113" s="765"/>
      <c r="O113" s="765"/>
      <c r="P113" s="765"/>
      <c r="Q113" s="765"/>
      <c r="R113" s="765"/>
      <c r="S113" s="765"/>
      <c r="T113" s="765"/>
      <c r="U113" s="765"/>
      <c r="V113" s="765"/>
      <c r="W113" s="765"/>
      <c r="X113" s="765"/>
      <c r="Y113" s="765"/>
      <c r="Z113" s="765"/>
    </row>
    <row r="114" spans="1:26" ht="18">
      <c r="A114" s="765"/>
      <c r="B114" s="765"/>
      <c r="C114" s="765"/>
      <c r="D114" s="765"/>
      <c r="E114" s="765"/>
      <c r="F114" s="765"/>
      <c r="G114" s="765"/>
      <c r="H114" s="765"/>
      <c r="I114" s="765"/>
      <c r="J114" s="765"/>
      <c r="K114" s="765"/>
      <c r="L114" s="765"/>
      <c r="M114" s="765"/>
      <c r="N114" s="765"/>
      <c r="O114" s="765"/>
      <c r="P114" s="765"/>
      <c r="Q114" s="765"/>
      <c r="R114" s="765"/>
      <c r="S114" s="765"/>
      <c r="T114" s="765"/>
      <c r="U114" s="765"/>
      <c r="V114" s="765"/>
      <c r="W114" s="765"/>
      <c r="X114" s="765"/>
      <c r="Y114" s="765"/>
      <c r="Z114" s="765"/>
    </row>
    <row r="115" spans="1:26" ht="18">
      <c r="A115" s="765"/>
      <c r="B115" s="765"/>
      <c r="C115" s="765"/>
      <c r="D115" s="765"/>
      <c r="E115" s="765"/>
      <c r="F115" s="765"/>
      <c r="G115" s="765"/>
      <c r="H115" s="765"/>
      <c r="I115" s="765"/>
      <c r="J115" s="765"/>
      <c r="K115" s="765"/>
      <c r="L115" s="765"/>
      <c r="M115" s="765"/>
      <c r="N115" s="765"/>
      <c r="O115" s="765"/>
      <c r="P115" s="765"/>
      <c r="Q115" s="765"/>
      <c r="R115" s="765"/>
      <c r="S115" s="765"/>
      <c r="T115" s="765"/>
      <c r="U115" s="765"/>
      <c r="V115" s="765"/>
      <c r="W115" s="765"/>
      <c r="X115" s="765"/>
      <c r="Y115" s="765"/>
      <c r="Z115" s="765"/>
    </row>
    <row r="116" spans="1:26" ht="18">
      <c r="A116" s="765"/>
      <c r="B116" s="765"/>
      <c r="C116" s="765"/>
      <c r="D116" s="765"/>
      <c r="E116" s="765"/>
      <c r="F116" s="765"/>
      <c r="G116" s="765"/>
      <c r="H116" s="765"/>
      <c r="I116" s="765"/>
      <c r="J116" s="765"/>
      <c r="K116" s="765"/>
      <c r="L116" s="765"/>
      <c r="M116" s="765"/>
      <c r="N116" s="765"/>
      <c r="O116" s="765"/>
      <c r="P116" s="765"/>
      <c r="Q116" s="765"/>
      <c r="R116" s="765"/>
      <c r="S116" s="765"/>
      <c r="T116" s="765"/>
      <c r="U116" s="765"/>
      <c r="V116" s="765"/>
      <c r="W116" s="765"/>
      <c r="X116" s="765"/>
      <c r="Y116" s="765"/>
      <c r="Z116" s="765"/>
    </row>
    <row r="117" spans="1:26" ht="18">
      <c r="A117" s="765"/>
      <c r="B117" s="765"/>
      <c r="C117" s="765"/>
      <c r="D117" s="765"/>
      <c r="E117" s="765"/>
      <c r="F117" s="765"/>
      <c r="G117" s="765"/>
      <c r="H117" s="765"/>
      <c r="I117" s="765"/>
      <c r="J117" s="765"/>
      <c r="K117" s="765"/>
      <c r="L117" s="765"/>
      <c r="M117" s="765"/>
      <c r="N117" s="765"/>
      <c r="O117" s="765"/>
      <c r="P117" s="765"/>
      <c r="Q117" s="765"/>
      <c r="R117" s="765"/>
      <c r="S117" s="765"/>
      <c r="T117" s="765"/>
      <c r="U117" s="765"/>
      <c r="V117" s="765"/>
      <c r="W117" s="765"/>
      <c r="X117" s="765"/>
      <c r="Y117" s="765"/>
      <c r="Z117" s="765"/>
    </row>
    <row r="118" spans="1:26" ht="18">
      <c r="A118" s="765"/>
      <c r="B118" s="765"/>
      <c r="C118" s="765"/>
      <c r="D118" s="765"/>
      <c r="E118" s="765"/>
      <c r="F118" s="765"/>
      <c r="G118" s="765"/>
      <c r="H118" s="765"/>
      <c r="I118" s="765"/>
      <c r="J118" s="765"/>
      <c r="K118" s="765"/>
      <c r="L118" s="765"/>
      <c r="M118" s="765"/>
      <c r="N118" s="765"/>
      <c r="O118" s="765"/>
      <c r="P118" s="765"/>
      <c r="Q118" s="765"/>
      <c r="R118" s="765"/>
      <c r="S118" s="765"/>
      <c r="T118" s="765"/>
      <c r="U118" s="765"/>
      <c r="V118" s="765"/>
      <c r="W118" s="765"/>
      <c r="X118" s="765"/>
      <c r="Y118" s="765"/>
      <c r="Z118" s="765"/>
    </row>
    <row r="119" spans="1:26" ht="18">
      <c r="A119" s="765"/>
      <c r="B119" s="765"/>
      <c r="C119" s="765"/>
      <c r="D119" s="765"/>
      <c r="E119" s="765"/>
      <c r="F119" s="765"/>
      <c r="G119" s="765"/>
      <c r="H119" s="765"/>
      <c r="I119" s="765"/>
      <c r="J119" s="765"/>
      <c r="K119" s="765"/>
      <c r="L119" s="765"/>
      <c r="M119" s="765"/>
      <c r="N119" s="765"/>
      <c r="O119" s="765"/>
      <c r="P119" s="765"/>
      <c r="Q119" s="765"/>
      <c r="R119" s="765"/>
      <c r="S119" s="765"/>
      <c r="T119" s="765"/>
      <c r="U119" s="765"/>
      <c r="V119" s="765"/>
      <c r="W119" s="765"/>
      <c r="X119" s="765"/>
      <c r="Y119" s="765"/>
      <c r="Z119" s="765"/>
    </row>
    <row r="120" spans="1:26" ht="18">
      <c r="A120" s="765"/>
      <c r="B120" s="765"/>
      <c r="C120" s="765"/>
      <c r="D120" s="765"/>
      <c r="E120" s="765"/>
      <c r="F120" s="765"/>
      <c r="G120" s="765"/>
      <c r="H120" s="765"/>
      <c r="I120" s="765"/>
      <c r="J120" s="765"/>
      <c r="K120" s="765"/>
      <c r="L120" s="765"/>
      <c r="M120" s="765"/>
      <c r="N120" s="765"/>
      <c r="O120" s="765"/>
      <c r="P120" s="765"/>
      <c r="Q120" s="765"/>
      <c r="R120" s="765"/>
      <c r="S120" s="765"/>
      <c r="T120" s="765"/>
      <c r="U120" s="765"/>
      <c r="V120" s="765"/>
      <c r="W120" s="765"/>
      <c r="X120" s="765"/>
      <c r="Y120" s="765"/>
      <c r="Z120" s="765"/>
    </row>
    <row r="121" spans="1:26" ht="18">
      <c r="A121" s="765"/>
      <c r="B121" s="765"/>
      <c r="C121" s="765"/>
      <c r="D121" s="765"/>
      <c r="E121" s="765"/>
      <c r="F121" s="765"/>
      <c r="G121" s="765"/>
      <c r="H121" s="765"/>
      <c r="I121" s="765"/>
      <c r="J121" s="765"/>
      <c r="K121" s="765"/>
      <c r="L121" s="765"/>
      <c r="M121" s="765"/>
      <c r="N121" s="765"/>
      <c r="O121" s="765"/>
      <c r="P121" s="765"/>
      <c r="Q121" s="765"/>
      <c r="R121" s="765"/>
      <c r="S121" s="765"/>
      <c r="T121" s="765"/>
      <c r="U121" s="765"/>
      <c r="V121" s="765"/>
      <c r="W121" s="765"/>
      <c r="X121" s="765"/>
      <c r="Y121" s="765"/>
      <c r="Z121" s="765"/>
    </row>
    <row r="122" spans="1:26" ht="18">
      <c r="A122" s="765"/>
      <c r="B122" s="765"/>
      <c r="C122" s="765"/>
      <c r="D122" s="765"/>
      <c r="E122" s="765"/>
      <c r="F122" s="765"/>
      <c r="G122" s="765"/>
      <c r="H122" s="765"/>
      <c r="I122" s="765"/>
      <c r="J122" s="765"/>
      <c r="K122" s="765"/>
      <c r="L122" s="765"/>
      <c r="M122" s="765"/>
      <c r="N122" s="765"/>
      <c r="O122" s="765"/>
      <c r="P122" s="765"/>
      <c r="Q122" s="765"/>
      <c r="R122" s="765"/>
      <c r="S122" s="765"/>
      <c r="T122" s="765"/>
      <c r="U122" s="765"/>
      <c r="V122" s="765"/>
      <c r="W122" s="765"/>
      <c r="X122" s="765"/>
      <c r="Y122" s="765"/>
      <c r="Z122" s="765"/>
    </row>
    <row r="123" spans="1:26" ht="18">
      <c r="A123" s="765"/>
      <c r="B123" s="765"/>
      <c r="C123" s="765"/>
      <c r="D123" s="765"/>
      <c r="E123" s="765"/>
      <c r="F123" s="765"/>
      <c r="G123" s="765"/>
      <c r="H123" s="765"/>
      <c r="I123" s="765"/>
      <c r="J123" s="765"/>
      <c r="K123" s="765"/>
      <c r="L123" s="765"/>
      <c r="M123" s="765"/>
      <c r="N123" s="765"/>
      <c r="O123" s="765"/>
      <c r="P123" s="765"/>
      <c r="Q123" s="765"/>
      <c r="R123" s="765"/>
      <c r="S123" s="765"/>
      <c r="T123" s="765"/>
      <c r="U123" s="765"/>
      <c r="V123" s="765"/>
      <c r="W123" s="765"/>
      <c r="X123" s="765"/>
      <c r="Y123" s="765"/>
      <c r="Z123" s="765"/>
    </row>
    <row r="124" spans="1:26" ht="18">
      <c r="A124" s="765"/>
      <c r="B124" s="765"/>
      <c r="C124" s="765"/>
      <c r="D124" s="765"/>
      <c r="E124" s="765"/>
      <c r="F124" s="765"/>
      <c r="G124" s="765"/>
      <c r="H124" s="765"/>
      <c r="I124" s="765"/>
      <c r="J124" s="765"/>
      <c r="K124" s="765"/>
      <c r="L124" s="765"/>
      <c r="M124" s="765"/>
      <c r="N124" s="765"/>
      <c r="O124" s="765"/>
      <c r="P124" s="765"/>
      <c r="Q124" s="765"/>
      <c r="R124" s="765"/>
      <c r="S124" s="765"/>
      <c r="T124" s="765"/>
      <c r="U124" s="765"/>
      <c r="V124" s="765"/>
      <c r="W124" s="765"/>
      <c r="X124" s="765"/>
      <c r="Y124" s="765"/>
      <c r="Z124" s="765"/>
    </row>
    <row r="125" spans="1:26" ht="18">
      <c r="A125" s="765"/>
      <c r="B125" s="765"/>
      <c r="C125" s="765"/>
      <c r="D125" s="765"/>
      <c r="E125" s="765"/>
      <c r="F125" s="765"/>
      <c r="G125" s="765"/>
      <c r="H125" s="765"/>
      <c r="I125" s="765"/>
      <c r="J125" s="765"/>
      <c r="K125" s="765"/>
      <c r="L125" s="765"/>
      <c r="M125" s="765"/>
      <c r="N125" s="765"/>
      <c r="O125" s="765"/>
      <c r="P125" s="765"/>
      <c r="Q125" s="765"/>
      <c r="R125" s="765"/>
      <c r="S125" s="765"/>
      <c r="T125" s="765"/>
      <c r="U125" s="765"/>
      <c r="V125" s="765"/>
      <c r="W125" s="765"/>
      <c r="X125" s="765"/>
      <c r="Y125" s="765"/>
      <c r="Z125" s="765"/>
    </row>
    <row r="126" spans="1:26" ht="18">
      <c r="A126" s="765"/>
      <c r="B126" s="765"/>
      <c r="C126" s="765"/>
      <c r="D126" s="765"/>
      <c r="E126" s="765"/>
      <c r="F126" s="765"/>
      <c r="G126" s="765"/>
      <c r="H126" s="765"/>
      <c r="I126" s="765"/>
      <c r="J126" s="765"/>
      <c r="K126" s="765"/>
      <c r="L126" s="765"/>
      <c r="M126" s="765"/>
      <c r="N126" s="765"/>
      <c r="O126" s="765"/>
      <c r="P126" s="765"/>
      <c r="Q126" s="765"/>
      <c r="R126" s="765"/>
      <c r="S126" s="765"/>
      <c r="T126" s="765"/>
      <c r="U126" s="765"/>
      <c r="V126" s="765"/>
      <c r="W126" s="765"/>
      <c r="X126" s="765"/>
      <c r="Y126" s="765"/>
      <c r="Z126" s="765"/>
    </row>
    <row r="127" spans="1:26" ht="18">
      <c r="A127" s="765"/>
      <c r="B127" s="765"/>
      <c r="C127" s="765"/>
      <c r="D127" s="765"/>
      <c r="E127" s="765"/>
      <c r="F127" s="765"/>
      <c r="G127" s="765"/>
      <c r="H127" s="765"/>
      <c r="I127" s="765"/>
      <c r="J127" s="765"/>
      <c r="K127" s="765"/>
      <c r="L127" s="765"/>
      <c r="M127" s="765"/>
      <c r="N127" s="765"/>
      <c r="O127" s="765"/>
      <c r="P127" s="765"/>
      <c r="Q127" s="765"/>
      <c r="R127" s="765"/>
      <c r="S127" s="765"/>
      <c r="T127" s="765"/>
      <c r="U127" s="765"/>
      <c r="V127" s="765"/>
      <c r="W127" s="765"/>
      <c r="X127" s="765"/>
      <c r="Y127" s="765"/>
      <c r="Z127" s="765"/>
    </row>
    <row r="128" spans="1:26" ht="18">
      <c r="A128" s="765"/>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5"/>
      <c r="X128" s="765"/>
      <c r="Y128" s="765"/>
      <c r="Z128" s="765"/>
    </row>
    <row r="129" spans="1:26" ht="18">
      <c r="A129" s="765"/>
      <c r="B129" s="765"/>
      <c r="C129" s="765"/>
      <c r="D129" s="765"/>
      <c r="E129" s="765"/>
      <c r="F129" s="765"/>
      <c r="G129" s="765"/>
      <c r="H129" s="765"/>
      <c r="I129" s="765"/>
      <c r="J129" s="765"/>
      <c r="K129" s="765"/>
      <c r="L129" s="765"/>
      <c r="M129" s="765"/>
      <c r="N129" s="765"/>
      <c r="O129" s="765"/>
      <c r="P129" s="765"/>
      <c r="Q129" s="765"/>
      <c r="R129" s="765"/>
      <c r="S129" s="765"/>
      <c r="T129" s="765"/>
      <c r="U129" s="765"/>
      <c r="V129" s="765"/>
      <c r="W129" s="765"/>
      <c r="X129" s="765"/>
      <c r="Y129" s="765"/>
      <c r="Z129" s="765"/>
    </row>
    <row r="130" spans="1:26" ht="18">
      <c r="A130" s="765"/>
      <c r="B130" s="765"/>
      <c r="C130" s="765"/>
      <c r="D130" s="765"/>
      <c r="E130" s="765"/>
      <c r="F130" s="765"/>
      <c r="G130" s="765"/>
      <c r="H130" s="765"/>
      <c r="I130" s="765"/>
      <c r="J130" s="765"/>
      <c r="K130" s="765"/>
      <c r="L130" s="765"/>
      <c r="M130" s="765"/>
      <c r="N130" s="765"/>
      <c r="O130" s="765"/>
      <c r="P130" s="765"/>
      <c r="Q130" s="765"/>
      <c r="R130" s="765"/>
      <c r="S130" s="765"/>
      <c r="T130" s="765"/>
      <c r="U130" s="765"/>
      <c r="V130" s="765"/>
      <c r="W130" s="765"/>
      <c r="X130" s="765"/>
      <c r="Y130" s="765"/>
      <c r="Z130" s="765"/>
    </row>
    <row r="131" spans="1:26" ht="18">
      <c r="A131" s="765"/>
      <c r="B131" s="765"/>
      <c r="C131" s="765"/>
      <c r="D131" s="765"/>
      <c r="E131" s="765"/>
      <c r="F131" s="765"/>
      <c r="G131" s="765"/>
      <c r="H131" s="765"/>
      <c r="I131" s="765"/>
      <c r="J131" s="765"/>
      <c r="K131" s="765"/>
      <c r="L131" s="765"/>
      <c r="M131" s="765"/>
      <c r="N131" s="765"/>
      <c r="O131" s="765"/>
      <c r="P131" s="765"/>
      <c r="Q131" s="765"/>
      <c r="R131" s="765"/>
      <c r="S131" s="765"/>
      <c r="T131" s="765"/>
      <c r="U131" s="765"/>
      <c r="V131" s="765"/>
      <c r="W131" s="765"/>
      <c r="X131" s="765"/>
      <c r="Y131" s="765"/>
      <c r="Z131" s="765"/>
    </row>
    <row r="132" spans="1:26" ht="18">
      <c r="A132" s="765"/>
      <c r="B132" s="765"/>
      <c r="C132" s="765"/>
      <c r="D132" s="765"/>
      <c r="E132" s="765"/>
      <c r="F132" s="765"/>
      <c r="G132" s="765"/>
      <c r="H132" s="765"/>
      <c r="I132" s="765"/>
      <c r="J132" s="765"/>
      <c r="K132" s="765"/>
      <c r="L132" s="765"/>
      <c r="M132" s="765"/>
      <c r="N132" s="765"/>
      <c r="O132" s="765"/>
      <c r="P132" s="765"/>
      <c r="Q132" s="765"/>
      <c r="R132" s="765"/>
      <c r="S132" s="765"/>
      <c r="T132" s="765"/>
      <c r="U132" s="765"/>
      <c r="V132" s="765"/>
      <c r="W132" s="765"/>
      <c r="X132" s="765"/>
      <c r="Y132" s="765"/>
      <c r="Z132" s="765"/>
    </row>
    <row r="133" spans="1:26" ht="18">
      <c r="A133" s="765"/>
      <c r="B133" s="765"/>
      <c r="C133" s="765"/>
      <c r="D133" s="765"/>
      <c r="E133" s="765"/>
      <c r="F133" s="765"/>
      <c r="G133" s="765"/>
      <c r="H133" s="765"/>
      <c r="I133" s="765"/>
      <c r="J133" s="765"/>
      <c r="K133" s="765"/>
      <c r="L133" s="765"/>
      <c r="M133" s="765"/>
      <c r="N133" s="765"/>
      <c r="O133" s="765"/>
      <c r="P133" s="765"/>
      <c r="Q133" s="765"/>
      <c r="R133" s="765"/>
      <c r="S133" s="765"/>
      <c r="T133" s="765"/>
      <c r="U133" s="765"/>
      <c r="V133" s="765"/>
      <c r="W133" s="765"/>
      <c r="X133" s="765"/>
      <c r="Y133" s="765"/>
      <c r="Z133" s="765"/>
    </row>
    <row r="134" spans="1:26" ht="18">
      <c r="A134" s="765"/>
      <c r="B134" s="765"/>
      <c r="C134" s="765"/>
      <c r="D134" s="765"/>
      <c r="E134" s="765"/>
      <c r="F134" s="765"/>
      <c r="G134" s="765"/>
      <c r="H134" s="765"/>
      <c r="I134" s="765"/>
      <c r="J134" s="765"/>
      <c r="K134" s="765"/>
      <c r="L134" s="765"/>
      <c r="M134" s="765"/>
      <c r="N134" s="765"/>
      <c r="O134" s="765"/>
      <c r="P134" s="765"/>
      <c r="Q134" s="765"/>
      <c r="R134" s="765"/>
      <c r="S134" s="765"/>
      <c r="T134" s="765"/>
      <c r="U134" s="765"/>
      <c r="V134" s="765"/>
      <c r="W134" s="765"/>
      <c r="X134" s="765"/>
      <c r="Y134" s="765"/>
      <c r="Z134" s="765"/>
    </row>
    <row r="135" spans="1:26" ht="18">
      <c r="A135" s="765"/>
      <c r="B135" s="765"/>
      <c r="C135" s="765"/>
      <c r="D135" s="765"/>
      <c r="E135" s="765"/>
      <c r="F135" s="765"/>
      <c r="G135" s="765"/>
      <c r="H135" s="765"/>
      <c r="I135" s="765"/>
      <c r="J135" s="765"/>
      <c r="K135" s="765"/>
      <c r="L135" s="765"/>
      <c r="M135" s="765"/>
      <c r="N135" s="765"/>
      <c r="O135" s="765"/>
      <c r="P135" s="765"/>
      <c r="Q135" s="765"/>
      <c r="R135" s="765"/>
      <c r="S135" s="765"/>
      <c r="T135" s="765"/>
      <c r="U135" s="765"/>
      <c r="V135" s="765"/>
      <c r="W135" s="765"/>
      <c r="X135" s="765"/>
      <c r="Y135" s="765"/>
      <c r="Z135" s="765"/>
    </row>
    <row r="136" spans="1:26" ht="18">
      <c r="A136" s="765"/>
      <c r="B136" s="765"/>
      <c r="C136" s="765"/>
      <c r="D136" s="765"/>
      <c r="E136" s="765"/>
      <c r="F136" s="765"/>
      <c r="G136" s="765"/>
      <c r="H136" s="765"/>
      <c r="I136" s="765"/>
      <c r="J136" s="765"/>
      <c r="K136" s="765"/>
      <c r="L136" s="765"/>
      <c r="M136" s="765"/>
      <c r="N136" s="765"/>
      <c r="O136" s="765"/>
      <c r="P136" s="765"/>
      <c r="Q136" s="765"/>
      <c r="R136" s="765"/>
      <c r="S136" s="765"/>
      <c r="T136" s="765"/>
      <c r="U136" s="765"/>
      <c r="V136" s="765"/>
      <c r="W136" s="765"/>
      <c r="X136" s="765"/>
      <c r="Y136" s="765"/>
      <c r="Z136" s="765"/>
    </row>
    <row r="137" spans="1:26" ht="18">
      <c r="A137" s="765"/>
      <c r="B137" s="765"/>
      <c r="C137" s="765"/>
      <c r="D137" s="765"/>
      <c r="E137" s="765"/>
      <c r="F137" s="765"/>
      <c r="G137" s="765"/>
      <c r="H137" s="765"/>
      <c r="I137" s="765"/>
      <c r="J137" s="765"/>
      <c r="K137" s="765"/>
      <c r="L137" s="765"/>
      <c r="M137" s="765"/>
      <c r="N137" s="765"/>
      <c r="O137" s="765"/>
      <c r="P137" s="765"/>
      <c r="Q137" s="765"/>
      <c r="R137" s="765"/>
      <c r="S137" s="765"/>
      <c r="T137" s="765"/>
      <c r="U137" s="765"/>
      <c r="V137" s="765"/>
      <c r="W137" s="765"/>
      <c r="X137" s="765"/>
      <c r="Y137" s="765"/>
      <c r="Z137" s="765"/>
    </row>
    <row r="138" spans="1:26" ht="18">
      <c r="A138" s="765"/>
      <c r="B138" s="765"/>
      <c r="C138" s="765"/>
      <c r="D138" s="765"/>
      <c r="E138" s="765"/>
      <c r="F138" s="765"/>
      <c r="G138" s="765"/>
      <c r="H138" s="765"/>
      <c r="I138" s="765"/>
      <c r="J138" s="765"/>
      <c r="K138" s="765"/>
      <c r="L138" s="765"/>
      <c r="M138" s="765"/>
      <c r="N138" s="765"/>
      <c r="O138" s="765"/>
      <c r="P138" s="765"/>
      <c r="Q138" s="765"/>
      <c r="R138" s="765"/>
      <c r="S138" s="765"/>
      <c r="T138" s="765"/>
      <c r="U138" s="765"/>
      <c r="V138" s="765"/>
      <c r="W138" s="765"/>
      <c r="X138" s="765"/>
      <c r="Y138" s="765"/>
      <c r="Z138" s="765"/>
    </row>
    <row r="139" spans="1:26" ht="18">
      <c r="A139" s="765"/>
      <c r="B139" s="765"/>
      <c r="C139" s="765"/>
      <c r="D139" s="765"/>
      <c r="E139" s="765"/>
      <c r="F139" s="765"/>
      <c r="G139" s="765"/>
      <c r="H139" s="765"/>
      <c r="I139" s="765"/>
      <c r="J139" s="765"/>
      <c r="K139" s="765"/>
      <c r="L139" s="765"/>
      <c r="M139" s="765"/>
      <c r="N139" s="765"/>
      <c r="O139" s="765"/>
      <c r="P139" s="765"/>
      <c r="Q139" s="765"/>
      <c r="R139" s="765"/>
      <c r="S139" s="765"/>
      <c r="T139" s="765"/>
      <c r="U139" s="765"/>
      <c r="V139" s="765"/>
      <c r="W139" s="765"/>
      <c r="X139" s="765"/>
      <c r="Y139" s="765"/>
      <c r="Z139" s="765"/>
    </row>
    <row r="140" spans="1:26" ht="18">
      <c r="A140" s="765"/>
      <c r="B140" s="765"/>
      <c r="C140" s="765"/>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row>
    <row r="141" spans="1:26" ht="18">
      <c r="A141" s="765"/>
      <c r="B141" s="765"/>
      <c r="C141" s="765"/>
      <c r="D141" s="765"/>
      <c r="E141" s="765"/>
      <c r="F141" s="765"/>
      <c r="G141" s="765"/>
      <c r="H141" s="765"/>
      <c r="I141" s="765"/>
      <c r="J141" s="765"/>
      <c r="K141" s="765"/>
      <c r="L141" s="765"/>
      <c r="M141" s="765"/>
      <c r="N141" s="765"/>
      <c r="O141" s="765"/>
      <c r="P141" s="765"/>
      <c r="Q141" s="765"/>
      <c r="R141" s="765"/>
      <c r="S141" s="765"/>
      <c r="T141" s="765"/>
      <c r="U141" s="765"/>
      <c r="V141" s="765"/>
      <c r="W141" s="765"/>
      <c r="X141" s="765"/>
      <c r="Y141" s="765"/>
      <c r="Z141" s="765"/>
    </row>
    <row r="142" spans="1:26" ht="18">
      <c r="A142" s="765"/>
      <c r="B142" s="765"/>
      <c r="C142" s="765"/>
      <c r="D142" s="765"/>
      <c r="E142" s="765"/>
      <c r="F142" s="765"/>
      <c r="G142" s="765"/>
      <c r="H142" s="765"/>
      <c r="I142" s="765"/>
      <c r="J142" s="765"/>
      <c r="K142" s="765"/>
      <c r="L142" s="765"/>
      <c r="M142" s="765"/>
      <c r="N142" s="765"/>
      <c r="O142" s="765"/>
      <c r="P142" s="765"/>
      <c r="Q142" s="765"/>
      <c r="R142" s="765"/>
      <c r="S142" s="765"/>
      <c r="T142" s="765"/>
      <c r="U142" s="765"/>
      <c r="V142" s="765"/>
      <c r="W142" s="765"/>
      <c r="X142" s="765"/>
      <c r="Y142" s="765"/>
      <c r="Z142" s="765"/>
    </row>
    <row r="143" spans="1:26" ht="18">
      <c r="A143" s="765"/>
      <c r="B143" s="765"/>
      <c r="C143" s="765"/>
      <c r="D143" s="765"/>
      <c r="E143" s="765"/>
      <c r="F143" s="765"/>
      <c r="G143" s="765"/>
      <c r="H143" s="765"/>
      <c r="I143" s="765"/>
      <c r="J143" s="765"/>
      <c r="K143" s="765"/>
      <c r="L143" s="765"/>
      <c r="M143" s="765"/>
      <c r="N143" s="765"/>
      <c r="O143" s="765"/>
      <c r="P143" s="765"/>
      <c r="Q143" s="765"/>
      <c r="R143" s="765"/>
      <c r="S143" s="765"/>
      <c r="T143" s="765"/>
      <c r="U143" s="765"/>
      <c r="V143" s="765"/>
      <c r="W143" s="765"/>
      <c r="X143" s="765"/>
      <c r="Y143" s="765"/>
      <c r="Z143" s="765"/>
    </row>
    <row r="144" spans="1:26" ht="18">
      <c r="A144" s="765"/>
      <c r="B144" s="765"/>
      <c r="C144" s="765"/>
      <c r="D144" s="765"/>
      <c r="E144" s="765"/>
      <c r="F144" s="765"/>
      <c r="G144" s="765"/>
      <c r="H144" s="765"/>
      <c r="I144" s="765"/>
      <c r="J144" s="765"/>
      <c r="K144" s="765"/>
      <c r="L144" s="765"/>
      <c r="M144" s="765"/>
      <c r="N144" s="765"/>
      <c r="O144" s="765"/>
      <c r="P144" s="765"/>
      <c r="Q144" s="765"/>
      <c r="R144" s="765"/>
      <c r="S144" s="765"/>
      <c r="T144" s="765"/>
      <c r="U144" s="765"/>
      <c r="V144" s="765"/>
      <c r="W144" s="765"/>
      <c r="X144" s="765"/>
      <c r="Y144" s="765"/>
      <c r="Z144" s="765"/>
    </row>
    <row r="145" spans="1:26" ht="18">
      <c r="A145" s="765"/>
      <c r="B145" s="765"/>
      <c r="C145" s="765"/>
      <c r="D145" s="765"/>
      <c r="E145" s="765"/>
      <c r="F145" s="765"/>
      <c r="G145" s="765"/>
      <c r="H145" s="765"/>
      <c r="I145" s="765"/>
      <c r="J145" s="765"/>
      <c r="K145" s="765"/>
      <c r="L145" s="765"/>
      <c r="M145" s="765"/>
      <c r="N145" s="765"/>
      <c r="O145" s="765"/>
      <c r="P145" s="765"/>
      <c r="Q145" s="765"/>
      <c r="R145" s="765"/>
      <c r="S145" s="765"/>
      <c r="T145" s="765"/>
      <c r="U145" s="765"/>
      <c r="V145" s="765"/>
      <c r="W145" s="765"/>
      <c r="X145" s="765"/>
      <c r="Y145" s="765"/>
      <c r="Z145" s="765"/>
    </row>
    <row r="146" spans="1:26" ht="18">
      <c r="A146" s="765"/>
      <c r="B146" s="765"/>
      <c r="C146" s="765"/>
      <c r="D146" s="765"/>
      <c r="E146" s="765"/>
      <c r="F146" s="765"/>
      <c r="G146" s="765"/>
      <c r="H146" s="765"/>
      <c r="I146" s="765"/>
      <c r="J146" s="765"/>
      <c r="K146" s="765"/>
      <c r="L146" s="765"/>
      <c r="M146" s="765"/>
      <c r="N146" s="765"/>
      <c r="O146" s="765"/>
      <c r="P146" s="765"/>
      <c r="Q146" s="765"/>
      <c r="R146" s="765"/>
      <c r="S146" s="765"/>
      <c r="T146" s="765"/>
      <c r="U146" s="765"/>
      <c r="V146" s="765"/>
      <c r="W146" s="765"/>
      <c r="X146" s="765"/>
      <c r="Y146" s="765"/>
      <c r="Z146" s="765"/>
    </row>
    <row r="147" spans="1:26" ht="18">
      <c r="A147" s="765"/>
      <c r="B147" s="765"/>
      <c r="C147" s="765"/>
      <c r="D147" s="765"/>
      <c r="E147" s="765"/>
      <c r="F147" s="765"/>
      <c r="G147" s="765"/>
      <c r="H147" s="765"/>
      <c r="I147" s="765"/>
      <c r="J147" s="765"/>
      <c r="K147" s="765"/>
      <c r="L147" s="765"/>
      <c r="M147" s="765"/>
      <c r="N147" s="765"/>
      <c r="O147" s="765"/>
      <c r="P147" s="765"/>
      <c r="Q147" s="765"/>
      <c r="R147" s="765"/>
      <c r="S147" s="765"/>
      <c r="T147" s="765"/>
      <c r="U147" s="765"/>
      <c r="V147" s="765"/>
      <c r="W147" s="765"/>
      <c r="X147" s="765"/>
      <c r="Y147" s="765"/>
      <c r="Z147" s="765"/>
    </row>
    <row r="148" spans="1:26" ht="18">
      <c r="A148" s="765"/>
      <c r="B148" s="765"/>
      <c r="C148" s="765"/>
      <c r="D148" s="765"/>
      <c r="E148" s="765"/>
      <c r="F148" s="765"/>
      <c r="G148" s="765"/>
      <c r="H148" s="765"/>
      <c r="I148" s="765"/>
      <c r="J148" s="765"/>
      <c r="K148" s="765"/>
      <c r="L148" s="765"/>
      <c r="M148" s="765"/>
      <c r="N148" s="765"/>
      <c r="O148" s="765"/>
      <c r="P148" s="765"/>
      <c r="Q148" s="765"/>
      <c r="R148" s="765"/>
      <c r="S148" s="765"/>
      <c r="T148" s="765"/>
      <c r="U148" s="765"/>
      <c r="V148" s="765"/>
      <c r="W148" s="765"/>
      <c r="X148" s="765"/>
      <c r="Y148" s="765"/>
      <c r="Z148" s="765"/>
    </row>
    <row r="149" spans="1:26" ht="18">
      <c r="A149" s="765"/>
      <c r="B149" s="765"/>
      <c r="C149" s="765"/>
      <c r="D149" s="765"/>
      <c r="E149" s="765"/>
      <c r="F149" s="765"/>
      <c r="G149" s="765"/>
      <c r="H149" s="765"/>
      <c r="I149" s="765"/>
      <c r="J149" s="765"/>
      <c r="K149" s="765"/>
      <c r="L149" s="765"/>
      <c r="M149" s="765"/>
      <c r="N149" s="765"/>
      <c r="O149" s="765"/>
      <c r="P149" s="765"/>
      <c r="Q149" s="765"/>
      <c r="R149" s="765"/>
      <c r="S149" s="765"/>
      <c r="T149" s="765"/>
      <c r="U149" s="765"/>
      <c r="V149" s="765"/>
      <c r="W149" s="765"/>
      <c r="X149" s="765"/>
      <c r="Y149" s="765"/>
      <c r="Z149" s="765"/>
    </row>
    <row r="150" spans="1:26" ht="18">
      <c r="A150" s="765"/>
      <c r="B150" s="765"/>
      <c r="C150" s="765"/>
      <c r="D150" s="765"/>
      <c r="E150" s="765"/>
      <c r="F150" s="765"/>
      <c r="G150" s="765"/>
      <c r="H150" s="765"/>
      <c r="I150" s="765"/>
      <c r="J150" s="765"/>
      <c r="K150" s="765"/>
      <c r="L150" s="765"/>
      <c r="M150" s="765"/>
      <c r="N150" s="765"/>
      <c r="O150" s="765"/>
      <c r="P150" s="765"/>
      <c r="Q150" s="765"/>
      <c r="R150" s="765"/>
      <c r="S150" s="765"/>
      <c r="T150" s="765"/>
      <c r="U150" s="765"/>
      <c r="V150" s="765"/>
      <c r="W150" s="765"/>
      <c r="X150" s="765"/>
      <c r="Y150" s="765"/>
      <c r="Z150" s="765"/>
    </row>
    <row r="151" spans="1:26" ht="18">
      <c r="A151" s="765"/>
      <c r="B151" s="765"/>
      <c r="C151" s="765"/>
      <c r="D151" s="765"/>
      <c r="E151" s="765"/>
      <c r="F151" s="765"/>
      <c r="G151" s="765"/>
      <c r="H151" s="765"/>
      <c r="I151" s="765"/>
      <c r="J151" s="765"/>
      <c r="K151" s="765"/>
      <c r="L151" s="765"/>
      <c r="M151" s="765"/>
      <c r="N151" s="765"/>
      <c r="O151" s="765"/>
      <c r="P151" s="765"/>
      <c r="Q151" s="765"/>
      <c r="R151" s="765"/>
      <c r="S151" s="765"/>
      <c r="T151" s="765"/>
      <c r="U151" s="765"/>
      <c r="V151" s="765"/>
      <c r="W151" s="765"/>
      <c r="X151" s="765"/>
      <c r="Y151" s="765"/>
      <c r="Z151" s="765"/>
    </row>
    <row r="152" spans="1:26" ht="18">
      <c r="A152" s="765"/>
      <c r="B152" s="765"/>
      <c r="C152" s="765"/>
      <c r="D152" s="765"/>
      <c r="E152" s="765"/>
      <c r="F152" s="765"/>
      <c r="G152" s="765"/>
      <c r="H152" s="765"/>
      <c r="I152" s="765"/>
      <c r="J152" s="765"/>
      <c r="K152" s="765"/>
      <c r="L152" s="765"/>
      <c r="M152" s="765"/>
      <c r="N152" s="765"/>
      <c r="O152" s="765"/>
      <c r="P152" s="765"/>
      <c r="Q152" s="765"/>
      <c r="R152" s="765"/>
      <c r="S152" s="765"/>
      <c r="T152" s="765"/>
      <c r="U152" s="765"/>
      <c r="V152" s="765"/>
      <c r="W152" s="765"/>
      <c r="X152" s="765"/>
      <c r="Y152" s="765"/>
      <c r="Z152" s="765"/>
    </row>
    <row r="153" spans="1:26" ht="18">
      <c r="A153" s="765"/>
      <c r="B153" s="765"/>
      <c r="C153" s="765"/>
      <c r="D153" s="765"/>
      <c r="E153" s="765"/>
      <c r="F153" s="765"/>
      <c r="G153" s="765"/>
      <c r="H153" s="765"/>
      <c r="I153" s="765"/>
      <c r="J153" s="765"/>
      <c r="K153" s="765"/>
      <c r="L153" s="765"/>
      <c r="M153" s="765"/>
      <c r="N153" s="765"/>
      <c r="O153" s="765"/>
      <c r="P153" s="765"/>
      <c r="Q153" s="765"/>
      <c r="R153" s="765"/>
      <c r="S153" s="765"/>
      <c r="T153" s="765"/>
      <c r="U153" s="765"/>
      <c r="V153" s="765"/>
      <c r="W153" s="765"/>
      <c r="X153" s="765"/>
      <c r="Y153" s="765"/>
      <c r="Z153" s="765"/>
    </row>
    <row r="154" spans="1:26" ht="18">
      <c r="A154" s="765"/>
      <c r="B154" s="765"/>
      <c r="C154" s="765"/>
      <c r="D154" s="765"/>
      <c r="E154" s="765"/>
      <c r="F154" s="765"/>
      <c r="G154" s="765"/>
      <c r="H154" s="765"/>
      <c r="I154" s="765"/>
      <c r="J154" s="765"/>
      <c r="K154" s="765"/>
      <c r="L154" s="765"/>
      <c r="M154" s="765"/>
      <c r="N154" s="765"/>
      <c r="O154" s="765"/>
      <c r="P154" s="765"/>
      <c r="Q154" s="765"/>
      <c r="R154" s="765"/>
      <c r="S154" s="765"/>
      <c r="T154" s="765"/>
      <c r="U154" s="765"/>
      <c r="V154" s="765"/>
      <c r="W154" s="765"/>
      <c r="X154" s="765"/>
      <c r="Y154" s="765"/>
      <c r="Z154" s="765"/>
    </row>
    <row r="155" spans="1:26" ht="18">
      <c r="A155" s="765"/>
      <c r="B155" s="765"/>
      <c r="C155" s="765"/>
      <c r="D155" s="765"/>
      <c r="E155" s="765"/>
      <c r="F155" s="765"/>
      <c r="G155" s="765"/>
      <c r="H155" s="765"/>
      <c r="I155" s="765"/>
      <c r="J155" s="765"/>
      <c r="K155" s="765"/>
      <c r="L155" s="765"/>
      <c r="M155" s="765"/>
      <c r="N155" s="765"/>
      <c r="O155" s="765"/>
      <c r="P155" s="765"/>
      <c r="Q155" s="765"/>
      <c r="R155" s="765"/>
      <c r="S155" s="765"/>
      <c r="T155" s="765"/>
      <c r="U155" s="765"/>
      <c r="V155" s="765"/>
      <c r="W155" s="765"/>
      <c r="X155" s="765"/>
      <c r="Y155" s="765"/>
      <c r="Z155" s="765"/>
    </row>
    <row r="156" spans="1:26" ht="18">
      <c r="A156" s="765"/>
      <c r="B156" s="765"/>
      <c r="C156" s="765"/>
      <c r="D156" s="765"/>
      <c r="E156" s="765"/>
      <c r="F156" s="765"/>
      <c r="G156" s="765"/>
      <c r="H156" s="765"/>
      <c r="I156" s="765"/>
      <c r="J156" s="765"/>
      <c r="K156" s="765"/>
      <c r="L156" s="765"/>
      <c r="M156" s="765"/>
      <c r="N156" s="765"/>
      <c r="O156" s="765"/>
      <c r="P156" s="765"/>
      <c r="Q156" s="765"/>
      <c r="R156" s="765"/>
      <c r="S156" s="765"/>
      <c r="T156" s="765"/>
      <c r="U156" s="765"/>
      <c r="V156" s="765"/>
      <c r="W156" s="765"/>
      <c r="X156" s="765"/>
      <c r="Y156" s="765"/>
      <c r="Z156" s="765"/>
    </row>
    <row r="157" spans="1:26" ht="18">
      <c r="A157" s="765"/>
      <c r="B157" s="765"/>
      <c r="C157" s="765"/>
      <c r="D157" s="765"/>
      <c r="E157" s="765"/>
      <c r="F157" s="765"/>
      <c r="G157" s="765"/>
      <c r="H157" s="765"/>
      <c r="I157" s="765"/>
      <c r="J157" s="765"/>
      <c r="K157" s="765"/>
      <c r="L157" s="765"/>
      <c r="M157" s="765"/>
      <c r="N157" s="765"/>
      <c r="O157" s="765"/>
      <c r="P157" s="765"/>
      <c r="Q157" s="765"/>
      <c r="R157" s="765"/>
      <c r="S157" s="765"/>
      <c r="T157" s="765"/>
      <c r="U157" s="765"/>
      <c r="V157" s="765"/>
      <c r="W157" s="765"/>
      <c r="X157" s="765"/>
      <c r="Y157" s="765"/>
      <c r="Z157" s="765"/>
    </row>
    <row r="158" spans="1:26" ht="18">
      <c r="A158" s="765"/>
      <c r="B158" s="765"/>
      <c r="C158" s="765"/>
      <c r="D158" s="765"/>
      <c r="E158" s="765"/>
      <c r="F158" s="765"/>
      <c r="G158" s="765"/>
      <c r="H158" s="765"/>
      <c r="I158" s="765"/>
      <c r="J158" s="765"/>
      <c r="K158" s="765"/>
      <c r="L158" s="765"/>
      <c r="M158" s="765"/>
      <c r="N158" s="765"/>
      <c r="O158" s="765"/>
      <c r="P158" s="765"/>
      <c r="Q158" s="765"/>
      <c r="R158" s="765"/>
      <c r="S158" s="765"/>
      <c r="T158" s="765"/>
      <c r="U158" s="765"/>
      <c r="V158" s="765"/>
      <c r="W158" s="765"/>
      <c r="X158" s="765"/>
      <c r="Y158" s="765"/>
      <c r="Z158" s="765"/>
    </row>
    <row r="159" spans="1:26" ht="18">
      <c r="A159" s="765"/>
      <c r="B159" s="765"/>
      <c r="C159" s="765"/>
      <c r="D159" s="765"/>
      <c r="E159" s="765"/>
      <c r="F159" s="765"/>
      <c r="G159" s="765"/>
      <c r="H159" s="765"/>
      <c r="I159" s="765"/>
      <c r="J159" s="765"/>
      <c r="K159" s="765"/>
      <c r="L159" s="765"/>
      <c r="M159" s="765"/>
      <c r="N159" s="765"/>
      <c r="O159" s="765"/>
      <c r="P159" s="765"/>
      <c r="Q159" s="765"/>
      <c r="R159" s="765"/>
      <c r="S159" s="765"/>
      <c r="T159" s="765"/>
      <c r="U159" s="765"/>
      <c r="V159" s="765"/>
      <c r="W159" s="765"/>
      <c r="X159" s="765"/>
      <c r="Y159" s="765"/>
      <c r="Z159" s="765"/>
    </row>
    <row r="160" spans="1:26" ht="18">
      <c r="A160" s="765"/>
      <c r="B160" s="765"/>
      <c r="C160" s="765"/>
      <c r="D160" s="765"/>
      <c r="E160" s="765"/>
      <c r="F160" s="765"/>
      <c r="G160" s="765"/>
      <c r="H160" s="765"/>
      <c r="I160" s="765"/>
      <c r="J160" s="765"/>
      <c r="K160" s="765"/>
      <c r="L160" s="765"/>
      <c r="M160" s="765"/>
      <c r="N160" s="765"/>
      <c r="O160" s="765"/>
      <c r="P160" s="765"/>
      <c r="Q160" s="765"/>
      <c r="R160" s="765"/>
      <c r="S160" s="765"/>
      <c r="T160" s="765"/>
      <c r="U160" s="765"/>
      <c r="V160" s="765"/>
      <c r="W160" s="765"/>
      <c r="X160" s="765"/>
      <c r="Y160" s="765"/>
      <c r="Z160" s="765"/>
    </row>
    <row r="161" spans="1:26" ht="18">
      <c r="A161" s="765"/>
      <c r="B161" s="765"/>
      <c r="C161" s="765"/>
      <c r="D161" s="765"/>
      <c r="E161" s="765"/>
      <c r="F161" s="765"/>
      <c r="G161" s="765"/>
      <c r="H161" s="765"/>
      <c r="I161" s="765"/>
      <c r="J161" s="765"/>
      <c r="K161" s="765"/>
      <c r="L161" s="765"/>
      <c r="M161" s="765"/>
      <c r="N161" s="765"/>
      <c r="O161" s="765"/>
      <c r="P161" s="765"/>
      <c r="Q161" s="765"/>
      <c r="R161" s="765"/>
      <c r="S161" s="765"/>
      <c r="T161" s="765"/>
      <c r="U161" s="765"/>
      <c r="V161" s="765"/>
      <c r="W161" s="765"/>
      <c r="X161" s="765"/>
      <c r="Y161" s="765"/>
      <c r="Z161" s="765"/>
    </row>
    <row r="162" spans="1:26" ht="18">
      <c r="A162" s="765"/>
      <c r="B162" s="765"/>
      <c r="C162" s="765"/>
      <c r="D162" s="765"/>
      <c r="E162" s="765"/>
      <c r="F162" s="765"/>
      <c r="G162" s="765"/>
      <c r="H162" s="765"/>
      <c r="I162" s="765"/>
      <c r="J162" s="765"/>
      <c r="K162" s="765"/>
      <c r="L162" s="765"/>
      <c r="M162" s="765"/>
      <c r="N162" s="765"/>
      <c r="O162" s="765"/>
      <c r="P162" s="765"/>
      <c r="Q162" s="765"/>
      <c r="R162" s="765"/>
      <c r="S162" s="765"/>
      <c r="T162" s="765"/>
      <c r="U162" s="765"/>
      <c r="V162" s="765"/>
      <c r="W162" s="765"/>
      <c r="X162" s="765"/>
      <c r="Y162" s="765"/>
      <c r="Z162" s="765"/>
    </row>
    <row r="163" spans="1:26" ht="18">
      <c r="A163" s="765"/>
      <c r="B163" s="765"/>
      <c r="C163" s="765"/>
      <c r="D163" s="765"/>
      <c r="E163" s="765"/>
      <c r="F163" s="765"/>
      <c r="G163" s="765"/>
      <c r="H163" s="765"/>
      <c r="I163" s="765"/>
      <c r="J163" s="765"/>
      <c r="K163" s="765"/>
      <c r="L163" s="765"/>
      <c r="M163" s="765"/>
      <c r="N163" s="765"/>
      <c r="O163" s="765"/>
      <c r="P163" s="765"/>
      <c r="Q163" s="765"/>
      <c r="R163" s="765"/>
      <c r="S163" s="765"/>
      <c r="T163" s="765"/>
      <c r="U163" s="765"/>
      <c r="V163" s="765"/>
      <c r="W163" s="765"/>
      <c r="X163" s="765"/>
      <c r="Y163" s="765"/>
      <c r="Z163" s="765"/>
    </row>
    <row r="164" spans="1:26" ht="18">
      <c r="A164" s="765"/>
      <c r="B164" s="765"/>
      <c r="C164" s="765"/>
      <c r="D164" s="765"/>
      <c r="E164" s="765"/>
      <c r="F164" s="765"/>
      <c r="G164" s="765"/>
      <c r="H164" s="765"/>
      <c r="I164" s="765"/>
      <c r="J164" s="765"/>
      <c r="K164" s="765"/>
      <c r="L164" s="765"/>
      <c r="M164" s="765"/>
      <c r="N164" s="765"/>
      <c r="O164" s="765"/>
      <c r="P164" s="765"/>
      <c r="Q164" s="765"/>
      <c r="R164" s="765"/>
      <c r="S164" s="765"/>
      <c r="T164" s="765"/>
      <c r="U164" s="765"/>
      <c r="V164" s="765"/>
      <c r="W164" s="765"/>
      <c r="X164" s="765"/>
      <c r="Y164" s="765"/>
      <c r="Z164" s="765"/>
    </row>
    <row r="165" spans="1:26" ht="18">
      <c r="A165" s="765"/>
      <c r="B165" s="765"/>
      <c r="C165" s="765"/>
      <c r="D165" s="765"/>
      <c r="E165" s="765"/>
      <c r="F165" s="765"/>
      <c r="G165" s="765"/>
      <c r="H165" s="765"/>
      <c r="I165" s="765"/>
      <c r="J165" s="765"/>
      <c r="K165" s="765"/>
      <c r="L165" s="765"/>
      <c r="M165" s="765"/>
      <c r="N165" s="765"/>
      <c r="O165" s="765"/>
      <c r="P165" s="765"/>
      <c r="Q165" s="765"/>
      <c r="R165" s="765"/>
      <c r="S165" s="765"/>
      <c r="T165" s="765"/>
      <c r="U165" s="765"/>
      <c r="V165" s="765"/>
      <c r="W165" s="765"/>
      <c r="X165" s="765"/>
      <c r="Y165" s="765"/>
      <c r="Z165" s="765"/>
    </row>
    <row r="166" spans="1:26" ht="18">
      <c r="A166" s="765"/>
      <c r="B166" s="765"/>
      <c r="C166" s="765"/>
      <c r="D166" s="765"/>
      <c r="E166" s="765"/>
      <c r="F166" s="765"/>
      <c r="G166" s="765"/>
      <c r="H166" s="765"/>
      <c r="I166" s="765"/>
      <c r="J166" s="765"/>
      <c r="K166" s="765"/>
      <c r="L166" s="765"/>
      <c r="M166" s="765"/>
      <c r="N166" s="765"/>
      <c r="O166" s="765"/>
      <c r="P166" s="765"/>
      <c r="Q166" s="765"/>
      <c r="R166" s="765"/>
      <c r="S166" s="765"/>
      <c r="T166" s="765"/>
      <c r="U166" s="765"/>
      <c r="V166" s="765"/>
      <c r="W166" s="765"/>
      <c r="X166" s="765"/>
      <c r="Y166" s="765"/>
      <c r="Z166" s="765"/>
    </row>
    <row r="167" spans="1:26" ht="18">
      <c r="A167" s="765"/>
      <c r="B167" s="765"/>
      <c r="C167" s="765"/>
      <c r="D167" s="765"/>
      <c r="E167" s="765"/>
      <c r="F167" s="765"/>
      <c r="G167" s="765"/>
      <c r="H167" s="765"/>
      <c r="I167" s="765"/>
      <c r="J167" s="765"/>
      <c r="K167" s="765"/>
      <c r="L167" s="765"/>
      <c r="M167" s="765"/>
      <c r="N167" s="765"/>
      <c r="O167" s="765"/>
      <c r="P167" s="765"/>
      <c r="Q167" s="765"/>
      <c r="R167" s="765"/>
      <c r="S167" s="765"/>
      <c r="T167" s="765"/>
      <c r="U167" s="765"/>
      <c r="V167" s="765"/>
      <c r="W167" s="765"/>
      <c r="X167" s="765"/>
      <c r="Y167" s="765"/>
      <c r="Z167" s="765"/>
    </row>
    <row r="168" spans="1:26" ht="18">
      <c r="A168" s="765"/>
      <c r="B168" s="765"/>
      <c r="C168" s="765"/>
      <c r="D168" s="765"/>
      <c r="E168" s="765"/>
      <c r="F168" s="765"/>
      <c r="G168" s="765"/>
      <c r="H168" s="765"/>
      <c r="I168" s="765"/>
      <c r="J168" s="765"/>
      <c r="K168" s="765"/>
      <c r="L168" s="765"/>
      <c r="M168" s="765"/>
      <c r="N168" s="765"/>
      <c r="O168" s="765"/>
      <c r="P168" s="765"/>
      <c r="Q168" s="765"/>
      <c r="R168" s="765"/>
      <c r="S168" s="765"/>
      <c r="T168" s="765"/>
      <c r="U168" s="765"/>
      <c r="V168" s="765"/>
      <c r="W168" s="765"/>
      <c r="X168" s="765"/>
      <c r="Y168" s="765"/>
      <c r="Z168" s="765"/>
    </row>
    <row r="169" spans="1:26" ht="18">
      <c r="A169" s="765"/>
      <c r="B169" s="765"/>
      <c r="C169" s="765"/>
      <c r="D169" s="765"/>
      <c r="E169" s="765"/>
      <c r="F169" s="765"/>
      <c r="G169" s="765"/>
      <c r="H169" s="765"/>
      <c r="I169" s="765"/>
      <c r="J169" s="765"/>
      <c r="K169" s="765"/>
      <c r="L169" s="765"/>
      <c r="M169" s="765"/>
      <c r="N169" s="765"/>
      <c r="O169" s="765"/>
      <c r="P169" s="765"/>
      <c r="Q169" s="765"/>
      <c r="R169" s="765"/>
      <c r="S169" s="765"/>
      <c r="T169" s="765"/>
      <c r="U169" s="765"/>
      <c r="V169" s="765"/>
      <c r="W169" s="765"/>
      <c r="X169" s="765"/>
      <c r="Y169" s="765"/>
      <c r="Z169" s="765"/>
    </row>
    <row r="170" spans="1:26" ht="18">
      <c r="A170" s="765"/>
      <c r="B170" s="765"/>
      <c r="C170" s="765"/>
      <c r="D170" s="765"/>
      <c r="E170" s="765"/>
      <c r="F170" s="765"/>
      <c r="G170" s="765"/>
      <c r="H170" s="765"/>
      <c r="I170" s="765"/>
      <c r="J170" s="765"/>
      <c r="K170" s="765"/>
      <c r="L170" s="765"/>
      <c r="M170" s="765"/>
      <c r="N170" s="765"/>
      <c r="O170" s="765"/>
      <c r="P170" s="765"/>
      <c r="Q170" s="765"/>
      <c r="R170" s="765"/>
      <c r="S170" s="765"/>
      <c r="T170" s="765"/>
      <c r="U170" s="765"/>
      <c r="V170" s="765"/>
      <c r="W170" s="765"/>
      <c r="X170" s="765"/>
      <c r="Y170" s="765"/>
      <c r="Z170" s="765"/>
    </row>
    <row r="171" spans="1:26" ht="18">
      <c r="A171" s="765"/>
      <c r="B171" s="765"/>
      <c r="C171" s="765"/>
      <c r="D171" s="765"/>
      <c r="E171" s="765"/>
      <c r="F171" s="765"/>
      <c r="G171" s="765"/>
      <c r="H171" s="765"/>
      <c r="I171" s="765"/>
      <c r="J171" s="765"/>
      <c r="K171" s="765"/>
      <c r="L171" s="765"/>
      <c r="M171" s="765"/>
      <c r="N171" s="765"/>
      <c r="O171" s="765"/>
      <c r="P171" s="765"/>
      <c r="Q171" s="765"/>
      <c r="R171" s="765"/>
      <c r="S171" s="765"/>
      <c r="T171" s="765"/>
      <c r="U171" s="765"/>
      <c r="V171" s="765"/>
      <c r="W171" s="765"/>
      <c r="X171" s="765"/>
      <c r="Y171" s="765"/>
      <c r="Z171" s="765"/>
    </row>
    <row r="172" spans="1:26" ht="18">
      <c r="A172" s="765"/>
      <c r="B172" s="765"/>
      <c r="C172" s="765"/>
      <c r="D172" s="765"/>
      <c r="E172" s="765"/>
      <c r="F172" s="765"/>
      <c r="G172" s="765"/>
      <c r="H172" s="765"/>
      <c r="I172" s="765"/>
      <c r="J172" s="765"/>
      <c r="K172" s="765"/>
      <c r="L172" s="765"/>
      <c r="M172" s="765"/>
      <c r="N172" s="765"/>
      <c r="O172" s="765"/>
      <c r="P172" s="765"/>
      <c r="Q172" s="765"/>
      <c r="R172" s="765"/>
      <c r="S172" s="765"/>
      <c r="T172" s="765"/>
      <c r="U172" s="765"/>
      <c r="V172" s="765"/>
      <c r="W172" s="765"/>
      <c r="X172" s="765"/>
      <c r="Y172" s="765"/>
      <c r="Z172" s="765"/>
    </row>
    <row r="173" spans="1:26" ht="18">
      <c r="A173" s="765"/>
      <c r="B173" s="765"/>
      <c r="C173" s="765"/>
      <c r="D173" s="765"/>
      <c r="E173" s="765"/>
      <c r="F173" s="765"/>
      <c r="G173" s="765"/>
      <c r="H173" s="765"/>
      <c r="I173" s="765"/>
      <c r="J173" s="765"/>
      <c r="K173" s="765"/>
      <c r="L173" s="765"/>
      <c r="M173" s="765"/>
      <c r="N173" s="765"/>
      <c r="O173" s="765"/>
      <c r="P173" s="765"/>
      <c r="Q173" s="765"/>
      <c r="R173" s="765"/>
      <c r="S173" s="765"/>
      <c r="T173" s="765"/>
      <c r="U173" s="765"/>
      <c r="V173" s="765"/>
      <c r="W173" s="765"/>
      <c r="X173" s="765"/>
      <c r="Y173" s="765"/>
      <c r="Z173" s="765"/>
    </row>
    <row r="174" spans="1:26" ht="18">
      <c r="A174" s="765"/>
      <c r="B174" s="765"/>
      <c r="C174" s="765"/>
      <c r="D174" s="765"/>
      <c r="E174" s="765"/>
      <c r="F174" s="765"/>
      <c r="G174" s="765"/>
      <c r="H174" s="765"/>
      <c r="I174" s="765"/>
      <c r="J174" s="765"/>
      <c r="K174" s="765"/>
      <c r="L174" s="765"/>
      <c r="M174" s="765"/>
      <c r="N174" s="765"/>
      <c r="O174" s="765"/>
      <c r="P174" s="765"/>
      <c r="Q174" s="765"/>
      <c r="R174" s="765"/>
      <c r="S174" s="765"/>
      <c r="T174" s="765"/>
      <c r="U174" s="765"/>
      <c r="V174" s="765"/>
      <c r="W174" s="765"/>
      <c r="X174" s="765"/>
      <c r="Y174" s="765"/>
      <c r="Z174" s="765"/>
    </row>
    <row r="175" spans="1:26" ht="18">
      <c r="A175" s="765"/>
      <c r="B175" s="765"/>
      <c r="C175" s="765"/>
      <c r="D175" s="765"/>
      <c r="E175" s="765"/>
      <c r="F175" s="765"/>
      <c r="G175" s="765"/>
      <c r="H175" s="765"/>
      <c r="I175" s="765"/>
      <c r="J175" s="765"/>
      <c r="K175" s="765"/>
      <c r="L175" s="765"/>
      <c r="M175" s="765"/>
      <c r="N175" s="765"/>
      <c r="O175" s="765"/>
      <c r="P175" s="765"/>
      <c r="Q175" s="765"/>
      <c r="R175" s="765"/>
      <c r="S175" s="765"/>
      <c r="T175" s="765"/>
      <c r="U175" s="765"/>
      <c r="V175" s="765"/>
      <c r="W175" s="765"/>
      <c r="X175" s="765"/>
      <c r="Y175" s="765"/>
      <c r="Z175" s="765"/>
    </row>
    <row r="176" spans="1:26" ht="18">
      <c r="A176" s="765"/>
      <c r="B176" s="765"/>
      <c r="C176" s="765"/>
      <c r="D176" s="765"/>
      <c r="E176" s="765"/>
      <c r="F176" s="765"/>
      <c r="G176" s="765"/>
      <c r="H176" s="765"/>
      <c r="I176" s="765"/>
      <c r="J176" s="765"/>
      <c r="K176" s="765"/>
      <c r="L176" s="765"/>
      <c r="M176" s="765"/>
      <c r="N176" s="765"/>
      <c r="O176" s="765"/>
      <c r="P176" s="765"/>
      <c r="Q176" s="765"/>
      <c r="R176" s="765"/>
      <c r="S176" s="765"/>
      <c r="T176" s="765"/>
      <c r="U176" s="765"/>
      <c r="V176" s="765"/>
      <c r="W176" s="765"/>
      <c r="X176" s="765"/>
      <c r="Y176" s="765"/>
      <c r="Z176" s="765"/>
    </row>
  </sheetData>
  <phoneticPr fontId="62" type="noConversion"/>
  <pageMargins left="0.7" right="0.7" top="0.75" bottom="0.75" header="0.3" footer="0.3"/>
  <pageSetup scale="56" orientation="landscape"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69"/>
  <sheetViews>
    <sheetView defaultGridColor="0" colorId="22" zoomScale="75" zoomScaleNormal="75" workbookViewId="0">
      <selection activeCell="M46" sqref="M46"/>
    </sheetView>
  </sheetViews>
  <sheetFormatPr defaultColWidth="9.77734375" defaultRowHeight="15"/>
  <cols>
    <col min="1" max="1" width="5.77734375" customWidth="1"/>
    <col min="2" max="2" width="7.77734375" customWidth="1"/>
    <col min="3" max="3" width="63.77734375" customWidth="1"/>
    <col min="4" max="5" width="16.77734375" customWidth="1"/>
    <col min="6" max="6" width="11.77734375" customWidth="1"/>
    <col min="7" max="8" width="15.77734375" customWidth="1"/>
  </cols>
  <sheetData>
    <row r="1" spans="1:9" ht="15" customHeight="1" thickBot="1">
      <c r="A1" s="7"/>
      <c r="B1" s="7" t="str">
        <f>'Data Sheet'!A56</f>
        <v>Annual Report of Pattersonville Telephone Company                                                                                                       For the period ending December 31, 2014</v>
      </c>
      <c r="C1" s="7"/>
      <c r="D1" s="7"/>
      <c r="E1" s="7"/>
      <c r="F1" s="7"/>
      <c r="G1" s="7"/>
      <c r="H1" s="7"/>
      <c r="I1" s="7"/>
    </row>
    <row r="2" spans="1:9" ht="15" customHeight="1">
      <c r="A2" s="7"/>
      <c r="B2" s="521"/>
      <c r="C2" s="522"/>
      <c r="D2" s="522"/>
      <c r="E2" s="522"/>
      <c r="F2" s="522"/>
      <c r="G2" s="522"/>
      <c r="H2" s="112"/>
      <c r="I2" s="7"/>
    </row>
    <row r="3" spans="1:9" ht="18" customHeight="1">
      <c r="A3" s="7"/>
      <c r="B3" s="941" t="s">
        <v>2393</v>
      </c>
      <c r="C3" s="523"/>
      <c r="D3" s="523"/>
      <c r="E3" s="523"/>
      <c r="F3" s="523"/>
      <c r="G3" s="523"/>
      <c r="H3" s="524"/>
      <c r="I3" s="7"/>
    </row>
    <row r="4" spans="1:9" ht="15.95" customHeight="1">
      <c r="A4" s="7"/>
      <c r="B4" s="117"/>
      <c r="C4" s="7"/>
      <c r="D4" s="7"/>
      <c r="E4" s="7"/>
      <c r="F4" s="7"/>
      <c r="G4" s="7"/>
      <c r="H4" s="525"/>
      <c r="I4" s="7"/>
    </row>
    <row r="5" spans="1:9" ht="15.95" customHeight="1">
      <c r="A5" s="7"/>
      <c r="B5" s="597" t="s">
        <v>888</v>
      </c>
      <c r="C5" s="7" t="s">
        <v>2394</v>
      </c>
      <c r="D5" s="7"/>
      <c r="E5" s="7"/>
      <c r="F5" s="7"/>
      <c r="G5" s="7"/>
      <c r="H5" s="525"/>
      <c r="I5" s="7"/>
    </row>
    <row r="6" spans="1:9" ht="15.95" customHeight="1">
      <c r="A6" s="7"/>
      <c r="B6" s="597" t="s">
        <v>894</v>
      </c>
      <c r="C6" s="7" t="s">
        <v>2395</v>
      </c>
      <c r="D6" s="7"/>
      <c r="E6" s="7"/>
      <c r="F6" s="7"/>
      <c r="G6" s="7"/>
      <c r="H6" s="525"/>
      <c r="I6" s="7"/>
    </row>
    <row r="7" spans="1:9" ht="15.95" customHeight="1">
      <c r="A7" s="7"/>
      <c r="B7" s="117"/>
      <c r="C7" s="7" t="s">
        <v>2396</v>
      </c>
      <c r="D7" s="7"/>
      <c r="E7" s="7"/>
      <c r="F7" s="7"/>
      <c r="G7" s="7"/>
      <c r="H7" s="525"/>
      <c r="I7" s="7"/>
    </row>
    <row r="8" spans="1:9" ht="15.95" customHeight="1">
      <c r="A8" s="7"/>
      <c r="B8" s="597" t="s">
        <v>288</v>
      </c>
      <c r="C8" s="7" t="s">
        <v>2397</v>
      </c>
      <c r="D8" s="7"/>
      <c r="E8" s="7"/>
      <c r="F8" s="7"/>
      <c r="G8" s="7"/>
      <c r="H8" s="525"/>
      <c r="I8" s="7"/>
    </row>
    <row r="9" spans="1:9" ht="15.95" customHeight="1">
      <c r="A9" s="7"/>
      <c r="B9" s="597" t="s">
        <v>2398</v>
      </c>
      <c r="C9" s="7" t="s">
        <v>2399</v>
      </c>
      <c r="D9" s="7"/>
      <c r="E9" s="7"/>
      <c r="F9" s="7"/>
      <c r="G9" s="7"/>
      <c r="H9" s="525"/>
      <c r="I9" s="7"/>
    </row>
    <row r="10" spans="1:9" ht="15.95" customHeight="1">
      <c r="A10" s="7"/>
      <c r="B10" s="597" t="s">
        <v>2400</v>
      </c>
      <c r="C10" s="7" t="s">
        <v>2401</v>
      </c>
      <c r="D10" s="7"/>
      <c r="E10" s="7"/>
      <c r="F10" s="7"/>
      <c r="G10" s="7"/>
      <c r="H10" s="525"/>
      <c r="I10" s="7"/>
    </row>
    <row r="11" spans="1:9" ht="15.95" customHeight="1">
      <c r="A11" s="7"/>
      <c r="B11" s="117"/>
      <c r="C11" s="7" t="s">
        <v>2402</v>
      </c>
      <c r="D11" s="7"/>
      <c r="E11" s="7"/>
      <c r="F11" s="7"/>
      <c r="G11" s="7"/>
      <c r="H11" s="525"/>
      <c r="I11" s="7"/>
    </row>
    <row r="12" spans="1:9" ht="15.95" customHeight="1">
      <c r="A12" s="7"/>
      <c r="B12" s="526"/>
      <c r="C12" s="528"/>
      <c r="D12" s="528"/>
      <c r="E12" s="528"/>
      <c r="F12" s="527"/>
      <c r="G12" s="528"/>
      <c r="H12" s="552"/>
      <c r="I12" s="7"/>
    </row>
    <row r="13" spans="1:9" ht="15.95" customHeight="1">
      <c r="A13" s="7"/>
      <c r="B13" s="530"/>
      <c r="C13" s="531"/>
      <c r="D13" s="531"/>
      <c r="E13" s="531"/>
      <c r="F13" s="114" t="s">
        <v>865</v>
      </c>
      <c r="G13" s="793"/>
      <c r="H13" s="525"/>
      <c r="I13" s="7"/>
    </row>
    <row r="14" spans="1:9" ht="15.95" customHeight="1">
      <c r="A14" s="7"/>
      <c r="B14" s="530"/>
      <c r="C14" s="531"/>
      <c r="D14" s="531"/>
      <c r="E14" s="531"/>
      <c r="F14" s="528"/>
      <c r="G14" s="528"/>
      <c r="H14" s="525"/>
      <c r="I14" s="7"/>
    </row>
    <row r="15" spans="1:9" ht="15.95" customHeight="1">
      <c r="A15" s="7"/>
      <c r="B15" s="530"/>
      <c r="C15" s="531"/>
      <c r="D15" s="535" t="s">
        <v>2403</v>
      </c>
      <c r="E15" s="531"/>
      <c r="F15" s="535" t="s">
        <v>899</v>
      </c>
      <c r="G15" s="531"/>
      <c r="H15" s="533" t="s">
        <v>1825</v>
      </c>
      <c r="I15" s="7"/>
    </row>
    <row r="16" spans="1:9" ht="15.95" customHeight="1">
      <c r="A16" s="7"/>
      <c r="B16" s="534" t="s">
        <v>2228</v>
      </c>
      <c r="C16" s="535" t="s">
        <v>1397</v>
      </c>
      <c r="D16" s="535" t="s">
        <v>298</v>
      </c>
      <c r="E16" s="535" t="s">
        <v>188</v>
      </c>
      <c r="F16" s="535" t="s">
        <v>1307</v>
      </c>
      <c r="G16" s="535" t="s">
        <v>1219</v>
      </c>
      <c r="H16" s="533" t="s">
        <v>885</v>
      </c>
      <c r="I16" s="7"/>
    </row>
    <row r="17" spans="1:9" ht="15.95" customHeight="1">
      <c r="A17" s="7"/>
      <c r="B17" s="534" t="s">
        <v>2240</v>
      </c>
      <c r="C17" s="535" t="s">
        <v>2722</v>
      </c>
      <c r="D17" s="535" t="s">
        <v>2723</v>
      </c>
      <c r="E17" s="535" t="s">
        <v>2724</v>
      </c>
      <c r="F17" s="535" t="s">
        <v>2254</v>
      </c>
      <c r="G17" s="535" t="s">
        <v>2255</v>
      </c>
      <c r="H17" s="533" t="s">
        <v>2256</v>
      </c>
      <c r="I17" s="7"/>
    </row>
    <row r="18" spans="1:9" ht="15.95" customHeight="1">
      <c r="A18" s="7"/>
      <c r="B18" s="526"/>
      <c r="C18" s="528"/>
      <c r="D18" s="528"/>
      <c r="E18" s="528"/>
      <c r="F18" s="528"/>
      <c r="G18" s="528"/>
      <c r="H18" s="552"/>
      <c r="I18" s="7"/>
    </row>
    <row r="19" spans="1:9" ht="15.95" customHeight="1">
      <c r="A19" s="7"/>
      <c r="B19" s="534" t="s">
        <v>2727</v>
      </c>
      <c r="C19" s="197"/>
      <c r="D19" s="295"/>
      <c r="E19" s="295"/>
      <c r="F19" s="295"/>
      <c r="G19" s="295"/>
      <c r="H19" s="307">
        <f t="shared" ref="H19:H45" si="0">D19+E19-G19</f>
        <v>0</v>
      </c>
      <c r="I19" s="7"/>
    </row>
    <row r="20" spans="1:9" ht="15.95" customHeight="1">
      <c r="A20" s="7"/>
      <c r="B20" s="534" t="s">
        <v>1726</v>
      </c>
      <c r="C20" s="197"/>
      <c r="D20" s="199"/>
      <c r="E20" s="199"/>
      <c r="F20" s="197"/>
      <c r="G20" s="199"/>
      <c r="H20" s="263">
        <f t="shared" si="0"/>
        <v>0</v>
      </c>
      <c r="I20" s="7"/>
    </row>
    <row r="21" spans="1:9" ht="15.95" customHeight="1">
      <c r="A21" s="7"/>
      <c r="B21" s="534" t="s">
        <v>1971</v>
      </c>
      <c r="C21" s="197"/>
      <c r="D21" s="199"/>
      <c r="E21" s="199"/>
      <c r="F21" s="197"/>
      <c r="G21" s="199"/>
      <c r="H21" s="263">
        <f t="shared" si="0"/>
        <v>0</v>
      </c>
      <c r="I21" s="7"/>
    </row>
    <row r="22" spans="1:9" ht="15.95" customHeight="1">
      <c r="A22" s="7"/>
      <c r="B22" s="534" t="s">
        <v>2263</v>
      </c>
      <c r="C22" s="197"/>
      <c r="D22" s="199"/>
      <c r="E22" s="199"/>
      <c r="F22" s="197"/>
      <c r="G22" s="199"/>
      <c r="H22" s="263">
        <f t="shared" si="0"/>
        <v>0</v>
      </c>
      <c r="I22" s="7"/>
    </row>
    <row r="23" spans="1:9" ht="15.95" customHeight="1">
      <c r="A23" s="7"/>
      <c r="B23" s="534" t="s">
        <v>2264</v>
      </c>
      <c r="C23" s="197"/>
      <c r="D23" s="199"/>
      <c r="E23" s="199"/>
      <c r="F23" s="197"/>
      <c r="G23" s="199"/>
      <c r="H23" s="263">
        <f t="shared" si="0"/>
        <v>0</v>
      </c>
      <c r="I23" s="7"/>
    </row>
    <row r="24" spans="1:9" ht="15.95" customHeight="1">
      <c r="A24" s="7"/>
      <c r="B24" s="534" t="s">
        <v>2735</v>
      </c>
      <c r="C24" s="197"/>
      <c r="D24" s="199"/>
      <c r="E24" s="199"/>
      <c r="F24" s="197"/>
      <c r="G24" s="199"/>
      <c r="H24" s="263">
        <f t="shared" si="0"/>
        <v>0</v>
      </c>
      <c r="I24" s="7"/>
    </row>
    <row r="25" spans="1:9" ht="15.95" customHeight="1">
      <c r="A25" s="7"/>
      <c r="B25" s="534" t="s">
        <v>2738</v>
      </c>
      <c r="C25" s="197"/>
      <c r="D25" s="199"/>
      <c r="E25" s="199"/>
      <c r="F25" s="197"/>
      <c r="G25" s="199"/>
      <c r="H25" s="263">
        <f t="shared" si="0"/>
        <v>0</v>
      </c>
      <c r="I25" s="7"/>
    </row>
    <row r="26" spans="1:9" ht="15.95" customHeight="1">
      <c r="A26" s="794"/>
      <c r="B26" s="534" t="s">
        <v>154</v>
      </c>
      <c r="C26" s="197"/>
      <c r="D26" s="199"/>
      <c r="E26" s="199"/>
      <c r="F26" s="197"/>
      <c r="G26" s="199"/>
      <c r="H26" s="263">
        <f t="shared" si="0"/>
        <v>0</v>
      </c>
      <c r="I26" s="7"/>
    </row>
    <row r="27" spans="1:9" ht="15.95" customHeight="1">
      <c r="A27" s="7"/>
      <c r="B27" s="534" t="s">
        <v>2591</v>
      </c>
      <c r="C27" s="197"/>
      <c r="D27" s="199"/>
      <c r="E27" s="199"/>
      <c r="F27" s="197"/>
      <c r="G27" s="199"/>
      <c r="H27" s="263">
        <f t="shared" si="0"/>
        <v>0</v>
      </c>
      <c r="I27" s="7"/>
    </row>
    <row r="28" spans="1:9" ht="15.95" customHeight="1">
      <c r="A28" s="7"/>
      <c r="B28" s="534" t="s">
        <v>2265</v>
      </c>
      <c r="C28" s="197"/>
      <c r="D28" s="199"/>
      <c r="E28" s="199"/>
      <c r="F28" s="197"/>
      <c r="G28" s="199"/>
      <c r="H28" s="263">
        <f t="shared" si="0"/>
        <v>0</v>
      </c>
      <c r="I28" s="7"/>
    </row>
    <row r="29" spans="1:9" ht="15.95" customHeight="1">
      <c r="A29" s="7"/>
      <c r="B29" s="534" t="s">
        <v>2266</v>
      </c>
      <c r="C29" s="197"/>
      <c r="D29" s="199"/>
      <c r="E29" s="199"/>
      <c r="F29" s="197"/>
      <c r="G29" s="199"/>
      <c r="H29" s="263">
        <f t="shared" si="0"/>
        <v>0</v>
      </c>
      <c r="I29" s="7"/>
    </row>
    <row r="30" spans="1:9" ht="15.95" customHeight="1">
      <c r="A30" s="7"/>
      <c r="B30" s="534" t="s">
        <v>2267</v>
      </c>
      <c r="C30" s="197"/>
      <c r="D30" s="199"/>
      <c r="E30" s="199"/>
      <c r="F30" s="197"/>
      <c r="G30" s="199"/>
      <c r="H30" s="263">
        <f t="shared" si="0"/>
        <v>0</v>
      </c>
      <c r="I30" s="7"/>
    </row>
    <row r="31" spans="1:9" ht="15.95" customHeight="1">
      <c r="A31" s="7"/>
      <c r="B31" s="534" t="s">
        <v>2268</v>
      </c>
      <c r="C31" s="197"/>
      <c r="D31" s="199"/>
      <c r="E31" s="199"/>
      <c r="F31" s="197"/>
      <c r="G31" s="199"/>
      <c r="H31" s="263">
        <f t="shared" si="0"/>
        <v>0</v>
      </c>
      <c r="I31" s="7"/>
    </row>
    <row r="32" spans="1:9" ht="15.95" customHeight="1">
      <c r="A32" s="7"/>
      <c r="B32" s="534" t="s">
        <v>2269</v>
      </c>
      <c r="C32" s="197"/>
      <c r="D32" s="199"/>
      <c r="E32" s="199"/>
      <c r="F32" s="197"/>
      <c r="G32" s="199"/>
      <c r="H32" s="263">
        <f t="shared" si="0"/>
        <v>0</v>
      </c>
      <c r="I32" s="7"/>
    </row>
    <row r="33" spans="1:9" ht="15.95" customHeight="1">
      <c r="A33" s="7"/>
      <c r="B33" s="534" t="s">
        <v>2270</v>
      </c>
      <c r="C33" s="197"/>
      <c r="D33" s="199"/>
      <c r="E33" s="199"/>
      <c r="F33" s="197"/>
      <c r="G33" s="199"/>
      <c r="H33" s="263">
        <f t="shared" si="0"/>
        <v>0</v>
      </c>
      <c r="I33" s="7"/>
    </row>
    <row r="34" spans="1:9" ht="15.95" customHeight="1">
      <c r="A34" s="7"/>
      <c r="B34" s="534" t="s">
        <v>2271</v>
      </c>
      <c r="C34" s="197"/>
      <c r="D34" s="199"/>
      <c r="E34" s="199"/>
      <c r="F34" s="197"/>
      <c r="G34" s="199"/>
      <c r="H34" s="263">
        <f t="shared" si="0"/>
        <v>0</v>
      </c>
      <c r="I34" s="7"/>
    </row>
    <row r="35" spans="1:9" ht="15.95" customHeight="1">
      <c r="A35" s="7"/>
      <c r="B35" s="534" t="s">
        <v>2272</v>
      </c>
      <c r="C35" s="197"/>
      <c r="D35" s="199"/>
      <c r="E35" s="199"/>
      <c r="F35" s="197"/>
      <c r="G35" s="199"/>
      <c r="H35" s="263">
        <f t="shared" si="0"/>
        <v>0</v>
      </c>
      <c r="I35" s="7"/>
    </row>
    <row r="36" spans="1:9" ht="15.95" customHeight="1">
      <c r="A36" s="7"/>
      <c r="B36" s="534" t="s">
        <v>2273</v>
      </c>
      <c r="C36" s="197"/>
      <c r="D36" s="199"/>
      <c r="E36" s="199"/>
      <c r="F36" s="197"/>
      <c r="G36" s="199"/>
      <c r="H36" s="263">
        <f t="shared" si="0"/>
        <v>0</v>
      </c>
      <c r="I36" s="7"/>
    </row>
    <row r="37" spans="1:9" ht="15.95" customHeight="1">
      <c r="A37" s="7"/>
      <c r="B37" s="534" t="s">
        <v>2274</v>
      </c>
      <c r="C37" s="197"/>
      <c r="D37" s="199"/>
      <c r="E37" s="199"/>
      <c r="F37" s="197"/>
      <c r="G37" s="199"/>
      <c r="H37" s="263">
        <f t="shared" si="0"/>
        <v>0</v>
      </c>
      <c r="I37" s="7"/>
    </row>
    <row r="38" spans="1:9" ht="15.95" customHeight="1">
      <c r="A38" s="7"/>
      <c r="B38" s="534" t="s">
        <v>2275</v>
      </c>
      <c r="C38" s="197"/>
      <c r="D38" s="199"/>
      <c r="E38" s="199"/>
      <c r="F38" s="197"/>
      <c r="G38" s="199"/>
      <c r="H38" s="263">
        <f t="shared" si="0"/>
        <v>0</v>
      </c>
      <c r="I38" s="7"/>
    </row>
    <row r="39" spans="1:9" ht="15.95" customHeight="1">
      <c r="A39" s="7"/>
      <c r="B39" s="534" t="s">
        <v>2276</v>
      </c>
      <c r="C39" s="197"/>
      <c r="D39" s="199"/>
      <c r="E39" s="199"/>
      <c r="F39" s="197"/>
      <c r="G39" s="199"/>
      <c r="H39" s="263">
        <f t="shared" si="0"/>
        <v>0</v>
      </c>
      <c r="I39" s="7"/>
    </row>
    <row r="40" spans="1:9" ht="15.95" customHeight="1">
      <c r="A40" s="7"/>
      <c r="B40" s="534" t="s">
        <v>2277</v>
      </c>
      <c r="C40" s="197"/>
      <c r="D40" s="199"/>
      <c r="E40" s="199"/>
      <c r="F40" s="197"/>
      <c r="G40" s="199"/>
      <c r="H40" s="263">
        <f t="shared" si="0"/>
        <v>0</v>
      </c>
      <c r="I40" s="7"/>
    </row>
    <row r="41" spans="1:9" ht="15.95" customHeight="1">
      <c r="A41" s="7"/>
      <c r="B41" s="534" t="s">
        <v>2278</v>
      </c>
      <c r="C41" s="197"/>
      <c r="D41" s="199"/>
      <c r="E41" s="199"/>
      <c r="F41" s="197"/>
      <c r="G41" s="199"/>
      <c r="H41" s="263">
        <f t="shared" si="0"/>
        <v>0</v>
      </c>
      <c r="I41" s="7"/>
    </row>
    <row r="42" spans="1:9" ht="15.95" customHeight="1">
      <c r="A42" s="7"/>
      <c r="B42" s="534" t="s">
        <v>2279</v>
      </c>
      <c r="C42" s="197"/>
      <c r="D42" s="199"/>
      <c r="E42" s="199"/>
      <c r="F42" s="197"/>
      <c r="G42" s="199"/>
      <c r="H42" s="263">
        <f t="shared" si="0"/>
        <v>0</v>
      </c>
      <c r="I42" s="7"/>
    </row>
    <row r="43" spans="1:9" ht="15.95" customHeight="1">
      <c r="A43" s="7"/>
      <c r="B43" s="534" t="s">
        <v>2280</v>
      </c>
      <c r="C43" s="197"/>
      <c r="D43" s="199"/>
      <c r="E43" s="199"/>
      <c r="F43" s="197"/>
      <c r="G43" s="199"/>
      <c r="H43" s="263">
        <f t="shared" si="0"/>
        <v>0</v>
      </c>
      <c r="I43" s="7"/>
    </row>
    <row r="44" spans="1:9" ht="15.95" customHeight="1">
      <c r="A44" s="7"/>
      <c r="B44" s="534" t="s">
        <v>167</v>
      </c>
      <c r="C44" s="197"/>
      <c r="D44" s="199"/>
      <c r="E44" s="199"/>
      <c r="F44" s="197"/>
      <c r="G44" s="199"/>
      <c r="H44" s="263">
        <f t="shared" si="0"/>
        <v>0</v>
      </c>
      <c r="I44" s="7"/>
    </row>
    <row r="45" spans="1:9" ht="15.95" customHeight="1">
      <c r="A45" s="7"/>
      <c r="B45" s="534" t="s">
        <v>170</v>
      </c>
      <c r="C45" s="531" t="s">
        <v>2404</v>
      </c>
      <c r="D45" s="199"/>
      <c r="E45" s="199"/>
      <c r="F45" s="197"/>
      <c r="G45" s="199"/>
      <c r="H45" s="263">
        <f t="shared" si="0"/>
        <v>0</v>
      </c>
      <c r="I45" s="7"/>
    </row>
    <row r="46" spans="1:9" ht="15.95" customHeight="1" thickBot="1">
      <c r="A46" s="7"/>
      <c r="B46" s="541" t="s">
        <v>172</v>
      </c>
      <c r="C46" s="795" t="s">
        <v>204</v>
      </c>
      <c r="D46" s="544">
        <f>SUM(D19:D45)</f>
        <v>0</v>
      </c>
      <c r="E46" s="544">
        <f>SUM(E19:E45)</f>
        <v>0</v>
      </c>
      <c r="F46" s="301"/>
      <c r="G46" s="544">
        <f>SUM(G19:G45)</f>
        <v>0</v>
      </c>
      <c r="H46" s="545">
        <f>SUM(H19:H45)</f>
        <v>0</v>
      </c>
      <c r="I46" s="7"/>
    </row>
    <row r="47" spans="1:9" ht="15.95" customHeight="1">
      <c r="A47" s="7"/>
      <c r="B47" s="7" t="s">
        <v>513</v>
      </c>
      <c r="C47" s="523"/>
      <c r="D47" s="523"/>
      <c r="E47" s="523"/>
      <c r="F47" s="523"/>
      <c r="G47" s="523"/>
      <c r="H47" s="523"/>
      <c r="I47" s="7"/>
    </row>
    <row r="48" spans="1:9" ht="15.95" customHeight="1">
      <c r="A48" s="7"/>
      <c r="B48" s="114" t="s">
        <v>1356</v>
      </c>
      <c r="C48" s="114"/>
      <c r="D48" s="114"/>
      <c r="E48" s="114"/>
      <c r="F48" s="114"/>
      <c r="G48" s="114"/>
      <c r="H48" s="114"/>
      <c r="I48" s="7"/>
    </row>
    <row r="49" spans="1:1">
      <c r="A49" s="7"/>
    </row>
    <row r="50" spans="1:1">
      <c r="A50" s="7"/>
    </row>
    <row r="51" spans="1:1">
      <c r="A51" s="7"/>
    </row>
    <row r="52" spans="1:1">
      <c r="A52" s="7"/>
    </row>
    <row r="53" spans="1:1">
      <c r="A53" s="7"/>
    </row>
    <row r="54" spans="1:1">
      <c r="A54" s="7"/>
    </row>
    <row r="55" spans="1:1">
      <c r="A55" s="7"/>
    </row>
    <row r="56" spans="1:1">
      <c r="A56" s="7"/>
    </row>
    <row r="57" spans="1:1">
      <c r="A57" s="7"/>
    </row>
    <row r="58" spans="1:1">
      <c r="A58" s="7"/>
    </row>
    <row r="59" spans="1:1">
      <c r="A59" s="7"/>
    </row>
    <row r="60" spans="1:1">
      <c r="A60" s="7"/>
    </row>
    <row r="61" spans="1:1">
      <c r="A61" s="7"/>
    </row>
    <row r="62" spans="1:1">
      <c r="A62" s="7"/>
    </row>
    <row r="63" spans="1:1">
      <c r="A63" s="7"/>
    </row>
    <row r="64" spans="1:1">
      <c r="A64" s="7"/>
    </row>
    <row r="65" spans="1:1">
      <c r="A65" s="7"/>
    </row>
    <row r="66" spans="1:1">
      <c r="A66" s="7"/>
    </row>
    <row r="67" spans="1:1">
      <c r="A67" s="7"/>
    </row>
    <row r="68" spans="1:1">
      <c r="A68" s="7"/>
    </row>
    <row r="69" spans="1:1">
      <c r="A69" s="7"/>
    </row>
  </sheetData>
  <phoneticPr fontId="62" type="noConversion"/>
  <printOptions horizontalCentered="1"/>
  <pageMargins left="0.5" right="0.5" top="0.5" bottom="0.5" header="0.5" footer="0.5"/>
  <pageSetup scale="6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51" r:id="rId4" name="Button 39">
              <controlPr locked="0" defaultSize="0" autoFill="0" autoLine="0" autoPict="0">
                <anchor moveWithCells="1" sizeWithCells="1">
                  <from>
                    <xdr:col>0</xdr:col>
                    <xdr:colOff>0</xdr:colOff>
                    <xdr:row>49</xdr:row>
                    <xdr:rowOff>142875</xdr:rowOff>
                  </from>
                  <to>
                    <xdr:col>0</xdr:col>
                    <xdr:colOff>0</xdr:colOff>
                    <xdr:row>51</xdr:row>
                    <xdr:rowOff>180975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56</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112"/>
  <sheetViews>
    <sheetView defaultGridColor="0" colorId="22" zoomScale="75" zoomScaleNormal="75" workbookViewId="0">
      <selection activeCell="F48" sqref="F48"/>
    </sheetView>
  </sheetViews>
  <sheetFormatPr defaultColWidth="9.77734375" defaultRowHeight="15"/>
  <cols>
    <col min="1" max="1" width="6.77734375" customWidth="1"/>
    <col min="2" max="2" width="40.77734375" customWidth="1"/>
    <col min="3" max="4" width="6.77734375" customWidth="1"/>
    <col min="5" max="5" width="40.77734375" customWidth="1"/>
    <col min="6" max="6" width="7.77734375" customWidth="1"/>
  </cols>
  <sheetData>
    <row r="1" spans="1:7" ht="15.95" customHeight="1" thickBot="1">
      <c r="A1" s="66" t="str">
        <f>'Data Sheet'!A48</f>
        <v>Annual Report of Pattersonville Telephone Company                                                     For the period ending December 31, 2014</v>
      </c>
      <c r="B1" s="67"/>
      <c r="C1" s="67"/>
      <c r="D1" s="67"/>
      <c r="E1" s="67"/>
      <c r="F1" s="67"/>
      <c r="G1" s="67"/>
    </row>
    <row r="2" spans="1:7" ht="15.95" customHeight="1">
      <c r="A2" s="68"/>
      <c r="B2" s="69"/>
      <c r="C2" s="69"/>
      <c r="D2" s="69"/>
      <c r="E2" s="69"/>
      <c r="F2" s="70"/>
      <c r="G2" s="67"/>
    </row>
    <row r="3" spans="1:7" ht="15.95" customHeight="1">
      <c r="A3" s="71" t="s">
        <v>2718</v>
      </c>
      <c r="B3" s="72"/>
      <c r="C3" s="72"/>
      <c r="D3" s="72"/>
      <c r="E3" s="72"/>
      <c r="F3" s="73"/>
      <c r="G3" s="67"/>
    </row>
    <row r="4" spans="1:7" ht="15.95" customHeight="1">
      <c r="A4" s="74"/>
      <c r="B4" s="67"/>
      <c r="C4" s="67"/>
      <c r="D4" s="67"/>
      <c r="E4" s="67"/>
      <c r="F4" s="75"/>
      <c r="G4" s="67"/>
    </row>
    <row r="5" spans="1:7" ht="15.95" customHeight="1">
      <c r="A5" s="76" t="s">
        <v>2719</v>
      </c>
      <c r="B5" s="77" t="s">
        <v>2720</v>
      </c>
      <c r="C5" s="78" t="s">
        <v>2721</v>
      </c>
      <c r="D5" s="79" t="s">
        <v>2719</v>
      </c>
      <c r="E5" s="78" t="s">
        <v>2720</v>
      </c>
      <c r="F5" s="80" t="s">
        <v>2721</v>
      </c>
      <c r="G5" s="67"/>
    </row>
    <row r="6" spans="1:7" ht="15.95" customHeight="1">
      <c r="A6" s="81" t="s">
        <v>2722</v>
      </c>
      <c r="B6" s="82" t="s">
        <v>2723</v>
      </c>
      <c r="C6" s="83" t="s">
        <v>2724</v>
      </c>
      <c r="D6" s="84" t="s">
        <v>2722</v>
      </c>
      <c r="E6" s="83" t="s">
        <v>2723</v>
      </c>
      <c r="F6" s="85" t="s">
        <v>2724</v>
      </c>
      <c r="G6" s="67"/>
    </row>
    <row r="7" spans="1:7" ht="15.95" customHeight="1">
      <c r="A7" s="74"/>
      <c r="B7" s="86" t="s">
        <v>359</v>
      </c>
      <c r="C7" s="67"/>
      <c r="D7" s="87">
        <f>A50+1</f>
        <v>36</v>
      </c>
      <c r="E7" s="67" t="s">
        <v>750</v>
      </c>
      <c r="F7" s="88">
        <v>58</v>
      </c>
      <c r="G7" s="67"/>
    </row>
    <row r="8" spans="1:7" ht="15.95" customHeight="1">
      <c r="A8" s="89">
        <v>1</v>
      </c>
      <c r="B8" s="90" t="s">
        <v>2726</v>
      </c>
      <c r="C8" s="91" t="s">
        <v>2727</v>
      </c>
      <c r="D8" s="87">
        <f>D7+1</f>
        <v>37</v>
      </c>
      <c r="E8" s="67" t="s">
        <v>746</v>
      </c>
      <c r="F8" s="92" t="s">
        <v>747</v>
      </c>
      <c r="G8" s="67"/>
    </row>
    <row r="9" spans="1:7" ht="15.95" customHeight="1">
      <c r="A9" s="89">
        <f t="shared" ref="A9:A14" si="0">A8+1</f>
        <v>2</v>
      </c>
      <c r="B9" s="90" t="s">
        <v>2728</v>
      </c>
      <c r="C9" s="91" t="s">
        <v>2729</v>
      </c>
      <c r="D9" s="87">
        <v>38</v>
      </c>
      <c r="E9" s="67" t="s">
        <v>748</v>
      </c>
      <c r="F9" s="94" t="s">
        <v>2733</v>
      </c>
      <c r="G9" s="67"/>
    </row>
    <row r="10" spans="1:7" ht="15.95" customHeight="1">
      <c r="A10" s="89">
        <f t="shared" si="0"/>
        <v>3</v>
      </c>
      <c r="B10" s="90" t="s">
        <v>2731</v>
      </c>
      <c r="C10" s="91" t="s">
        <v>2732</v>
      </c>
      <c r="D10" s="87">
        <f>D9+1</f>
        <v>39</v>
      </c>
      <c r="E10" s="67" t="s">
        <v>746</v>
      </c>
      <c r="F10" s="88" t="s">
        <v>2736</v>
      </c>
      <c r="G10" s="67"/>
    </row>
    <row r="11" spans="1:7" ht="15.95" customHeight="1">
      <c r="A11" s="89">
        <f t="shared" si="0"/>
        <v>4</v>
      </c>
      <c r="B11" s="90" t="s">
        <v>2734</v>
      </c>
      <c r="C11" s="91" t="s">
        <v>2735</v>
      </c>
      <c r="D11" s="87">
        <f>D10+1</f>
        <v>40</v>
      </c>
      <c r="E11" s="67" t="s">
        <v>746</v>
      </c>
      <c r="F11" s="88" t="s">
        <v>2739</v>
      </c>
      <c r="G11" s="67"/>
    </row>
    <row r="12" spans="1:7" ht="15.95" customHeight="1">
      <c r="A12" s="89">
        <f t="shared" si="0"/>
        <v>5</v>
      </c>
      <c r="B12" s="90" t="s">
        <v>2737</v>
      </c>
      <c r="C12" s="91" t="s">
        <v>2738</v>
      </c>
      <c r="D12" s="87">
        <f>D11+1</f>
        <v>41</v>
      </c>
      <c r="E12" s="67" t="s">
        <v>155</v>
      </c>
      <c r="F12" s="92"/>
      <c r="G12" s="67"/>
    </row>
    <row r="13" spans="1:7" ht="15.95" customHeight="1">
      <c r="A13" s="89">
        <f t="shared" si="0"/>
        <v>6</v>
      </c>
      <c r="B13" s="90" t="s">
        <v>153</v>
      </c>
      <c r="C13" s="91" t="s">
        <v>154</v>
      </c>
      <c r="D13" s="87"/>
      <c r="E13" s="67" t="s">
        <v>2592</v>
      </c>
      <c r="F13" s="88" t="s">
        <v>2593</v>
      </c>
      <c r="G13" s="67"/>
    </row>
    <row r="14" spans="1:7" ht="15.95" customHeight="1">
      <c r="A14" s="89">
        <f t="shared" si="0"/>
        <v>7</v>
      </c>
      <c r="B14" s="90" t="s">
        <v>2590</v>
      </c>
      <c r="C14" s="91" t="s">
        <v>2591</v>
      </c>
      <c r="D14" s="87">
        <f>D12+1</f>
        <v>42</v>
      </c>
      <c r="E14" s="67" t="s">
        <v>2594</v>
      </c>
      <c r="F14" s="88" t="s">
        <v>2595</v>
      </c>
      <c r="G14" s="67"/>
    </row>
    <row r="15" spans="1:7" ht="15.95" customHeight="1">
      <c r="A15" s="89"/>
      <c r="B15" s="90"/>
      <c r="C15" s="1428"/>
      <c r="D15" s="87">
        <f>D14+1</f>
        <v>43</v>
      </c>
      <c r="E15" s="67" t="s">
        <v>2598</v>
      </c>
      <c r="F15" s="94" t="s">
        <v>2599</v>
      </c>
      <c r="G15" s="67"/>
    </row>
    <row r="16" spans="1:7" ht="15.95" customHeight="1">
      <c r="A16" s="89">
        <f>A14+1</f>
        <v>8</v>
      </c>
      <c r="B16" s="90" t="s">
        <v>2596</v>
      </c>
      <c r="C16" s="91" t="s">
        <v>2597</v>
      </c>
      <c r="D16" s="87">
        <f>D15+1</f>
        <v>44</v>
      </c>
      <c r="E16" s="67" t="s">
        <v>2600</v>
      </c>
      <c r="F16" s="94" t="s">
        <v>751</v>
      </c>
      <c r="G16" s="67"/>
    </row>
    <row r="17" spans="1:7" ht="15.95" customHeight="1">
      <c r="A17" s="89"/>
      <c r="B17" s="90"/>
      <c r="C17" s="1428"/>
      <c r="D17" s="87">
        <f>D16+1</f>
        <v>45</v>
      </c>
      <c r="E17" s="67" t="s">
        <v>2602</v>
      </c>
      <c r="F17" s="94" t="s">
        <v>752</v>
      </c>
      <c r="G17" s="67"/>
    </row>
    <row r="18" spans="1:7" ht="15.95" customHeight="1">
      <c r="A18" s="89"/>
      <c r="B18" s="86" t="s">
        <v>2601</v>
      </c>
      <c r="C18" s="1429"/>
      <c r="D18" s="87">
        <f>D17+1</f>
        <v>46</v>
      </c>
      <c r="E18" s="67" t="s">
        <v>2605</v>
      </c>
      <c r="F18" s="94">
        <v>72</v>
      </c>
      <c r="G18" s="67"/>
    </row>
    <row r="19" spans="1:7" ht="15.95" customHeight="1">
      <c r="A19" s="89">
        <f>A16+1</f>
        <v>9</v>
      </c>
      <c r="B19" s="90" t="s">
        <v>2604</v>
      </c>
      <c r="C19" s="1429"/>
      <c r="D19" s="87">
        <f>D18+1</f>
        <v>47</v>
      </c>
      <c r="E19" s="67" t="s">
        <v>1932</v>
      </c>
      <c r="F19" s="97"/>
      <c r="G19" s="67"/>
    </row>
    <row r="20" spans="1:7" ht="15.95" customHeight="1">
      <c r="A20" s="89"/>
      <c r="B20" s="90" t="s">
        <v>2607</v>
      </c>
      <c r="C20" s="96" t="s">
        <v>2608</v>
      </c>
      <c r="D20" s="93"/>
      <c r="E20" s="67" t="s">
        <v>1933</v>
      </c>
      <c r="F20" s="94">
        <v>73</v>
      </c>
      <c r="G20" s="67"/>
    </row>
    <row r="21" spans="1:7" ht="15.95" customHeight="1">
      <c r="A21" s="89">
        <f>A19+1</f>
        <v>10</v>
      </c>
      <c r="B21" s="90" t="s">
        <v>2609</v>
      </c>
      <c r="C21" s="91" t="s">
        <v>2610</v>
      </c>
      <c r="D21" s="87">
        <f>D19+1</f>
        <v>48</v>
      </c>
      <c r="E21" s="67" t="s">
        <v>2614</v>
      </c>
      <c r="F21" s="94">
        <v>74</v>
      </c>
      <c r="G21" s="67"/>
    </row>
    <row r="22" spans="1:7" ht="15.95" customHeight="1">
      <c r="A22" s="89">
        <f>A21+1</f>
        <v>11</v>
      </c>
      <c r="B22" s="90" t="s">
        <v>2612</v>
      </c>
      <c r="C22" s="91" t="s">
        <v>2613</v>
      </c>
      <c r="D22" s="87">
        <f>D21+1</f>
        <v>49</v>
      </c>
      <c r="E22" s="67" t="s">
        <v>2618</v>
      </c>
      <c r="F22" s="94">
        <v>75</v>
      </c>
      <c r="G22" s="67"/>
    </row>
    <row r="23" spans="1:7" ht="15.95" customHeight="1">
      <c r="A23" s="89">
        <f>A22+1</f>
        <v>12</v>
      </c>
      <c r="B23" s="90" t="s">
        <v>2616</v>
      </c>
      <c r="C23" s="91" t="s">
        <v>2617</v>
      </c>
      <c r="D23" s="87">
        <f>D22+1</f>
        <v>50</v>
      </c>
      <c r="E23" s="67" t="s">
        <v>2622</v>
      </c>
      <c r="F23" s="94">
        <v>76</v>
      </c>
      <c r="G23" s="67"/>
    </row>
    <row r="24" spans="1:7" ht="15.95" customHeight="1">
      <c r="A24" s="89">
        <f>A23+1</f>
        <v>13</v>
      </c>
      <c r="B24" s="90" t="s">
        <v>2620</v>
      </c>
      <c r="C24" s="91" t="s">
        <v>2621</v>
      </c>
      <c r="D24" s="87">
        <f>D23+1</f>
        <v>51</v>
      </c>
      <c r="E24" s="67" t="s">
        <v>163</v>
      </c>
      <c r="F24" s="94"/>
      <c r="G24" s="67"/>
    </row>
    <row r="25" spans="1:7" ht="15.95" customHeight="1">
      <c r="A25" s="89">
        <f>A24+1</f>
        <v>14</v>
      </c>
      <c r="B25" s="90" t="s">
        <v>161</v>
      </c>
      <c r="C25" s="91" t="s">
        <v>162</v>
      </c>
      <c r="D25" s="93" t="s">
        <v>165</v>
      </c>
      <c r="E25" s="67" t="s">
        <v>166</v>
      </c>
      <c r="F25" s="94">
        <v>77</v>
      </c>
      <c r="G25" s="67"/>
    </row>
    <row r="26" spans="1:7" ht="15.95" customHeight="1">
      <c r="A26" s="89">
        <f>A25+1</f>
        <v>15</v>
      </c>
      <c r="B26" s="90" t="s">
        <v>174</v>
      </c>
      <c r="C26" s="91">
        <v>26</v>
      </c>
      <c r="D26" s="87">
        <f>D24+1</f>
        <v>52</v>
      </c>
      <c r="E26" s="67" t="s">
        <v>746</v>
      </c>
      <c r="F26" s="94">
        <v>78</v>
      </c>
      <c r="G26" s="67"/>
    </row>
    <row r="27" spans="1:7" ht="15.95" customHeight="1">
      <c r="A27" s="89" t="s">
        <v>169</v>
      </c>
      <c r="B27" s="90" t="s">
        <v>174</v>
      </c>
      <c r="C27" s="91">
        <v>27</v>
      </c>
      <c r="D27" s="87">
        <f>D26+1</f>
        <v>53</v>
      </c>
      <c r="E27" s="67" t="s">
        <v>749</v>
      </c>
      <c r="F27" s="94" t="s">
        <v>756</v>
      </c>
      <c r="G27" s="67"/>
    </row>
    <row r="28" spans="1:7" ht="15.95" customHeight="1">
      <c r="A28" s="89">
        <v>16</v>
      </c>
      <c r="B28" s="90" t="s">
        <v>174</v>
      </c>
      <c r="C28" s="1428">
        <v>28</v>
      </c>
      <c r="D28" s="87">
        <f>D27+1</f>
        <v>54</v>
      </c>
      <c r="E28" s="67" t="s">
        <v>171</v>
      </c>
      <c r="F28" s="94" t="s">
        <v>757</v>
      </c>
      <c r="G28" s="67"/>
    </row>
    <row r="29" spans="1:7" ht="15.95" customHeight="1">
      <c r="A29" s="89">
        <f t="shared" ref="A29:A36" si="1">A28+1</f>
        <v>17</v>
      </c>
      <c r="B29" s="90" t="s">
        <v>174</v>
      </c>
      <c r="C29" s="91" t="s">
        <v>175</v>
      </c>
      <c r="D29" s="87">
        <f>D28+1</f>
        <v>55</v>
      </c>
      <c r="E29" s="67" t="s">
        <v>173</v>
      </c>
      <c r="F29" s="97"/>
      <c r="G29" s="67"/>
    </row>
    <row r="30" spans="1:7" ht="15.95" customHeight="1">
      <c r="A30" s="89">
        <f t="shared" si="1"/>
        <v>18</v>
      </c>
      <c r="B30" s="90" t="s">
        <v>177</v>
      </c>
      <c r="C30" s="96" t="s">
        <v>178</v>
      </c>
      <c r="D30" s="87"/>
      <c r="E30" s="67" t="s">
        <v>176</v>
      </c>
      <c r="F30" s="94" t="s">
        <v>758</v>
      </c>
      <c r="G30" s="67"/>
    </row>
    <row r="31" spans="1:7" ht="15.95" customHeight="1">
      <c r="A31" s="89">
        <f t="shared" si="1"/>
        <v>19</v>
      </c>
      <c r="B31" s="90" t="s">
        <v>180</v>
      </c>
      <c r="C31" s="96" t="s">
        <v>181</v>
      </c>
      <c r="D31" s="87">
        <f>D29+1</f>
        <v>56</v>
      </c>
      <c r="E31" s="67" t="s">
        <v>179</v>
      </c>
      <c r="F31" s="94" t="s">
        <v>759</v>
      </c>
      <c r="G31" s="67"/>
    </row>
    <row r="32" spans="1:7" ht="15.95" customHeight="1">
      <c r="A32" s="89">
        <f t="shared" si="1"/>
        <v>20</v>
      </c>
      <c r="B32" s="90" t="s">
        <v>184</v>
      </c>
      <c r="C32" s="96" t="s">
        <v>185</v>
      </c>
      <c r="D32" s="87">
        <f>D31+1</f>
        <v>57</v>
      </c>
      <c r="E32" s="67" t="s">
        <v>182</v>
      </c>
      <c r="F32" s="94">
        <v>89</v>
      </c>
      <c r="G32" s="67"/>
    </row>
    <row r="33" spans="1:7" ht="15.95" customHeight="1">
      <c r="A33" s="89">
        <f t="shared" si="1"/>
        <v>21</v>
      </c>
      <c r="B33" s="90" t="s">
        <v>174</v>
      </c>
      <c r="C33" s="1429">
        <v>36</v>
      </c>
      <c r="D33" s="87">
        <f>D32+1</f>
        <v>58</v>
      </c>
      <c r="E33" s="67" t="s">
        <v>174</v>
      </c>
      <c r="F33" s="94">
        <v>90</v>
      </c>
      <c r="G33" s="67"/>
    </row>
    <row r="34" spans="1:7" ht="15.95" customHeight="1">
      <c r="A34" s="89">
        <f t="shared" si="1"/>
        <v>22</v>
      </c>
      <c r="B34" s="90" t="s">
        <v>174</v>
      </c>
      <c r="C34" s="1429">
        <v>37</v>
      </c>
      <c r="D34" s="87">
        <f>D33+1</f>
        <v>59</v>
      </c>
      <c r="E34" s="67" t="s">
        <v>187</v>
      </c>
      <c r="F34" s="97"/>
      <c r="G34" s="67"/>
    </row>
    <row r="35" spans="1:7" ht="15.95" customHeight="1">
      <c r="A35" s="89">
        <f t="shared" si="1"/>
        <v>23</v>
      </c>
      <c r="B35" s="90" t="s">
        <v>174</v>
      </c>
      <c r="C35" s="1429">
        <v>38</v>
      </c>
      <c r="D35" s="87"/>
      <c r="E35" s="67" t="s">
        <v>1934</v>
      </c>
      <c r="F35" s="1002"/>
      <c r="G35" s="67"/>
    </row>
    <row r="36" spans="1:7" ht="15.95" customHeight="1">
      <c r="A36" s="89">
        <f t="shared" si="1"/>
        <v>24</v>
      </c>
      <c r="B36" s="90" t="s">
        <v>1343</v>
      </c>
      <c r="C36" s="1429"/>
      <c r="D36" s="87"/>
      <c r="E36" s="67" t="s">
        <v>1935</v>
      </c>
      <c r="F36" s="94">
        <v>91</v>
      </c>
      <c r="G36" s="67"/>
    </row>
    <row r="37" spans="1:7" ht="15.95" customHeight="1">
      <c r="B37" s="90" t="s">
        <v>1344</v>
      </c>
      <c r="C37" s="96" t="s">
        <v>1345</v>
      </c>
      <c r="D37" s="87"/>
      <c r="E37" s="67"/>
      <c r="F37" s="94"/>
      <c r="G37" s="67"/>
    </row>
    <row r="38" spans="1:7" ht="15.95" customHeight="1">
      <c r="A38" s="89">
        <f>A36+1</f>
        <v>25</v>
      </c>
      <c r="B38" s="90" t="s">
        <v>174</v>
      </c>
      <c r="C38" s="96" t="s">
        <v>1347</v>
      </c>
      <c r="D38" s="87"/>
      <c r="E38" s="67"/>
      <c r="F38" s="97"/>
      <c r="G38" s="67"/>
    </row>
    <row r="39" spans="1:7" ht="15.95" customHeight="1">
      <c r="A39" s="89">
        <f>A38+1</f>
        <v>26</v>
      </c>
      <c r="B39" s="90" t="s">
        <v>174</v>
      </c>
      <c r="C39" s="96" t="s">
        <v>1348</v>
      </c>
      <c r="D39" s="99"/>
      <c r="E39" s="67"/>
      <c r="F39" s="97"/>
      <c r="G39" s="67"/>
    </row>
    <row r="40" spans="1:7" ht="15.95" customHeight="1">
      <c r="A40" s="89">
        <f>A39+1</f>
        <v>27</v>
      </c>
      <c r="B40" s="90" t="s">
        <v>1349</v>
      </c>
      <c r="C40" s="96" t="s">
        <v>1350</v>
      </c>
      <c r="D40" s="99"/>
      <c r="E40" s="100" t="s">
        <v>1342</v>
      </c>
      <c r="F40" s="97"/>
      <c r="G40" s="74"/>
    </row>
    <row r="41" spans="1:7" ht="15.95" customHeight="1">
      <c r="A41" s="89">
        <f>A40+1</f>
        <v>28</v>
      </c>
      <c r="B41" s="90" t="s">
        <v>1351</v>
      </c>
      <c r="C41" s="1429"/>
      <c r="D41" s="87">
        <v>60</v>
      </c>
      <c r="E41" s="67" t="s">
        <v>746</v>
      </c>
      <c r="F41" s="94">
        <v>92</v>
      </c>
      <c r="G41" s="67"/>
    </row>
    <row r="42" spans="1:7" ht="15.95" customHeight="1">
      <c r="A42" s="98"/>
      <c r="B42" s="90" t="s">
        <v>1556</v>
      </c>
      <c r="C42" s="96" t="s">
        <v>1557</v>
      </c>
      <c r="D42" s="87">
        <f>D41+1</f>
        <v>61</v>
      </c>
      <c r="E42" s="67" t="s">
        <v>1346</v>
      </c>
      <c r="F42" s="94">
        <v>93</v>
      </c>
      <c r="G42" s="67"/>
    </row>
    <row r="43" spans="1:7" ht="15.95" customHeight="1">
      <c r="A43" s="89">
        <f>A41+1</f>
        <v>29</v>
      </c>
      <c r="B43" s="90" t="s">
        <v>174</v>
      </c>
      <c r="C43" s="1429">
        <v>48</v>
      </c>
      <c r="D43" s="87">
        <f>D42+1</f>
        <v>62</v>
      </c>
      <c r="E43" s="67" t="s">
        <v>746</v>
      </c>
      <c r="F43" s="94">
        <v>94</v>
      </c>
      <c r="G43" s="67"/>
    </row>
    <row r="44" spans="1:7" ht="15.95" customHeight="1">
      <c r="A44" s="89" t="s">
        <v>1561</v>
      </c>
      <c r="B44" s="90" t="s">
        <v>174</v>
      </c>
      <c r="C44" s="96" t="s">
        <v>215</v>
      </c>
      <c r="D44" s="87">
        <f>D43+1</f>
        <v>63</v>
      </c>
      <c r="E44" s="67" t="s">
        <v>746</v>
      </c>
      <c r="F44" s="94">
        <v>95</v>
      </c>
      <c r="G44" s="67"/>
    </row>
    <row r="45" spans="1:7" ht="15.95" customHeight="1">
      <c r="A45" s="98">
        <f>A43+1</f>
        <v>30</v>
      </c>
      <c r="B45" s="90" t="s">
        <v>216</v>
      </c>
      <c r="C45" s="91" t="s">
        <v>217</v>
      </c>
      <c r="D45" s="87">
        <f>D44+1</f>
        <v>64</v>
      </c>
      <c r="E45" s="67" t="s">
        <v>746</v>
      </c>
      <c r="F45" s="94">
        <v>96</v>
      </c>
      <c r="G45" s="67"/>
    </row>
    <row r="46" spans="1:7" ht="15.95" customHeight="1">
      <c r="A46" s="89">
        <f>A45+1</f>
        <v>31</v>
      </c>
      <c r="B46" s="90" t="s">
        <v>218</v>
      </c>
      <c r="C46" s="91" t="s">
        <v>1352</v>
      </c>
      <c r="D46" s="87">
        <v>65</v>
      </c>
      <c r="E46" s="67" t="s">
        <v>1558</v>
      </c>
      <c r="F46" s="97"/>
      <c r="G46" s="67"/>
    </row>
    <row r="47" spans="1:7" ht="15.95" customHeight="1">
      <c r="A47" s="89">
        <f>A46+1</f>
        <v>32</v>
      </c>
      <c r="B47" s="90" t="s">
        <v>1353</v>
      </c>
      <c r="C47" s="96" t="s">
        <v>1354</v>
      </c>
      <c r="D47" s="93"/>
      <c r="E47" s="67" t="s">
        <v>1559</v>
      </c>
      <c r="F47" s="94">
        <v>97</v>
      </c>
      <c r="G47" s="67"/>
    </row>
    <row r="48" spans="1:7" ht="15.95" customHeight="1">
      <c r="A48" s="89">
        <f>A47+1</f>
        <v>33</v>
      </c>
      <c r="B48" s="90" t="s">
        <v>1355</v>
      </c>
      <c r="C48" s="91" t="s">
        <v>1356</v>
      </c>
      <c r="D48" s="93"/>
      <c r="E48" s="67"/>
      <c r="F48" s="94"/>
      <c r="G48" s="67"/>
    </row>
    <row r="49" spans="1:7" ht="15.95" customHeight="1">
      <c r="A49" s="89">
        <f>A48+1</f>
        <v>34</v>
      </c>
      <c r="B49" s="90" t="s">
        <v>174</v>
      </c>
      <c r="C49" s="96" t="s">
        <v>1357</v>
      </c>
      <c r="D49" s="93"/>
      <c r="E49" s="67"/>
      <c r="F49" s="94"/>
      <c r="G49" s="67"/>
    </row>
    <row r="50" spans="1:7" ht="15.95" customHeight="1">
      <c r="A50" s="89">
        <f>A49+1</f>
        <v>35</v>
      </c>
      <c r="B50" s="90" t="s">
        <v>174</v>
      </c>
      <c r="C50" s="96" t="s">
        <v>1358</v>
      </c>
      <c r="D50" s="93"/>
      <c r="E50" s="67"/>
      <c r="F50" s="97"/>
      <c r="G50" s="67"/>
    </row>
    <row r="51" spans="1:7" ht="15.95" customHeight="1" thickBot="1">
      <c r="A51" s="101"/>
      <c r="B51" s="102"/>
      <c r="C51" s="103"/>
      <c r="D51" s="104"/>
      <c r="E51" s="105"/>
      <c r="F51" s="106"/>
      <c r="G51" s="67"/>
    </row>
    <row r="52" spans="1:7" ht="15.95" customHeight="1">
      <c r="A52" s="67"/>
      <c r="B52" s="67"/>
      <c r="C52" s="67"/>
      <c r="D52" s="67"/>
      <c r="E52" s="67"/>
      <c r="F52" s="96" t="s">
        <v>1359</v>
      </c>
      <c r="G52" s="67"/>
    </row>
    <row r="53" spans="1:7" ht="15.95" customHeight="1">
      <c r="A53" s="67"/>
      <c r="B53" s="67"/>
      <c r="C53" s="67"/>
      <c r="D53" s="67"/>
      <c r="E53" s="67"/>
      <c r="F53" s="67"/>
      <c r="G53" s="67"/>
    </row>
    <row r="68" spans="1:7">
      <c r="A68" s="95"/>
      <c r="B68" s="67"/>
      <c r="C68" s="67"/>
      <c r="D68" s="95"/>
      <c r="E68" s="67"/>
      <c r="F68" s="95"/>
      <c r="G68" s="67"/>
    </row>
    <row r="69" spans="1:7">
      <c r="A69" s="67"/>
      <c r="B69" s="67"/>
      <c r="C69" s="67"/>
      <c r="D69" s="67"/>
      <c r="E69" s="67"/>
      <c r="F69" s="67"/>
      <c r="G69" s="67"/>
    </row>
    <row r="70" spans="1:7">
      <c r="A70" s="67"/>
      <c r="B70" s="67"/>
      <c r="C70" s="67"/>
      <c r="D70" s="67"/>
      <c r="E70" s="67"/>
      <c r="F70" s="67"/>
      <c r="G70" s="67"/>
    </row>
    <row r="71" spans="1:7">
      <c r="A71" s="67"/>
      <c r="B71" s="67"/>
      <c r="C71" s="67"/>
      <c r="D71" s="95"/>
      <c r="E71" s="67"/>
      <c r="F71" s="95"/>
      <c r="G71" s="67"/>
    </row>
    <row r="72" spans="1:7">
      <c r="A72" s="95"/>
      <c r="B72" s="67"/>
      <c r="C72" s="95"/>
      <c r="D72" s="95"/>
      <c r="E72" s="67"/>
      <c r="F72" s="95"/>
      <c r="G72" s="67"/>
    </row>
    <row r="73" spans="1:7">
      <c r="A73" s="95"/>
      <c r="B73" s="67"/>
      <c r="C73" s="67"/>
      <c r="D73" s="95"/>
      <c r="E73" s="67"/>
      <c r="F73" s="95"/>
      <c r="G73" s="67"/>
    </row>
    <row r="74" spans="1:7">
      <c r="A74" s="95"/>
      <c r="B74" s="67"/>
      <c r="C74" s="95"/>
      <c r="D74" s="67"/>
      <c r="E74" s="67"/>
      <c r="F74" s="67"/>
      <c r="G74" s="67"/>
    </row>
    <row r="75" spans="1:7">
      <c r="A75" s="95"/>
      <c r="B75" s="67"/>
      <c r="C75" s="95"/>
      <c r="D75" s="67"/>
      <c r="E75" s="67"/>
      <c r="F75" s="67"/>
      <c r="G75" s="67"/>
    </row>
    <row r="76" spans="1:7">
      <c r="A76" s="95"/>
      <c r="B76" s="67"/>
      <c r="C76" s="67"/>
      <c r="D76" s="67"/>
      <c r="E76" s="67"/>
      <c r="F76" s="67"/>
      <c r="G76" s="67"/>
    </row>
    <row r="77" spans="1:7">
      <c r="A77" s="67"/>
      <c r="B77" s="67"/>
      <c r="C77" s="95"/>
      <c r="D77" s="67"/>
      <c r="E77" s="67"/>
      <c r="F77" s="67"/>
      <c r="G77" s="67"/>
    </row>
    <row r="78" spans="1:7">
      <c r="A78" s="95"/>
      <c r="B78" s="67"/>
      <c r="C78" s="95"/>
      <c r="D78" s="67"/>
      <c r="E78" s="67"/>
      <c r="F78" s="67"/>
      <c r="G78" s="67"/>
    </row>
    <row r="79" spans="1:7">
      <c r="A79" s="95"/>
      <c r="B79" s="67"/>
      <c r="C79" s="95"/>
      <c r="D79" s="67"/>
      <c r="E79" s="67"/>
      <c r="F79" s="67"/>
      <c r="G79" s="67"/>
    </row>
    <row r="80" spans="1:7">
      <c r="A80" s="95"/>
      <c r="B80" s="67"/>
      <c r="C80" s="67"/>
      <c r="D80" s="67"/>
      <c r="E80" s="67"/>
      <c r="F80" s="67"/>
      <c r="G80" s="67"/>
    </row>
    <row r="81" spans="1:7">
      <c r="A81" s="67"/>
      <c r="B81" s="67"/>
      <c r="C81" s="95"/>
      <c r="D81" s="67"/>
      <c r="E81" s="67"/>
      <c r="F81" s="67"/>
      <c r="G81" s="67"/>
    </row>
    <row r="82" spans="1:7">
      <c r="A82" s="95"/>
      <c r="B82" s="67"/>
      <c r="C82" s="95"/>
      <c r="D82" s="67"/>
      <c r="E82" s="67"/>
      <c r="F82" s="67"/>
      <c r="G82" s="67"/>
    </row>
    <row r="83" spans="1:7">
      <c r="A83" s="95"/>
      <c r="B83" s="67"/>
      <c r="C83" s="95"/>
      <c r="D83" s="67"/>
      <c r="E83" s="67"/>
      <c r="F83" s="67"/>
      <c r="G83" s="67"/>
    </row>
    <row r="84" spans="1:7">
      <c r="A84" s="95"/>
      <c r="B84" s="67"/>
      <c r="C84" s="95"/>
      <c r="D84" s="67"/>
      <c r="E84" s="67"/>
      <c r="F84" s="67"/>
      <c r="G84" s="67"/>
    </row>
    <row r="85" spans="1:7">
      <c r="A85" s="95"/>
      <c r="B85" s="67"/>
      <c r="C85" s="95"/>
      <c r="D85" s="67"/>
      <c r="E85" s="67"/>
      <c r="F85" s="67"/>
      <c r="G85" s="67"/>
    </row>
    <row r="86" spans="1:7">
      <c r="A86" s="95"/>
      <c r="B86" s="67"/>
      <c r="C86" s="95"/>
      <c r="D86" s="67"/>
      <c r="E86" s="67"/>
      <c r="F86" s="67"/>
      <c r="G86" s="67"/>
    </row>
    <row r="87" spans="1:7">
      <c r="A87" s="95"/>
      <c r="B87" s="67"/>
      <c r="C87" s="95"/>
      <c r="D87" s="67"/>
      <c r="E87" s="67"/>
      <c r="F87" s="67"/>
      <c r="G87" s="67"/>
    </row>
    <row r="88" spans="1:7">
      <c r="A88" s="95"/>
      <c r="B88" s="67"/>
      <c r="C88" s="95"/>
      <c r="D88" s="67"/>
      <c r="E88" s="67"/>
      <c r="F88" s="67"/>
      <c r="G88" s="67"/>
    </row>
    <row r="89" spans="1:7">
      <c r="A89" s="95"/>
      <c r="B89" s="67"/>
      <c r="C89" s="95"/>
      <c r="D89" s="67"/>
      <c r="E89" s="67"/>
      <c r="F89" s="67"/>
      <c r="G89" s="67"/>
    </row>
    <row r="90" spans="1:7">
      <c r="A90" s="95"/>
      <c r="B90" s="67"/>
      <c r="C90" s="95"/>
      <c r="D90" s="67"/>
      <c r="E90" s="67"/>
      <c r="F90" s="67"/>
      <c r="G90" s="67"/>
    </row>
    <row r="91" spans="1:7">
      <c r="A91" s="95"/>
      <c r="B91" s="67"/>
      <c r="C91" s="67"/>
      <c r="D91" s="67"/>
      <c r="E91" s="67"/>
      <c r="F91" s="67"/>
      <c r="G91" s="67"/>
    </row>
    <row r="92" spans="1:7">
      <c r="A92" s="95"/>
      <c r="B92" s="67"/>
      <c r="C92" s="67"/>
      <c r="D92" s="67"/>
      <c r="E92" s="67"/>
      <c r="F92" s="67"/>
      <c r="G92" s="67"/>
    </row>
    <row r="93" spans="1:7">
      <c r="A93" s="67"/>
      <c r="B93" s="67"/>
      <c r="C93" s="67"/>
      <c r="D93" s="67"/>
      <c r="E93" s="67"/>
      <c r="F93" s="67"/>
      <c r="G93" s="67"/>
    </row>
    <row r="94" spans="1:7">
      <c r="A94" s="67"/>
      <c r="B94" s="67"/>
      <c r="C94" s="67"/>
      <c r="D94" s="67"/>
      <c r="E94" s="67"/>
      <c r="F94" s="67"/>
      <c r="G94" s="67"/>
    </row>
    <row r="95" spans="1:7">
      <c r="A95" s="95"/>
      <c r="B95" s="67"/>
      <c r="C95" s="95"/>
      <c r="D95" s="67"/>
      <c r="E95" s="67"/>
      <c r="F95" s="67"/>
      <c r="G95" s="67"/>
    </row>
    <row r="96" spans="1:7">
      <c r="A96" s="95"/>
      <c r="B96" s="67"/>
      <c r="C96" s="67"/>
      <c r="D96" s="67"/>
      <c r="E96" s="67"/>
      <c r="F96" s="67"/>
      <c r="G96" s="67"/>
    </row>
    <row r="97" spans="1:7">
      <c r="A97" s="67"/>
      <c r="B97" s="67"/>
      <c r="C97" s="95"/>
      <c r="D97" s="67"/>
      <c r="E97" s="67"/>
      <c r="F97" s="67"/>
      <c r="G97" s="67"/>
    </row>
    <row r="98" spans="1:7">
      <c r="A98" s="95"/>
      <c r="B98" s="67"/>
      <c r="C98" s="67"/>
      <c r="D98" s="67"/>
      <c r="E98" s="67"/>
      <c r="F98" s="67"/>
      <c r="G98" s="67"/>
    </row>
    <row r="99" spans="1:7">
      <c r="A99" s="67"/>
      <c r="B99" s="67"/>
      <c r="C99" s="67"/>
      <c r="D99" s="67"/>
      <c r="E99" s="67"/>
      <c r="F99" s="67"/>
      <c r="G99" s="67"/>
    </row>
    <row r="100" spans="1:7">
      <c r="A100" s="95"/>
      <c r="B100" s="67"/>
      <c r="C100" s="67"/>
      <c r="D100" s="67"/>
      <c r="E100" s="67"/>
      <c r="F100" s="67"/>
      <c r="G100" s="67"/>
    </row>
    <row r="101" spans="1:7">
      <c r="A101" s="95"/>
      <c r="B101" s="67"/>
      <c r="C101" s="95"/>
      <c r="D101" s="67"/>
      <c r="E101" s="67"/>
      <c r="F101" s="67"/>
      <c r="G101" s="67"/>
    </row>
    <row r="102" spans="1:7">
      <c r="A102" s="67"/>
      <c r="B102" s="67"/>
      <c r="C102" s="67"/>
      <c r="D102" s="67"/>
      <c r="E102" s="67"/>
      <c r="F102" s="67"/>
      <c r="G102" s="67"/>
    </row>
    <row r="103" spans="1:7">
      <c r="A103" s="67"/>
      <c r="B103" s="67"/>
      <c r="C103" s="67"/>
      <c r="D103" s="67"/>
      <c r="E103" s="67"/>
      <c r="F103" s="67"/>
      <c r="G103" s="67"/>
    </row>
    <row r="104" spans="1:7">
      <c r="A104" s="67"/>
      <c r="B104" s="67"/>
      <c r="C104" s="67"/>
      <c r="D104" s="67"/>
      <c r="E104" s="67"/>
      <c r="F104" s="67"/>
      <c r="G104" s="67"/>
    </row>
    <row r="105" spans="1:7">
      <c r="A105" s="95"/>
      <c r="B105" s="67"/>
      <c r="C105" s="95"/>
      <c r="D105" s="67"/>
      <c r="E105" s="67"/>
      <c r="F105" s="67"/>
      <c r="G105" s="67"/>
    </row>
    <row r="106" spans="1:7">
      <c r="A106" s="95"/>
      <c r="B106" s="67"/>
      <c r="C106" s="67"/>
      <c r="D106" s="67"/>
      <c r="E106" s="67"/>
      <c r="F106" s="67"/>
      <c r="G106" s="67"/>
    </row>
    <row r="107" spans="1:7">
      <c r="A107" s="95"/>
      <c r="B107" s="67"/>
      <c r="C107" s="67"/>
      <c r="D107" s="67"/>
      <c r="E107" s="67"/>
      <c r="F107" s="67"/>
      <c r="G107" s="67"/>
    </row>
    <row r="108" spans="1:7">
      <c r="A108" s="95"/>
      <c r="B108" s="67"/>
      <c r="C108" s="95"/>
      <c r="D108" s="67"/>
      <c r="E108" s="67"/>
      <c r="F108" s="67"/>
      <c r="G108" s="67"/>
    </row>
    <row r="109" spans="1:7">
      <c r="A109" s="95"/>
      <c r="B109" s="67"/>
      <c r="C109" s="95"/>
      <c r="D109" s="67"/>
      <c r="E109" s="67"/>
      <c r="F109" s="67"/>
      <c r="G109" s="67"/>
    </row>
    <row r="110" spans="1:7">
      <c r="A110" s="95"/>
      <c r="B110" s="67"/>
      <c r="C110" s="67"/>
      <c r="D110" s="67"/>
      <c r="E110" s="67"/>
      <c r="F110" s="67"/>
      <c r="G110" s="67"/>
    </row>
    <row r="111" spans="1:7">
      <c r="A111" s="67"/>
      <c r="B111" s="67"/>
      <c r="C111" s="95"/>
      <c r="D111" s="67"/>
      <c r="E111" s="67"/>
      <c r="F111" s="67"/>
      <c r="G111" s="67"/>
    </row>
    <row r="112" spans="1:7">
      <c r="A112" s="67"/>
      <c r="B112" s="67"/>
      <c r="C112" s="67"/>
      <c r="D112" s="67"/>
      <c r="E112" s="67"/>
      <c r="F112" s="67"/>
      <c r="G112" s="67"/>
    </row>
  </sheetData>
  <phoneticPr fontId="62" type="noConversion"/>
  <printOptions horizontalCentered="1" verticalCentered="1"/>
  <pageMargins left="0.5" right="0.5" top="0.5" bottom="0.5" header="0" footer="0"/>
  <pageSetup scale="67" orientation="portrait" r:id="rId1"/>
  <headerFooter alignWithMargins="0"/>
  <rowBreaks count="1" manualBreakCount="1">
    <brk id="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locked="0" defaultSize="0" autoFill="0" autoLine="0" autoPict="0">
                <anchor moveWithCells="1" sizeWithCells="1">
                  <from>
                    <xdr:col>0</xdr:col>
                    <xdr:colOff>0</xdr:colOff>
                    <xdr:row>56</xdr:row>
                    <xdr:rowOff>152400</xdr:rowOff>
                  </from>
                  <to>
                    <xdr:col>0</xdr:col>
                    <xdr:colOff>0</xdr:colOff>
                    <xdr:row>59</xdr:row>
                    <xdr:rowOff>104775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topLeftCell="A19" workbookViewId="0">
      <selection activeCell="A53" sqref="A53"/>
    </sheetView>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57</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9"/>
  <sheetViews>
    <sheetView topLeftCell="A26" zoomScale="80" zoomScaleNormal="80" workbookViewId="0">
      <selection activeCell="H69" sqref="H69"/>
    </sheetView>
  </sheetViews>
  <sheetFormatPr defaultColWidth="9.77734375" defaultRowHeight="15"/>
  <cols>
    <col min="1" max="1" width="5.77734375" customWidth="1"/>
    <col min="2" max="2" width="40" customWidth="1"/>
    <col min="3" max="4" width="8.77734375" customWidth="1"/>
    <col min="5" max="5" width="15.77734375" customWidth="1"/>
    <col min="6" max="6" width="8.5546875" customWidth="1"/>
    <col min="7" max="13" width="14.77734375" customWidth="1"/>
  </cols>
  <sheetData>
    <row r="1" spans="1:14" ht="15.75" thickBot="1">
      <c r="A1" s="152" t="str">
        <f>'Data Sheet'!A46</f>
        <v>Annual Report of Pattersonville Telephone Company                                          For the period ending December 31, 2014</v>
      </c>
      <c r="B1" s="7"/>
      <c r="C1" s="7"/>
      <c r="D1" s="7"/>
      <c r="E1" s="7"/>
      <c r="F1" s="7"/>
      <c r="G1" s="7"/>
      <c r="H1" s="7"/>
      <c r="I1" s="7"/>
      <c r="J1" s="7"/>
      <c r="K1" s="7"/>
      <c r="L1" s="7"/>
      <c r="M1" s="7"/>
      <c r="N1" s="7"/>
    </row>
    <row r="2" spans="1:14" ht="15.75">
      <c r="A2" s="1094"/>
      <c r="B2" s="1095"/>
      <c r="C2" s="1095"/>
      <c r="D2" s="1095"/>
      <c r="E2" s="1095"/>
      <c r="F2" s="1095"/>
      <c r="G2" s="1095"/>
      <c r="H2" s="1095"/>
      <c r="I2" s="1095"/>
      <c r="J2" s="1095"/>
      <c r="K2" s="1095"/>
      <c r="L2" s="1095"/>
      <c r="M2" s="1096"/>
      <c r="N2" s="7"/>
    </row>
    <row r="3" spans="1:14" ht="15.75">
      <c r="A3" s="1097" t="s">
        <v>726</v>
      </c>
      <c r="B3" s="1098"/>
      <c r="C3" s="1098"/>
      <c r="D3" s="1098"/>
      <c r="E3" s="1098"/>
      <c r="F3" s="1098"/>
      <c r="G3" s="1098"/>
      <c r="H3" s="1098"/>
      <c r="I3" s="1098"/>
      <c r="J3" s="1098"/>
      <c r="K3" s="1098"/>
      <c r="L3" s="1098"/>
      <c r="M3" s="1099"/>
      <c r="N3" s="7"/>
    </row>
    <row r="4" spans="1:14">
      <c r="A4" s="1100"/>
      <c r="B4" s="1101"/>
      <c r="C4" s="1101"/>
      <c r="D4" s="1101"/>
      <c r="E4" s="1101"/>
      <c r="F4" s="1101"/>
      <c r="G4" s="1101"/>
      <c r="H4" s="1101"/>
      <c r="I4" s="1101"/>
      <c r="J4" s="1101"/>
      <c r="K4" s="1101"/>
      <c r="L4" s="1101"/>
      <c r="M4" s="1102"/>
      <c r="N4" s="7"/>
    </row>
    <row r="5" spans="1:14">
      <c r="A5" s="1100" t="s">
        <v>2421</v>
      </c>
      <c r="B5" s="1101"/>
      <c r="C5" s="1101"/>
      <c r="D5" s="1101"/>
      <c r="E5" s="1101"/>
      <c r="F5" s="1101"/>
      <c r="G5" s="1101"/>
      <c r="H5" s="1101"/>
      <c r="I5" s="1101"/>
      <c r="J5" s="1101"/>
      <c r="K5" s="1101"/>
      <c r="L5" s="1101"/>
      <c r="M5" s="1102"/>
      <c r="N5" s="7"/>
    </row>
    <row r="6" spans="1:14">
      <c r="A6" s="1100"/>
      <c r="B6" s="1101"/>
      <c r="C6" s="1101"/>
      <c r="D6" s="1101"/>
      <c r="E6" s="1101"/>
      <c r="F6" s="1101"/>
      <c r="G6" s="1101"/>
      <c r="H6" s="1101"/>
      <c r="I6" s="1101"/>
      <c r="J6" s="1101"/>
      <c r="K6" s="1101"/>
      <c r="L6" s="1101"/>
      <c r="M6" s="1102"/>
      <c r="N6" s="7"/>
    </row>
    <row r="7" spans="1:14">
      <c r="A7" s="1100" t="s">
        <v>2422</v>
      </c>
      <c r="B7" s="1101"/>
      <c r="C7" s="1101"/>
      <c r="D7" s="1101"/>
      <c r="E7" s="1101"/>
      <c r="F7" s="1101"/>
      <c r="G7" s="1101"/>
      <c r="H7" s="1101"/>
      <c r="I7" s="1101"/>
      <c r="J7" s="1101"/>
      <c r="K7" s="1101"/>
      <c r="L7" s="1101"/>
      <c r="M7" s="1102"/>
      <c r="N7" s="7"/>
    </row>
    <row r="8" spans="1:14">
      <c r="A8" s="1100"/>
      <c r="B8" s="1101"/>
      <c r="C8" s="1101"/>
      <c r="D8" s="1101"/>
      <c r="E8" s="1101"/>
      <c r="F8" s="1101"/>
      <c r="G8" s="1101"/>
      <c r="H8" s="1101"/>
      <c r="I8" s="1101"/>
      <c r="J8" s="1101"/>
      <c r="K8" s="1101"/>
      <c r="L8" s="1101"/>
      <c r="M8" s="1102"/>
      <c r="N8" s="7"/>
    </row>
    <row r="9" spans="1:14">
      <c r="A9" s="1100" t="s">
        <v>2423</v>
      </c>
      <c r="B9" s="1101"/>
      <c r="C9" s="1101"/>
      <c r="D9" s="1101"/>
      <c r="E9" s="1101"/>
      <c r="F9" s="1101"/>
      <c r="G9" s="1101"/>
      <c r="H9" s="1101"/>
      <c r="I9" s="1101"/>
      <c r="J9" s="1101"/>
      <c r="K9" s="1101"/>
      <c r="L9" s="1101"/>
      <c r="M9" s="1102"/>
      <c r="N9" s="7"/>
    </row>
    <row r="10" spans="1:14">
      <c r="A10" s="1100"/>
      <c r="B10" s="1101"/>
      <c r="C10" s="1101"/>
      <c r="D10" s="1101"/>
      <c r="E10" s="1101"/>
      <c r="F10" s="1101"/>
      <c r="G10" s="1101"/>
      <c r="H10" s="1101"/>
      <c r="I10" s="1101"/>
      <c r="J10" s="1101"/>
      <c r="K10" s="1101"/>
      <c r="L10" s="1101"/>
      <c r="M10" s="1102"/>
      <c r="N10" s="7"/>
    </row>
    <row r="11" spans="1:14">
      <c r="A11" s="1103"/>
      <c r="B11" s="1104"/>
      <c r="C11" s="1105" t="s">
        <v>2424</v>
      </c>
      <c r="D11" s="1104"/>
      <c r="E11" s="1105" t="s">
        <v>2425</v>
      </c>
      <c r="F11" s="1106" t="s">
        <v>2426</v>
      </c>
      <c r="G11" s="1107"/>
      <c r="H11" s="1108" t="s">
        <v>2427</v>
      </c>
      <c r="I11" s="1109"/>
      <c r="J11" s="1110"/>
      <c r="K11" s="1108" t="s">
        <v>2538</v>
      </c>
      <c r="L11" s="1109"/>
      <c r="M11" s="1111"/>
      <c r="N11" s="7"/>
    </row>
    <row r="12" spans="1:14">
      <c r="A12" s="1112" t="s">
        <v>2228</v>
      </c>
      <c r="B12" s="1113" t="s">
        <v>2428</v>
      </c>
      <c r="C12" s="1114" t="s">
        <v>195</v>
      </c>
      <c r="D12" s="1113" t="s">
        <v>195</v>
      </c>
      <c r="E12" s="1114" t="s">
        <v>1219</v>
      </c>
      <c r="F12" s="1115" t="s">
        <v>2429</v>
      </c>
      <c r="G12" s="1116" t="s">
        <v>1219</v>
      </c>
      <c r="H12" s="1116" t="s">
        <v>2430</v>
      </c>
      <c r="I12" s="1115" t="s">
        <v>2431</v>
      </c>
      <c r="J12" s="1117" t="s">
        <v>2432</v>
      </c>
      <c r="K12" s="1115" t="s">
        <v>2430</v>
      </c>
      <c r="L12" s="1117" t="s">
        <v>2432</v>
      </c>
      <c r="M12" s="1118" t="s">
        <v>2431</v>
      </c>
      <c r="N12" s="7"/>
    </row>
    <row r="13" spans="1:14">
      <c r="A13" s="1119" t="s">
        <v>2240</v>
      </c>
      <c r="B13" s="1120"/>
      <c r="C13" s="1121" t="s">
        <v>198</v>
      </c>
      <c r="D13" s="1122" t="s">
        <v>199</v>
      </c>
      <c r="E13" s="1121" t="s">
        <v>2433</v>
      </c>
      <c r="F13" s="1122" t="s">
        <v>2434</v>
      </c>
      <c r="G13" s="1123" t="s">
        <v>2435</v>
      </c>
      <c r="H13" s="1123" t="s">
        <v>2436</v>
      </c>
      <c r="I13" s="1122" t="s">
        <v>2437</v>
      </c>
      <c r="J13" s="1124" t="s">
        <v>2438</v>
      </c>
      <c r="K13" s="1122" t="s">
        <v>2439</v>
      </c>
      <c r="L13" s="1124" t="s">
        <v>2440</v>
      </c>
      <c r="M13" s="1125" t="s">
        <v>2441</v>
      </c>
      <c r="N13" s="7"/>
    </row>
    <row r="14" spans="1:14" ht="15.75">
      <c r="A14" s="1100">
        <v>1</v>
      </c>
      <c r="B14" s="1126" t="s">
        <v>2442</v>
      </c>
      <c r="C14" s="1127"/>
      <c r="D14" s="1128"/>
      <c r="E14" s="1127"/>
      <c r="F14" s="1128"/>
      <c r="G14" s="1129"/>
      <c r="H14" s="1128"/>
      <c r="I14" s="1130"/>
      <c r="J14" s="1130"/>
      <c r="K14" s="1128"/>
      <c r="L14" s="1128"/>
      <c r="M14" s="1131"/>
      <c r="N14" s="7"/>
    </row>
    <row r="15" spans="1:14">
      <c r="A15" s="1100">
        <f>+A14+1</f>
        <v>2</v>
      </c>
      <c r="B15" s="1128"/>
      <c r="C15" s="1127"/>
      <c r="D15" s="1128"/>
      <c r="E15" s="1132"/>
      <c r="F15" s="1133"/>
      <c r="G15" s="1134"/>
      <c r="H15" s="1135"/>
      <c r="I15" s="1136"/>
      <c r="J15" s="1136"/>
      <c r="K15" s="1135"/>
      <c r="L15" s="1136"/>
      <c r="M15" s="1137"/>
      <c r="N15" s="7"/>
    </row>
    <row r="16" spans="1:14">
      <c r="A16" s="1100">
        <f t="shared" ref="A16:A28" si="0">+A15+1</f>
        <v>3</v>
      </c>
      <c r="B16" s="1128"/>
      <c r="C16" s="1127"/>
      <c r="D16" s="1128"/>
      <c r="E16" s="1138"/>
      <c r="F16" s="1133"/>
      <c r="G16" s="1139"/>
      <c r="H16" s="1140"/>
      <c r="I16" s="1141"/>
      <c r="J16" s="1141"/>
      <c r="K16" s="1140"/>
      <c r="L16" s="1140"/>
      <c r="M16" s="1142"/>
      <c r="N16" s="7"/>
    </row>
    <row r="17" spans="1:14">
      <c r="A17" s="1100">
        <f t="shared" si="0"/>
        <v>4</v>
      </c>
      <c r="B17" s="1128"/>
      <c r="C17" s="1127"/>
      <c r="D17" s="1128"/>
      <c r="E17" s="1138"/>
      <c r="F17" s="1133"/>
      <c r="G17" s="1139"/>
      <c r="H17" s="1140"/>
      <c r="I17" s="1141"/>
      <c r="J17" s="1141"/>
      <c r="K17" s="1140"/>
      <c r="L17" s="1140"/>
      <c r="M17" s="1142"/>
      <c r="N17" s="7"/>
    </row>
    <row r="18" spans="1:14">
      <c r="A18" s="1100">
        <f t="shared" si="0"/>
        <v>5</v>
      </c>
      <c r="B18" s="1128"/>
      <c r="C18" s="1127"/>
      <c r="D18" s="1128"/>
      <c r="E18" s="1138"/>
      <c r="F18" s="1133"/>
      <c r="G18" s="1139"/>
      <c r="H18" s="1140"/>
      <c r="I18" s="1141"/>
      <c r="J18" s="1141"/>
      <c r="K18" s="1140"/>
      <c r="L18" s="1140"/>
      <c r="M18" s="1142"/>
      <c r="N18" s="7"/>
    </row>
    <row r="19" spans="1:14">
      <c r="A19" s="1100">
        <f t="shared" si="0"/>
        <v>6</v>
      </c>
      <c r="B19" s="1128"/>
      <c r="C19" s="1127"/>
      <c r="D19" s="1128"/>
      <c r="E19" s="1138"/>
      <c r="F19" s="1133"/>
      <c r="G19" s="1139"/>
      <c r="H19" s="1140"/>
      <c r="I19" s="1141"/>
      <c r="J19" s="1141"/>
      <c r="K19" s="1140"/>
      <c r="L19" s="1140"/>
      <c r="M19" s="1142"/>
      <c r="N19" s="7"/>
    </row>
    <row r="20" spans="1:14" ht="15.75">
      <c r="A20" s="1100">
        <f t="shared" si="0"/>
        <v>7</v>
      </c>
      <c r="B20" s="1143" t="s">
        <v>2239</v>
      </c>
      <c r="C20" s="1101"/>
      <c r="D20" s="1144"/>
      <c r="E20" s="1145">
        <v>0</v>
      </c>
      <c r="F20" s="1146"/>
      <c r="G20" s="1147"/>
      <c r="H20" s="1148"/>
      <c r="I20" s="1149"/>
      <c r="J20" s="1149"/>
      <c r="K20" s="1148"/>
      <c r="L20" s="1148"/>
      <c r="M20" s="1150"/>
      <c r="N20" s="7"/>
    </row>
    <row r="21" spans="1:14">
      <c r="A21" s="1100">
        <f t="shared" si="0"/>
        <v>8</v>
      </c>
      <c r="B21" s="1144"/>
      <c r="C21" s="1101"/>
      <c r="D21" s="1144"/>
      <c r="E21" s="1101"/>
      <c r="F21" s="1146"/>
      <c r="G21" s="1147"/>
      <c r="H21" s="1148"/>
      <c r="I21" s="1149"/>
      <c r="J21" s="1149"/>
      <c r="K21" s="1148"/>
      <c r="L21" s="1148"/>
      <c r="M21" s="1150"/>
      <c r="N21" s="7"/>
    </row>
    <row r="22" spans="1:14" ht="15.75">
      <c r="A22" s="1100">
        <f t="shared" si="0"/>
        <v>9</v>
      </c>
      <c r="B22" s="1126" t="s">
        <v>2443</v>
      </c>
      <c r="C22" s="1127"/>
      <c r="D22" s="1128"/>
      <c r="E22" s="1127"/>
      <c r="F22" s="1133"/>
      <c r="G22" s="1139"/>
      <c r="H22" s="1140"/>
      <c r="I22" s="1141"/>
      <c r="J22" s="1141"/>
      <c r="K22" s="1140"/>
      <c r="L22" s="1140"/>
      <c r="M22" s="1142"/>
      <c r="N22" s="7"/>
    </row>
    <row r="23" spans="1:14">
      <c r="A23" s="1100">
        <f t="shared" si="0"/>
        <v>10</v>
      </c>
      <c r="B23" s="1128"/>
      <c r="C23" s="1127"/>
      <c r="D23" s="1128"/>
      <c r="E23" s="1132"/>
      <c r="F23" s="1133"/>
      <c r="G23" s="1139"/>
      <c r="H23" s="1140"/>
      <c r="I23" s="1141"/>
      <c r="J23" s="1141"/>
      <c r="K23" s="1140"/>
      <c r="L23" s="1141"/>
      <c r="M23" s="1142"/>
      <c r="N23" s="7"/>
    </row>
    <row r="24" spans="1:14">
      <c r="A24" s="1100">
        <f t="shared" si="0"/>
        <v>11</v>
      </c>
      <c r="B24" s="1128"/>
      <c r="C24" s="1127"/>
      <c r="D24" s="1128"/>
      <c r="E24" s="1138"/>
      <c r="F24" s="1133"/>
      <c r="G24" s="1139"/>
      <c r="H24" s="1140"/>
      <c r="I24" s="1141"/>
      <c r="J24" s="1141"/>
      <c r="K24" s="1140"/>
      <c r="L24" s="1140"/>
      <c r="M24" s="1142"/>
      <c r="N24" s="7"/>
    </row>
    <row r="25" spans="1:14">
      <c r="A25" s="1100">
        <f t="shared" si="0"/>
        <v>12</v>
      </c>
      <c r="B25" s="1128"/>
      <c r="C25" s="1127"/>
      <c r="D25" s="1128"/>
      <c r="E25" s="1138"/>
      <c r="F25" s="1133"/>
      <c r="G25" s="1139"/>
      <c r="H25" s="1140"/>
      <c r="I25" s="1141"/>
      <c r="J25" s="1141"/>
      <c r="K25" s="1140"/>
      <c r="L25" s="1140"/>
      <c r="M25" s="1142"/>
      <c r="N25" s="7"/>
    </row>
    <row r="26" spans="1:14">
      <c r="A26" s="1100">
        <f t="shared" si="0"/>
        <v>13</v>
      </c>
      <c r="B26" s="1128"/>
      <c r="C26" s="1127"/>
      <c r="D26" s="1128"/>
      <c r="E26" s="1138"/>
      <c r="F26" s="1133"/>
      <c r="G26" s="1139"/>
      <c r="H26" s="1140"/>
      <c r="I26" s="1141"/>
      <c r="J26" s="1141"/>
      <c r="K26" s="1140"/>
      <c r="L26" s="1140"/>
      <c r="M26" s="1142"/>
      <c r="N26" s="7"/>
    </row>
    <row r="27" spans="1:14">
      <c r="A27" s="1100">
        <f t="shared" si="0"/>
        <v>14</v>
      </c>
      <c r="B27" s="1128"/>
      <c r="C27" s="1127"/>
      <c r="D27" s="1128"/>
      <c r="E27" s="1138"/>
      <c r="F27" s="1133"/>
      <c r="G27" s="1139"/>
      <c r="H27" s="1140"/>
      <c r="I27" s="1141"/>
      <c r="J27" s="1141"/>
      <c r="K27" s="1140"/>
      <c r="L27" s="1140"/>
      <c r="M27" s="1142"/>
      <c r="N27" s="7"/>
    </row>
    <row r="28" spans="1:14" ht="15.75">
      <c r="A28" s="1100">
        <f t="shared" si="0"/>
        <v>15</v>
      </c>
      <c r="B28" s="1143" t="s">
        <v>2239</v>
      </c>
      <c r="C28" s="1101"/>
      <c r="D28" s="1144"/>
      <c r="E28" s="1145">
        <v>0</v>
      </c>
      <c r="F28" s="1146"/>
      <c r="G28" s="1147"/>
      <c r="H28" s="1148"/>
      <c r="I28" s="1149"/>
      <c r="J28" s="1149"/>
      <c r="K28" s="1148"/>
      <c r="L28" s="1148"/>
      <c r="M28" s="1150"/>
      <c r="N28" s="7"/>
    </row>
    <row r="29" spans="1:14">
      <c r="A29" s="1113"/>
      <c r="B29" s="1144"/>
      <c r="C29" s="1144"/>
      <c r="D29" s="1144"/>
      <c r="E29" s="1144"/>
      <c r="F29" s="1146"/>
      <c r="G29" s="1148"/>
      <c r="H29" s="1148"/>
      <c r="I29" s="1148"/>
      <c r="J29" s="1148"/>
      <c r="K29" s="1148"/>
      <c r="L29" s="1148"/>
      <c r="M29" s="1150"/>
      <c r="N29" s="7"/>
    </row>
    <row r="30" spans="1:14" ht="15.75">
      <c r="A30" s="1100">
        <f>+A28+1</f>
        <v>16</v>
      </c>
      <c r="B30" s="1126" t="s">
        <v>2444</v>
      </c>
      <c r="C30" s="1127"/>
      <c r="D30" s="1128"/>
      <c r="E30" s="1127"/>
      <c r="F30" s="1128"/>
      <c r="G30" s="1139"/>
      <c r="H30" s="1140"/>
      <c r="I30" s="1141"/>
      <c r="J30" s="1141"/>
      <c r="K30" s="1138"/>
      <c r="L30" s="1140"/>
      <c r="M30" s="1142"/>
      <c r="N30" s="7"/>
    </row>
    <row r="31" spans="1:14">
      <c r="A31" s="1100">
        <f>+A30+1</f>
        <v>17</v>
      </c>
      <c r="B31" s="1128"/>
      <c r="C31" s="1127"/>
      <c r="D31" s="1128"/>
      <c r="E31" s="1132"/>
      <c r="F31" s="1128"/>
      <c r="G31" s="1139"/>
      <c r="H31" s="1140"/>
      <c r="I31" s="1141"/>
      <c r="J31" s="1141"/>
      <c r="K31" s="1138"/>
      <c r="L31" s="1140"/>
      <c r="M31" s="1142"/>
      <c r="N31" s="7"/>
    </row>
    <row r="32" spans="1:14">
      <c r="A32" s="1100">
        <f t="shared" ref="A32:A39" si="1">+A31+1</f>
        <v>18</v>
      </c>
      <c r="B32" s="1128"/>
      <c r="C32" s="1127"/>
      <c r="D32" s="1128"/>
      <c r="E32" s="1138"/>
      <c r="F32" s="1128"/>
      <c r="G32" s="1139"/>
      <c r="H32" s="1140"/>
      <c r="I32" s="1141"/>
      <c r="J32" s="1141"/>
      <c r="K32" s="1138"/>
      <c r="L32" s="1140"/>
      <c r="M32" s="1142"/>
      <c r="N32" s="7"/>
    </row>
    <row r="33" spans="1:14" ht="15.75">
      <c r="A33" s="1100">
        <f t="shared" si="1"/>
        <v>19</v>
      </c>
      <c r="B33" s="1143" t="s">
        <v>2239</v>
      </c>
      <c r="C33" s="1101"/>
      <c r="D33" s="1144"/>
      <c r="E33" s="1145">
        <v>0</v>
      </c>
      <c r="F33" s="1146"/>
      <c r="G33" s="1147"/>
      <c r="H33" s="1148"/>
      <c r="I33" s="1149"/>
      <c r="J33" s="1149"/>
      <c r="K33" s="1148"/>
      <c r="L33" s="1148"/>
      <c r="M33" s="1150"/>
      <c r="N33" s="7"/>
    </row>
    <row r="34" spans="1:14">
      <c r="A34" s="1100">
        <f t="shared" si="1"/>
        <v>20</v>
      </c>
      <c r="B34" s="1144"/>
      <c r="C34" s="1101"/>
      <c r="D34" s="1144"/>
      <c r="E34" s="1101"/>
      <c r="F34" s="1144"/>
      <c r="G34" s="1147"/>
      <c r="H34" s="1148"/>
      <c r="I34" s="1149"/>
      <c r="J34" s="1149"/>
      <c r="K34" s="1152"/>
      <c r="L34" s="1148"/>
      <c r="M34" s="1150"/>
      <c r="N34" s="7"/>
    </row>
    <row r="35" spans="1:14" ht="15.75">
      <c r="A35" s="1100">
        <f t="shared" si="1"/>
        <v>21</v>
      </c>
      <c r="B35" s="1126" t="s">
        <v>2445</v>
      </c>
      <c r="C35" s="1127"/>
      <c r="D35" s="1128"/>
      <c r="E35" s="1127"/>
      <c r="F35" s="1128"/>
      <c r="G35" s="1139"/>
      <c r="H35" s="1140"/>
      <c r="I35" s="1141"/>
      <c r="J35" s="1141"/>
      <c r="K35" s="1138"/>
      <c r="L35" s="1140"/>
      <c r="M35" s="1142"/>
      <c r="N35" s="7"/>
    </row>
    <row r="36" spans="1:14">
      <c r="A36" s="1100">
        <f t="shared" si="1"/>
        <v>22</v>
      </c>
      <c r="B36" s="1128"/>
      <c r="C36" s="1127"/>
      <c r="D36" s="1128"/>
      <c r="E36" s="1132"/>
      <c r="F36" s="1128"/>
      <c r="G36" s="1139"/>
      <c r="H36" s="1140"/>
      <c r="I36" s="1141"/>
      <c r="J36" s="1141"/>
      <c r="K36" s="1138"/>
      <c r="L36" s="1140"/>
      <c r="M36" s="1142"/>
      <c r="N36" s="7"/>
    </row>
    <row r="37" spans="1:14">
      <c r="A37" s="1100">
        <f t="shared" si="1"/>
        <v>23</v>
      </c>
      <c r="B37" s="1128"/>
      <c r="C37" s="1127"/>
      <c r="D37" s="1128"/>
      <c r="E37" s="1138"/>
      <c r="F37" s="1128"/>
      <c r="G37" s="1139"/>
      <c r="H37" s="1140"/>
      <c r="I37" s="1141"/>
      <c r="J37" s="1141"/>
      <c r="K37" s="1138"/>
      <c r="L37" s="1140"/>
      <c r="M37" s="1142"/>
      <c r="N37" s="7"/>
    </row>
    <row r="38" spans="1:14">
      <c r="A38" s="1100">
        <f t="shared" si="1"/>
        <v>24</v>
      </c>
      <c r="B38" s="1128"/>
      <c r="C38" s="1127"/>
      <c r="D38" s="1128"/>
      <c r="E38" s="1138"/>
      <c r="F38" s="1128"/>
      <c r="G38" s="1139"/>
      <c r="H38" s="1140"/>
      <c r="I38" s="1141"/>
      <c r="J38" s="1141"/>
      <c r="K38" s="1138"/>
      <c r="L38" s="1140"/>
      <c r="M38" s="1142"/>
      <c r="N38" s="7"/>
    </row>
    <row r="39" spans="1:14" ht="15.75">
      <c r="A39" s="1100">
        <f t="shared" si="1"/>
        <v>25</v>
      </c>
      <c r="B39" s="1143" t="s">
        <v>2239</v>
      </c>
      <c r="C39" s="1101"/>
      <c r="D39" s="1144"/>
      <c r="E39" s="1145">
        <v>0</v>
      </c>
      <c r="F39" s="1146"/>
      <c r="G39" s="1147"/>
      <c r="H39" s="1148"/>
      <c r="I39" s="1149"/>
      <c r="J39" s="1149"/>
      <c r="K39" s="1148"/>
      <c r="L39" s="1148"/>
      <c r="M39" s="1150"/>
      <c r="N39" s="7"/>
    </row>
    <row r="40" spans="1:14">
      <c r="A40" s="1100"/>
      <c r="B40" s="1144"/>
      <c r="C40" s="1101"/>
      <c r="D40" s="1144"/>
      <c r="E40" s="1101"/>
      <c r="F40" s="1144"/>
      <c r="G40" s="1147"/>
      <c r="H40" s="1148"/>
      <c r="I40" s="1149"/>
      <c r="J40" s="1149"/>
      <c r="K40" s="1152"/>
      <c r="L40" s="1148"/>
      <c r="M40" s="1150"/>
      <c r="N40" s="7"/>
    </row>
    <row r="41" spans="1:14" ht="16.5" thickBot="1">
      <c r="A41" s="1151">
        <f>+A39+1</f>
        <v>26</v>
      </c>
      <c r="B41" s="1153" t="s">
        <v>727</v>
      </c>
      <c r="C41" s="1154"/>
      <c r="D41" s="1155"/>
      <c r="E41" s="1156">
        <v>0</v>
      </c>
      <c r="F41" s="1157"/>
      <c r="G41" s="1158">
        <v>0</v>
      </c>
      <c r="H41" s="1158">
        <v>0</v>
      </c>
      <c r="I41" s="1158">
        <v>0</v>
      </c>
      <c r="J41" s="1159">
        <v>0</v>
      </c>
      <c r="K41" s="1158">
        <v>0</v>
      </c>
      <c r="L41" s="1159">
        <v>0</v>
      </c>
      <c r="M41" s="1160">
        <v>0</v>
      </c>
      <c r="N41" s="7"/>
    </row>
    <row r="42" spans="1:14" ht="15.75">
      <c r="A42" s="1161"/>
      <c r="B42" s="1162"/>
      <c r="C42" s="1161"/>
      <c r="D42" s="1161"/>
      <c r="E42" s="1163"/>
      <c r="F42" s="1164"/>
      <c r="G42" s="1163"/>
      <c r="H42" s="1163"/>
      <c r="I42" s="1163"/>
      <c r="J42" s="1163"/>
      <c r="K42" s="1163"/>
      <c r="L42" s="1163"/>
      <c r="M42" s="1163"/>
      <c r="N42" s="7"/>
    </row>
    <row r="43" spans="1:14">
      <c r="A43" s="1165"/>
      <c r="B43" s="1166"/>
      <c r="C43" s="1167"/>
      <c r="D43" s="1168"/>
      <c r="E43" s="1166"/>
      <c r="F43" s="1166"/>
      <c r="G43" s="1166"/>
      <c r="H43" s="1167"/>
      <c r="I43" s="1166"/>
      <c r="J43" s="1167"/>
      <c r="K43" s="1166"/>
      <c r="L43" s="1169"/>
      <c r="M43" s="1163"/>
      <c r="N43" s="7"/>
    </row>
    <row r="44" spans="1:14">
      <c r="A44" s="1170" t="s">
        <v>2228</v>
      </c>
      <c r="B44" s="1077"/>
      <c r="C44" s="1171"/>
      <c r="D44" s="1172"/>
      <c r="E44" s="1079" t="s">
        <v>1940</v>
      </c>
      <c r="F44" s="1079"/>
      <c r="G44" s="1079"/>
      <c r="H44" s="1173"/>
      <c r="I44" s="1079" t="s">
        <v>1941</v>
      </c>
      <c r="J44" s="1173"/>
      <c r="K44" s="1079" t="s">
        <v>1942</v>
      </c>
      <c r="L44" s="1080"/>
      <c r="M44" s="1163"/>
      <c r="N44" s="7"/>
    </row>
    <row r="45" spans="1:14">
      <c r="A45" s="1170" t="s">
        <v>2240</v>
      </c>
      <c r="B45" s="1077"/>
      <c r="C45" s="1172"/>
      <c r="D45" s="1172"/>
      <c r="E45" s="1168" t="s">
        <v>2814</v>
      </c>
      <c r="F45" s="1168" t="s">
        <v>728</v>
      </c>
      <c r="G45" s="1167"/>
      <c r="H45" s="1168" t="s">
        <v>1943</v>
      </c>
      <c r="I45" s="1167"/>
      <c r="J45" s="1168" t="s">
        <v>906</v>
      </c>
      <c r="K45" s="1167"/>
      <c r="L45" s="1169"/>
      <c r="M45" s="1163"/>
      <c r="N45" s="7"/>
    </row>
    <row r="46" spans="1:14">
      <c r="A46" s="1174"/>
      <c r="B46" s="1077"/>
      <c r="C46" s="1172"/>
      <c r="D46" s="1172"/>
      <c r="E46" s="1172" t="s">
        <v>2469</v>
      </c>
      <c r="F46" s="1172" t="s">
        <v>729</v>
      </c>
      <c r="G46" s="1171"/>
      <c r="H46" s="1172" t="s">
        <v>1944</v>
      </c>
      <c r="I46" s="1171"/>
      <c r="J46" s="1172" t="s">
        <v>1945</v>
      </c>
      <c r="K46" s="1171"/>
      <c r="L46" s="1091"/>
      <c r="M46" s="1163"/>
      <c r="N46" s="7"/>
    </row>
    <row r="47" spans="1:14">
      <c r="A47" s="1174"/>
      <c r="B47" s="1077"/>
      <c r="C47" s="1171"/>
      <c r="D47" s="1172"/>
      <c r="E47" s="1172" t="s">
        <v>1946</v>
      </c>
      <c r="F47" s="1172" t="s">
        <v>730</v>
      </c>
      <c r="G47" s="1172" t="s">
        <v>1219</v>
      </c>
      <c r="H47" s="1172" t="s">
        <v>1947</v>
      </c>
      <c r="I47" s="1172" t="s">
        <v>2470</v>
      </c>
      <c r="J47" s="1172" t="s">
        <v>1948</v>
      </c>
      <c r="K47" s="1172" t="s">
        <v>2537</v>
      </c>
      <c r="L47" s="1175" t="s">
        <v>1949</v>
      </c>
      <c r="M47" s="1163"/>
      <c r="N47" s="7"/>
    </row>
    <row r="48" spans="1:14">
      <c r="A48" s="1174"/>
      <c r="B48" s="1077"/>
      <c r="C48" s="1171"/>
      <c r="D48" s="1172"/>
      <c r="E48" s="1172"/>
      <c r="F48" s="1172" t="s">
        <v>731</v>
      </c>
      <c r="G48" s="1172"/>
      <c r="H48" s="1172"/>
      <c r="I48" s="1172"/>
      <c r="J48" s="1172"/>
      <c r="K48" s="1172"/>
      <c r="L48" s="1175"/>
      <c r="M48" s="1163"/>
      <c r="N48" s="7"/>
    </row>
    <row r="49" spans="1:14">
      <c r="A49" s="1165"/>
      <c r="B49" s="1166"/>
      <c r="C49" s="1167"/>
      <c r="D49" s="1167"/>
      <c r="E49" s="1167"/>
      <c r="F49" s="1167"/>
      <c r="G49" s="1167"/>
      <c r="H49" s="1167"/>
      <c r="I49" s="1167"/>
      <c r="J49" s="1167"/>
      <c r="K49" s="1167"/>
      <c r="L49" s="1169"/>
      <c r="M49" s="1163"/>
      <c r="N49" s="7"/>
    </row>
    <row r="50" spans="1:14">
      <c r="A50" s="1174">
        <f>+A41+1</f>
        <v>27</v>
      </c>
      <c r="B50" s="1176" t="s">
        <v>1950</v>
      </c>
      <c r="C50" s="1177"/>
      <c r="D50" s="1171"/>
      <c r="E50" s="1171"/>
      <c r="F50" s="1171"/>
      <c r="G50" s="1171"/>
      <c r="H50" s="1171"/>
      <c r="I50" s="1171"/>
      <c r="J50" s="1171"/>
      <c r="K50" s="1171"/>
      <c r="L50" s="1091"/>
      <c r="M50" s="1163"/>
      <c r="N50" s="7"/>
    </row>
    <row r="51" spans="1:14">
      <c r="A51" s="1174"/>
      <c r="B51" s="1077"/>
      <c r="C51" s="1177"/>
      <c r="D51" s="1171"/>
      <c r="E51" s="1171"/>
      <c r="F51" s="1171"/>
      <c r="G51" s="1171"/>
      <c r="H51" s="1171"/>
      <c r="I51" s="1178"/>
      <c r="J51" s="1171"/>
      <c r="K51" s="1171"/>
      <c r="L51" s="1091"/>
      <c r="M51" s="1163"/>
      <c r="N51" s="7"/>
    </row>
    <row r="52" spans="1:14">
      <c r="A52" s="1179">
        <f>+A50+1</f>
        <v>28</v>
      </c>
      <c r="B52" s="1511" t="s">
        <v>3003</v>
      </c>
      <c r="C52" s="1177"/>
      <c r="D52" s="1180"/>
      <c r="E52" s="1180">
        <v>1680</v>
      </c>
      <c r="F52" s="1177" t="s">
        <v>3004</v>
      </c>
      <c r="G52" s="1181">
        <v>84000</v>
      </c>
      <c r="H52" s="1181"/>
      <c r="I52" s="1180"/>
      <c r="J52" s="1181"/>
      <c r="K52" s="1181">
        <v>84000</v>
      </c>
      <c r="L52" s="1182">
        <v>84000</v>
      </c>
      <c r="M52" s="1163"/>
      <c r="N52" s="7"/>
    </row>
    <row r="53" spans="1:14">
      <c r="A53" s="1179">
        <f>+A52+1</f>
        <v>29</v>
      </c>
      <c r="B53" s="1077"/>
      <c r="C53" s="1177"/>
      <c r="D53" s="1180"/>
      <c r="E53" s="1180"/>
      <c r="F53" s="1177"/>
      <c r="G53" s="1180"/>
      <c r="H53" s="1180"/>
      <c r="I53" s="1180"/>
      <c r="J53" s="1180"/>
      <c r="K53" s="1180"/>
      <c r="L53" s="1183"/>
      <c r="M53" s="1163"/>
      <c r="N53" s="7"/>
    </row>
    <row r="54" spans="1:14">
      <c r="A54" s="1179">
        <f>+A53+1</f>
        <v>30</v>
      </c>
      <c r="B54" s="1077"/>
      <c r="C54" s="1177"/>
      <c r="D54" s="1180"/>
      <c r="E54" s="1180"/>
      <c r="F54" s="1177"/>
      <c r="G54" s="1180"/>
      <c r="H54" s="1180"/>
      <c r="I54" s="1180"/>
      <c r="J54" s="1180"/>
      <c r="K54" s="1180"/>
      <c r="L54" s="1183"/>
      <c r="M54" s="1163"/>
      <c r="N54" s="7"/>
    </row>
    <row r="55" spans="1:14">
      <c r="A55" s="1179">
        <f>+A54+1</f>
        <v>31</v>
      </c>
      <c r="B55" s="1077"/>
      <c r="C55" s="1184" t="s">
        <v>1951</v>
      </c>
      <c r="D55" s="1185"/>
      <c r="E55" s="1185">
        <f>SUM(E52:E53)</f>
        <v>1680</v>
      </c>
      <c r="F55" s="1186"/>
      <c r="G55" s="1187">
        <f>SUM(G52:G53)</f>
        <v>84000</v>
      </c>
      <c r="H55" s="1187">
        <f t="shared" ref="H55:L55" si="2">SUM(H52:H53)</f>
        <v>0</v>
      </c>
      <c r="I55" s="1187">
        <f t="shared" si="2"/>
        <v>0</v>
      </c>
      <c r="J55" s="1187">
        <f t="shared" si="2"/>
        <v>0</v>
      </c>
      <c r="K55" s="1187">
        <f t="shared" si="2"/>
        <v>84000</v>
      </c>
      <c r="L55" s="1187">
        <f t="shared" si="2"/>
        <v>84000</v>
      </c>
      <c r="M55" s="1163"/>
      <c r="N55" s="7"/>
    </row>
    <row r="56" spans="1:14">
      <c r="A56" s="1188"/>
      <c r="B56" s="1166"/>
      <c r="C56" s="1167"/>
      <c r="D56" s="1167"/>
      <c r="E56" s="1167"/>
      <c r="F56" s="1171"/>
      <c r="G56" s="1167"/>
      <c r="H56" s="1167"/>
      <c r="I56" s="1167"/>
      <c r="J56" s="1167"/>
      <c r="K56" s="1167"/>
      <c r="L56" s="1169"/>
      <c r="M56" s="1163"/>
      <c r="N56" s="7"/>
    </row>
    <row r="57" spans="1:14">
      <c r="A57" s="1179">
        <f>+A55+1</f>
        <v>32</v>
      </c>
      <c r="B57" s="1176" t="s">
        <v>1952</v>
      </c>
      <c r="C57" s="1189"/>
      <c r="D57" s="1171"/>
      <c r="E57" s="1171"/>
      <c r="F57" s="1171"/>
      <c r="G57" s="1171"/>
      <c r="H57" s="1171"/>
      <c r="I57" s="1171"/>
      <c r="J57" s="1171"/>
      <c r="K57" s="1171"/>
      <c r="L57" s="1091"/>
      <c r="M57" s="1190"/>
      <c r="N57" s="7"/>
    </row>
    <row r="58" spans="1:14">
      <c r="A58" s="1179"/>
      <c r="B58" s="1077"/>
      <c r="C58" s="1171"/>
      <c r="D58" s="1171"/>
      <c r="E58" s="1178"/>
      <c r="F58" s="1171"/>
      <c r="G58" s="1171"/>
      <c r="H58" s="1171"/>
      <c r="I58" s="1178"/>
      <c r="J58" s="1171"/>
      <c r="K58" s="1171"/>
      <c r="L58" s="1091"/>
      <c r="M58" s="1163"/>
      <c r="N58" s="7"/>
    </row>
    <row r="59" spans="1:14">
      <c r="A59" s="1179">
        <f>+A57+1</f>
        <v>33</v>
      </c>
      <c r="B59" s="1077"/>
      <c r="C59" s="1177"/>
      <c r="D59" s="1180"/>
      <c r="E59" s="1180"/>
      <c r="F59" s="1181"/>
      <c r="G59" s="1181"/>
      <c r="H59" s="1181"/>
      <c r="I59" s="1180"/>
      <c r="J59" s="1181"/>
      <c r="K59" s="1181"/>
      <c r="L59" s="1182"/>
      <c r="M59" s="1163"/>
      <c r="N59" s="7"/>
    </row>
    <row r="60" spans="1:14">
      <c r="A60" s="1179">
        <f>+A59+1</f>
        <v>34</v>
      </c>
      <c r="B60" s="1077"/>
      <c r="C60" s="1177"/>
      <c r="D60" s="1180"/>
      <c r="E60" s="1180"/>
      <c r="F60" s="1180"/>
      <c r="G60" s="1180"/>
      <c r="H60" s="1180"/>
      <c r="I60" s="1180"/>
      <c r="J60" s="1180"/>
      <c r="K60" s="1180"/>
      <c r="L60" s="1183"/>
      <c r="M60" s="1163"/>
      <c r="N60" s="7"/>
    </row>
    <row r="61" spans="1:14">
      <c r="A61" s="1179">
        <f>+A60+1</f>
        <v>35</v>
      </c>
      <c r="B61" s="1077"/>
      <c r="C61" s="1177"/>
      <c r="D61" s="1180"/>
      <c r="E61" s="1180"/>
      <c r="F61" s="1180"/>
      <c r="G61" s="1180"/>
      <c r="H61" s="1180"/>
      <c r="I61" s="1180"/>
      <c r="J61" s="1180"/>
      <c r="K61" s="1180"/>
      <c r="L61" s="1183"/>
      <c r="M61" s="1163"/>
      <c r="N61" s="7"/>
    </row>
    <row r="62" spans="1:14" ht="15.75" thickBot="1">
      <c r="A62" s="1191">
        <f>+A61+1</f>
        <v>36</v>
      </c>
      <c r="B62" s="1192"/>
      <c r="C62" s="1193" t="s">
        <v>1953</v>
      </c>
      <c r="D62" s="1194"/>
      <c r="E62" s="1194">
        <v>0</v>
      </c>
      <c r="F62" s="1194"/>
      <c r="G62" s="1195">
        <v>0</v>
      </c>
      <c r="H62" s="1195">
        <v>0</v>
      </c>
      <c r="I62" s="1194">
        <v>0</v>
      </c>
      <c r="J62" s="1195">
        <v>0</v>
      </c>
      <c r="K62" s="1194">
        <v>0</v>
      </c>
      <c r="L62" s="1194">
        <v>0</v>
      </c>
      <c r="M62" s="1163"/>
      <c r="N62" s="7"/>
    </row>
    <row r="63" spans="1:14">
      <c r="A63" s="1196"/>
      <c r="B63" s="1144"/>
      <c r="C63" s="1101"/>
      <c r="D63" s="1144"/>
      <c r="E63" s="1101"/>
      <c r="F63" s="1161"/>
      <c r="G63" s="1190"/>
      <c r="H63" s="1190"/>
      <c r="I63" s="1190"/>
      <c r="J63" s="1190"/>
      <c r="K63" s="1190"/>
      <c r="L63" s="1182"/>
      <c r="M63" s="1163"/>
      <c r="N63" s="7"/>
    </row>
    <row r="64" spans="1:14" ht="16.5" thickBot="1">
      <c r="A64" s="1197">
        <f>+A62+1</f>
        <v>37</v>
      </c>
      <c r="B64" s="1153" t="s">
        <v>732</v>
      </c>
      <c r="C64" s="1154"/>
      <c r="D64" s="1155"/>
      <c r="E64" s="1194">
        <f>+E41+G55+H55+Sch.11!E114</f>
        <v>1312310.56</v>
      </c>
      <c r="F64" s="1156"/>
      <c r="G64" s="1156"/>
      <c r="H64" s="1156"/>
      <c r="I64" s="1156"/>
      <c r="J64" s="1156"/>
      <c r="K64" s="1156"/>
      <c r="L64" s="1198"/>
      <c r="M64" s="1163"/>
      <c r="N64" s="7"/>
    </row>
    <row r="65" spans="1:14" ht="18.75" thickBot="1">
      <c r="A65" s="1161"/>
      <c r="B65" s="1162"/>
      <c r="C65" s="1161"/>
      <c r="D65" s="1161"/>
      <c r="E65" s="1163"/>
      <c r="F65" s="1265" t="s">
        <v>3013</v>
      </c>
      <c r="G65" s="1163"/>
      <c r="H65" s="1163"/>
      <c r="I65" s="1163"/>
      <c r="J65" s="1163"/>
      <c r="K65" s="1163"/>
      <c r="L65" s="1163"/>
      <c r="M65" s="1163"/>
      <c r="N65" s="7"/>
    </row>
    <row r="66" spans="1:14" ht="18">
      <c r="A66" s="1199"/>
      <c r="B66" s="1200"/>
      <c r="C66" s="1200"/>
      <c r="D66" s="1200"/>
      <c r="E66" s="1200"/>
      <c r="F66" s="1200"/>
      <c r="G66" s="1200"/>
      <c r="H66" s="1200"/>
      <c r="I66" s="1200"/>
      <c r="J66" s="1200"/>
      <c r="K66" s="1201"/>
      <c r="L66" s="1163"/>
      <c r="M66" s="1163"/>
      <c r="N66" s="7"/>
    </row>
    <row r="67" spans="1:14" ht="18">
      <c r="A67" s="1202"/>
      <c r="B67" s="1092"/>
      <c r="C67" s="1092"/>
      <c r="D67" s="1092"/>
      <c r="E67" s="1097" t="s">
        <v>726</v>
      </c>
      <c r="F67" s="1092"/>
      <c r="G67" s="1092"/>
      <c r="H67" s="1092"/>
      <c r="I67" s="1092"/>
      <c r="J67" s="1092"/>
      <c r="K67" s="1093"/>
      <c r="L67" s="1163"/>
      <c r="M67" s="1163"/>
      <c r="N67" s="7"/>
    </row>
    <row r="68" spans="1:14" ht="18">
      <c r="A68" s="1203" t="s">
        <v>733</v>
      </c>
      <c r="B68" s="1204"/>
      <c r="C68" s="1204"/>
      <c r="D68" s="1204"/>
      <c r="E68" s="1204"/>
      <c r="F68" s="1204"/>
      <c r="G68" s="1204"/>
      <c r="H68" s="1204"/>
      <c r="I68" s="1204"/>
      <c r="J68" s="1204"/>
      <c r="K68" s="1205"/>
      <c r="L68" s="1163"/>
      <c r="M68" s="1163"/>
      <c r="N68" s="7"/>
    </row>
    <row r="69" spans="1:14" ht="18">
      <c r="A69" s="1202"/>
      <c r="B69" s="1092"/>
      <c r="C69" s="1092"/>
      <c r="D69" s="1092"/>
      <c r="E69" s="1092"/>
      <c r="F69" s="1092"/>
      <c r="G69" s="1092"/>
      <c r="H69" s="1092"/>
      <c r="I69" s="1092"/>
      <c r="J69" s="1092"/>
      <c r="K69" s="1093"/>
      <c r="L69" s="1163"/>
      <c r="M69" s="1163"/>
      <c r="N69" s="7"/>
    </row>
    <row r="70" spans="1:14" ht="18">
      <c r="A70" s="1206" t="s">
        <v>888</v>
      </c>
      <c r="B70" s="1092" t="s">
        <v>2446</v>
      </c>
      <c r="C70" s="1092"/>
      <c r="D70" s="1092"/>
      <c r="E70" s="1092"/>
      <c r="F70" s="1092"/>
      <c r="G70" s="1092"/>
      <c r="H70" s="1092"/>
      <c r="I70" s="1092"/>
      <c r="J70" s="1092"/>
      <c r="K70" s="1093"/>
      <c r="L70" s="1163"/>
      <c r="M70" s="1163"/>
      <c r="N70" s="7"/>
    </row>
    <row r="71" spans="1:14" ht="18">
      <c r="A71" s="1207"/>
      <c r="B71" s="1092" t="s">
        <v>2447</v>
      </c>
      <c r="C71" s="1092"/>
      <c r="D71" s="1092"/>
      <c r="E71" s="1092"/>
      <c r="F71" s="1092"/>
      <c r="G71" s="1092"/>
      <c r="H71" s="1092"/>
      <c r="I71" s="1092"/>
      <c r="J71" s="1092"/>
      <c r="K71" s="1093"/>
      <c r="L71" s="1163"/>
      <c r="M71" s="1163"/>
      <c r="N71" s="7"/>
    </row>
    <row r="72" spans="1:14" ht="18">
      <c r="A72" s="1206" t="s">
        <v>894</v>
      </c>
      <c r="B72" s="1092" t="s">
        <v>2448</v>
      </c>
      <c r="C72" s="1092"/>
      <c r="D72" s="1092"/>
      <c r="E72" s="1092"/>
      <c r="F72" s="1092"/>
      <c r="G72" s="1092"/>
      <c r="H72" s="1092"/>
      <c r="I72" s="1092"/>
      <c r="J72" s="1092"/>
      <c r="K72" s="1093"/>
      <c r="L72" s="1163"/>
      <c r="M72" s="1163"/>
      <c r="N72" s="7"/>
    </row>
    <row r="73" spans="1:14" ht="18">
      <c r="A73" s="1207"/>
      <c r="B73" s="1092" t="s">
        <v>2449</v>
      </c>
      <c r="C73" s="1092"/>
      <c r="D73" s="1092"/>
      <c r="E73" s="1092"/>
      <c r="F73" s="1092"/>
      <c r="G73" s="1092"/>
      <c r="H73" s="1092"/>
      <c r="I73" s="1092"/>
      <c r="J73" s="1092"/>
      <c r="K73" s="1093"/>
      <c r="L73" s="1163"/>
      <c r="M73" s="1163"/>
      <c r="N73" s="7"/>
    </row>
    <row r="74" spans="1:14" ht="18">
      <c r="A74" s="1206" t="s">
        <v>288</v>
      </c>
      <c r="B74" s="1092" t="s">
        <v>2450</v>
      </c>
      <c r="C74" s="1092"/>
      <c r="D74" s="1092"/>
      <c r="E74" s="1092"/>
      <c r="F74" s="1092"/>
      <c r="G74" s="1092"/>
      <c r="H74" s="1092"/>
      <c r="I74" s="1092"/>
      <c r="J74" s="1092"/>
      <c r="K74" s="1093"/>
      <c r="L74" s="1163"/>
      <c r="M74" s="1163"/>
      <c r="N74" s="7"/>
    </row>
    <row r="75" spans="1:14" ht="18">
      <c r="A75" s="1207"/>
      <c r="B75" s="1092" t="s">
        <v>2451</v>
      </c>
      <c r="C75" s="1092"/>
      <c r="D75" s="1092"/>
      <c r="E75" s="1092"/>
      <c r="F75" s="1092"/>
      <c r="G75" s="1092"/>
      <c r="H75" s="1092"/>
      <c r="I75" s="1092"/>
      <c r="J75" s="1092"/>
      <c r="K75" s="1093"/>
      <c r="L75" s="1163"/>
      <c r="M75" s="1163"/>
      <c r="N75" s="7"/>
    </row>
    <row r="76" spans="1:14" ht="18">
      <c r="A76" s="1206" t="s">
        <v>2398</v>
      </c>
      <c r="B76" s="1092" t="s">
        <v>2452</v>
      </c>
      <c r="C76" s="1092"/>
      <c r="D76" s="1092"/>
      <c r="E76" s="1092"/>
      <c r="F76" s="1092"/>
      <c r="G76" s="1092"/>
      <c r="H76" s="1092"/>
      <c r="I76" s="1092"/>
      <c r="J76" s="1092"/>
      <c r="K76" s="1093"/>
      <c r="L76" s="1163"/>
      <c r="M76" s="1163"/>
      <c r="N76" s="7"/>
    </row>
    <row r="77" spans="1:14" ht="18">
      <c r="A77" s="1207"/>
      <c r="B77" s="1092" t="s">
        <v>2453</v>
      </c>
      <c r="C77" s="1092"/>
      <c r="D77" s="1092"/>
      <c r="E77" s="1092"/>
      <c r="F77" s="1092"/>
      <c r="G77" s="1092"/>
      <c r="H77" s="1092"/>
      <c r="I77" s="1092"/>
      <c r="J77" s="1092"/>
      <c r="K77" s="1093"/>
      <c r="L77" s="1163"/>
      <c r="M77" s="1163"/>
      <c r="N77" s="7"/>
    </row>
    <row r="78" spans="1:14" ht="18">
      <c r="A78" s="1207"/>
      <c r="B78" s="1092" t="s">
        <v>2454</v>
      </c>
      <c r="C78" s="1092"/>
      <c r="D78" s="1092"/>
      <c r="E78" s="1092"/>
      <c r="F78" s="1092"/>
      <c r="G78" s="1092"/>
      <c r="H78" s="1092"/>
      <c r="I78" s="1092"/>
      <c r="J78" s="1092"/>
      <c r="K78" s="1093"/>
      <c r="L78" s="1163"/>
      <c r="M78" s="1163"/>
      <c r="N78" s="7"/>
    </row>
    <row r="79" spans="1:14" ht="18">
      <c r="A79" s="1207"/>
      <c r="B79" s="1092" t="s">
        <v>2455</v>
      </c>
      <c r="C79" s="1092"/>
      <c r="D79" s="1092"/>
      <c r="E79" s="1092"/>
      <c r="F79" s="1092"/>
      <c r="G79" s="1092"/>
      <c r="H79" s="1092"/>
      <c r="I79" s="1092"/>
      <c r="J79" s="1092"/>
      <c r="K79" s="1093"/>
      <c r="L79" s="1163"/>
      <c r="M79" s="1163"/>
      <c r="N79" s="7"/>
    </row>
    <row r="80" spans="1:14" ht="18">
      <c r="A80" s="1207"/>
      <c r="B80" s="1092" t="s">
        <v>2456</v>
      </c>
      <c r="C80" s="1092"/>
      <c r="D80" s="1092"/>
      <c r="E80" s="1092"/>
      <c r="F80" s="1092"/>
      <c r="G80" s="1092"/>
      <c r="H80" s="1092"/>
      <c r="I80" s="1092"/>
      <c r="J80" s="1092"/>
      <c r="K80" s="1093"/>
      <c r="L80" s="1163"/>
      <c r="M80" s="1163"/>
      <c r="N80" s="7"/>
    </row>
    <row r="81" spans="1:14" ht="18">
      <c r="A81" s="1207"/>
      <c r="B81" s="1092" t="s">
        <v>2457</v>
      </c>
      <c r="C81" s="1092"/>
      <c r="D81" s="1092"/>
      <c r="E81" s="1092"/>
      <c r="F81" s="1092"/>
      <c r="G81" s="1092"/>
      <c r="H81" s="1092"/>
      <c r="I81" s="1092"/>
      <c r="J81" s="1092"/>
      <c r="K81" s="1093"/>
      <c r="L81" s="1163"/>
      <c r="M81" s="1163"/>
      <c r="N81" s="7"/>
    </row>
    <row r="82" spans="1:14" ht="18">
      <c r="A82" s="1206" t="s">
        <v>2400</v>
      </c>
      <c r="B82" s="1092" t="s">
        <v>2458</v>
      </c>
      <c r="C82" s="1092"/>
      <c r="D82" s="1092"/>
      <c r="E82" s="1092"/>
      <c r="F82" s="1092"/>
      <c r="G82" s="1092"/>
      <c r="H82" s="1092"/>
      <c r="I82" s="1092"/>
      <c r="J82" s="1092"/>
      <c r="K82" s="1093"/>
      <c r="L82" s="1163"/>
      <c r="M82" s="1163"/>
      <c r="N82" s="7"/>
    </row>
    <row r="83" spans="1:14" ht="18">
      <c r="A83" s="1208"/>
      <c r="B83" s="1209" t="s">
        <v>2459</v>
      </c>
      <c r="C83" s="1209"/>
      <c r="D83" s="1209"/>
      <c r="E83" s="1209"/>
      <c r="F83" s="1209"/>
      <c r="G83" s="1209"/>
      <c r="H83" s="1209"/>
      <c r="I83" s="1209"/>
      <c r="J83" s="1209"/>
      <c r="K83" s="1210"/>
      <c r="L83" s="1163"/>
      <c r="M83" s="1163"/>
      <c r="N83" s="7"/>
    </row>
    <row r="84" spans="1:14" ht="18">
      <c r="A84" s="1211"/>
      <c r="B84" s="1212"/>
      <c r="C84" s="1212"/>
      <c r="D84" s="1212"/>
      <c r="E84" s="1213"/>
      <c r="F84" s="1212"/>
      <c r="G84" s="1212"/>
      <c r="H84" s="1212"/>
      <c r="I84" s="1213"/>
      <c r="J84" s="1212"/>
      <c r="K84" s="1214"/>
      <c r="L84" s="1163"/>
      <c r="M84" s="1163"/>
      <c r="N84" s="7"/>
    </row>
    <row r="85" spans="1:14" ht="18">
      <c r="A85" s="1215"/>
      <c r="B85" s="1092"/>
      <c r="C85" s="1092"/>
      <c r="D85" s="1092"/>
      <c r="E85" s="1216"/>
      <c r="F85" s="1204" t="s">
        <v>2460</v>
      </c>
      <c r="G85" s="1204"/>
      <c r="H85" s="1204"/>
      <c r="I85" s="1217"/>
      <c r="J85" s="1204" t="s">
        <v>2461</v>
      </c>
      <c r="K85" s="1205"/>
      <c r="L85" s="1163"/>
      <c r="M85" s="1163"/>
      <c r="N85" s="7"/>
    </row>
    <row r="86" spans="1:14" ht="18">
      <c r="A86" s="1215"/>
      <c r="B86" s="1092"/>
      <c r="C86" s="1092"/>
      <c r="D86" s="1092"/>
      <c r="E86" s="1216"/>
      <c r="F86" s="1218" t="s">
        <v>2462</v>
      </c>
      <c r="G86" s="1219"/>
      <c r="H86" s="1213"/>
      <c r="I86" s="1220"/>
      <c r="J86" s="1212"/>
      <c r="K86" s="1221"/>
      <c r="L86" s="1163"/>
      <c r="M86" s="1163"/>
      <c r="N86" s="7"/>
    </row>
    <row r="87" spans="1:14" ht="18">
      <c r="A87" s="1215"/>
      <c r="B87" s="1092"/>
      <c r="C87" s="1092"/>
      <c r="D87" s="1092"/>
      <c r="E87" s="1216"/>
      <c r="F87" s="1222" t="s">
        <v>2463</v>
      </c>
      <c r="G87" s="1223"/>
      <c r="H87" s="1216"/>
      <c r="I87" s="1224"/>
      <c r="J87" s="1216"/>
      <c r="K87" s="1225"/>
      <c r="L87" s="1163"/>
      <c r="M87" s="1163"/>
      <c r="N87" s="7"/>
    </row>
    <row r="88" spans="1:14" ht="18">
      <c r="A88" s="1215"/>
      <c r="B88" s="1092"/>
      <c r="C88" s="1092"/>
      <c r="D88" s="1092"/>
      <c r="E88" s="1216"/>
      <c r="F88" s="1213"/>
      <c r="G88" s="1220"/>
      <c r="H88" s="1216"/>
      <c r="I88" s="1224"/>
      <c r="J88" s="1074"/>
      <c r="K88" s="1226"/>
      <c r="L88" s="1163"/>
      <c r="M88" s="1163"/>
      <c r="N88" s="7"/>
    </row>
    <row r="89" spans="1:14" ht="18">
      <c r="A89" s="1215"/>
      <c r="B89" s="1092"/>
      <c r="C89" s="1092"/>
      <c r="D89" s="1092"/>
      <c r="E89" s="1216"/>
      <c r="F89" s="1216"/>
      <c r="G89" s="1227" t="s">
        <v>2464</v>
      </c>
      <c r="H89" s="1216"/>
      <c r="I89" s="1224"/>
      <c r="J89" s="1216"/>
      <c r="K89" s="1225"/>
      <c r="L89" s="1163"/>
      <c r="M89" s="1163"/>
      <c r="N89" s="7"/>
    </row>
    <row r="90" spans="1:14" ht="18">
      <c r="A90" s="1228"/>
      <c r="B90" s="1092"/>
      <c r="C90" s="1092"/>
      <c r="D90" s="1092"/>
      <c r="E90" s="1216"/>
      <c r="F90" s="1229" t="s">
        <v>2464</v>
      </c>
      <c r="G90" s="1227" t="s">
        <v>2465</v>
      </c>
      <c r="H90" s="1229" t="s">
        <v>2466</v>
      </c>
      <c r="I90" s="1227" t="s">
        <v>2467</v>
      </c>
      <c r="J90" s="1229" t="s">
        <v>2466</v>
      </c>
      <c r="K90" s="1230" t="s">
        <v>2467</v>
      </c>
      <c r="L90" s="1163"/>
      <c r="M90" s="1163"/>
      <c r="N90" s="7"/>
    </row>
    <row r="91" spans="1:14" ht="18">
      <c r="A91" s="1228"/>
      <c r="B91" s="1092"/>
      <c r="C91" s="1092"/>
      <c r="D91" s="1092"/>
      <c r="E91" s="1216"/>
      <c r="F91" s="1229" t="s">
        <v>2468</v>
      </c>
      <c r="G91" s="1227" t="s">
        <v>2469</v>
      </c>
      <c r="H91" s="1229" t="s">
        <v>2425</v>
      </c>
      <c r="I91" s="1227" t="s">
        <v>2470</v>
      </c>
      <c r="J91" s="1229" t="s">
        <v>2425</v>
      </c>
      <c r="K91" s="1230" t="s">
        <v>2470</v>
      </c>
      <c r="L91" s="1163"/>
      <c r="M91" s="1163"/>
      <c r="N91" s="7"/>
    </row>
    <row r="92" spans="1:14" ht="18">
      <c r="A92" s="1231" t="s">
        <v>2228</v>
      </c>
      <c r="B92" s="1092"/>
      <c r="C92" s="1092" t="s">
        <v>2471</v>
      </c>
      <c r="D92" s="1092"/>
      <c r="E92" s="1216"/>
      <c r="F92" s="1229" t="s">
        <v>2472</v>
      </c>
      <c r="G92" s="1227" t="s">
        <v>2236</v>
      </c>
      <c r="H92" s="1229" t="s">
        <v>1219</v>
      </c>
      <c r="I92" s="1227" t="s">
        <v>2473</v>
      </c>
      <c r="J92" s="1229" t="s">
        <v>1219</v>
      </c>
      <c r="K92" s="1230" t="s">
        <v>2473</v>
      </c>
      <c r="L92" s="1163"/>
      <c r="M92" s="1163"/>
      <c r="N92" s="7"/>
    </row>
    <row r="93" spans="1:14" ht="18">
      <c r="A93" s="1232" t="s">
        <v>2240</v>
      </c>
      <c r="B93" s="1209"/>
      <c r="C93" s="1233" t="s">
        <v>2722</v>
      </c>
      <c r="D93" s="1209"/>
      <c r="E93" s="1234"/>
      <c r="F93" s="1235" t="s">
        <v>2723</v>
      </c>
      <c r="G93" s="1236" t="s">
        <v>2724</v>
      </c>
      <c r="H93" s="1235" t="s">
        <v>2254</v>
      </c>
      <c r="I93" s="1236" t="s">
        <v>2255</v>
      </c>
      <c r="J93" s="1235" t="s">
        <v>2256</v>
      </c>
      <c r="K93" s="1237" t="s">
        <v>2257</v>
      </c>
      <c r="L93" s="1163"/>
      <c r="M93" s="1163"/>
      <c r="N93" s="7"/>
    </row>
    <row r="94" spans="1:14" ht="18">
      <c r="A94" s="1238"/>
      <c r="B94" s="1239"/>
      <c r="C94" s="1239"/>
      <c r="D94" s="1239"/>
      <c r="E94" s="1240"/>
      <c r="F94" s="1213"/>
      <c r="G94" s="1220"/>
      <c r="H94" s="1213"/>
      <c r="I94" s="1220"/>
      <c r="J94" s="1213"/>
      <c r="K94" s="1221"/>
      <c r="L94" s="1163"/>
      <c r="M94" s="1163"/>
      <c r="N94" s="7"/>
    </row>
    <row r="95" spans="1:14" ht="18">
      <c r="A95" s="1231">
        <v>36</v>
      </c>
      <c r="B95" s="1241"/>
      <c r="C95" s="1241"/>
      <c r="D95" s="1241"/>
      <c r="E95" s="1242"/>
      <c r="F95" s="1243"/>
      <c r="G95" s="1244"/>
      <c r="H95" s="1243"/>
      <c r="I95" s="1245"/>
      <c r="J95" s="1243"/>
      <c r="K95" s="1246"/>
      <c r="L95" s="1163"/>
      <c r="M95" s="1163"/>
      <c r="N95" s="7"/>
    </row>
    <row r="96" spans="1:14" ht="18">
      <c r="A96" s="1231">
        <v>37</v>
      </c>
      <c r="B96" s="1241"/>
      <c r="C96" s="1241"/>
      <c r="D96" s="1241"/>
      <c r="E96" s="1242"/>
      <c r="F96" s="1242"/>
      <c r="G96" s="1244"/>
      <c r="H96" s="1242"/>
      <c r="I96" s="1247"/>
      <c r="J96" s="1248"/>
      <c r="K96" s="1246"/>
      <c r="L96" s="1163"/>
      <c r="M96" s="1163"/>
      <c r="N96" s="7"/>
    </row>
    <row r="97" spans="1:14" ht="18">
      <c r="A97" s="1231">
        <v>38</v>
      </c>
      <c r="B97" s="1249"/>
      <c r="C97" s="1250"/>
      <c r="D97" s="1241"/>
      <c r="E97" s="1242"/>
      <c r="F97" s="1242"/>
      <c r="G97" s="1244"/>
      <c r="H97" s="1242"/>
      <c r="I97" s="1247"/>
      <c r="J97" s="1248"/>
      <c r="K97" s="1251"/>
      <c r="L97" s="1163"/>
      <c r="M97" s="1163"/>
      <c r="N97" s="7"/>
    </row>
    <row r="98" spans="1:14" ht="18.75" thickBot="1">
      <c r="A98" s="1232">
        <v>39</v>
      </c>
      <c r="B98" s="1252" t="s">
        <v>204</v>
      </c>
      <c r="C98" s="1253"/>
      <c r="D98" s="1253"/>
      <c r="E98" s="1254"/>
      <c r="F98" s="1255" t="s">
        <v>2474</v>
      </c>
      <c r="G98" s="1256" t="s">
        <v>2420</v>
      </c>
      <c r="H98" s="1257">
        <v>0</v>
      </c>
      <c r="I98" s="1236" t="s">
        <v>2420</v>
      </c>
      <c r="J98" s="1258">
        <v>0</v>
      </c>
      <c r="K98" s="1237" t="s">
        <v>205</v>
      </c>
      <c r="L98" s="1163"/>
      <c r="M98" s="1163"/>
      <c r="N98" s="7"/>
    </row>
    <row r="99" spans="1:14" ht="18">
      <c r="A99" s="1238"/>
      <c r="B99" s="1213"/>
      <c r="C99" s="1259" t="s">
        <v>2475</v>
      </c>
      <c r="D99" s="1222"/>
      <c r="E99" s="1222"/>
      <c r="F99" s="1222"/>
      <c r="G99" s="1222"/>
      <c r="H99" s="1223"/>
      <c r="I99" s="1212"/>
      <c r="J99" s="1212"/>
      <c r="K99" s="1214"/>
      <c r="L99" s="1163"/>
      <c r="M99" s="1163"/>
      <c r="N99" s="7"/>
    </row>
    <row r="100" spans="1:14" ht="18">
      <c r="A100" s="1228"/>
      <c r="B100" s="1216"/>
      <c r="C100" s="1260"/>
      <c r="D100" s="1213"/>
      <c r="E100" s="1260"/>
      <c r="F100" s="1213"/>
      <c r="G100" s="1260"/>
      <c r="H100" s="1213"/>
      <c r="I100" s="1092"/>
      <c r="J100" s="1092"/>
      <c r="K100" s="1093"/>
      <c r="L100" s="1163"/>
      <c r="M100" s="1261"/>
      <c r="N100" s="7"/>
    </row>
    <row r="101" spans="1:14" ht="18">
      <c r="A101" s="1228"/>
      <c r="B101" s="1216"/>
      <c r="C101" s="1262" t="s">
        <v>2476</v>
      </c>
      <c r="D101" s="1217"/>
      <c r="E101" s="1262" t="s">
        <v>2477</v>
      </c>
      <c r="F101" s="1217"/>
      <c r="G101" s="1262" t="s">
        <v>2478</v>
      </c>
      <c r="H101" s="1217"/>
      <c r="I101" s="1092"/>
      <c r="J101" s="1092"/>
      <c r="K101" s="1093"/>
      <c r="L101" s="1163"/>
      <c r="M101" s="1261"/>
      <c r="N101" s="7"/>
    </row>
    <row r="102" spans="1:14" ht="18">
      <c r="A102" s="1228"/>
      <c r="B102" s="1216"/>
      <c r="C102" s="1262" t="s">
        <v>2479</v>
      </c>
      <c r="D102" s="1217"/>
      <c r="E102" s="1262" t="s">
        <v>2480</v>
      </c>
      <c r="F102" s="1217"/>
      <c r="G102" s="1262" t="s">
        <v>2481</v>
      </c>
      <c r="H102" s="1217"/>
      <c r="I102" s="1092"/>
      <c r="J102" s="1092"/>
      <c r="K102" s="1093"/>
      <c r="L102" s="1163"/>
      <c r="M102" s="1261"/>
      <c r="N102" s="7"/>
    </row>
    <row r="103" spans="1:14" ht="18">
      <c r="A103" s="1228"/>
      <c r="B103" s="1229" t="s">
        <v>2482</v>
      </c>
      <c r="C103" s="1262" t="s">
        <v>2483</v>
      </c>
      <c r="D103" s="1217"/>
      <c r="E103" s="1262" t="s">
        <v>2484</v>
      </c>
      <c r="F103" s="1217"/>
      <c r="G103" s="1262" t="s">
        <v>2485</v>
      </c>
      <c r="H103" s="1217"/>
      <c r="I103" s="1092"/>
      <c r="J103" s="1092"/>
      <c r="K103" s="1093"/>
      <c r="L103" s="1163"/>
      <c r="M103" s="1261"/>
      <c r="N103" s="7"/>
    </row>
    <row r="104" spans="1:14" ht="18">
      <c r="A104" s="1228"/>
      <c r="B104" s="1229" t="s">
        <v>883</v>
      </c>
      <c r="C104" s="1263" t="s">
        <v>1482</v>
      </c>
      <c r="D104" s="1264"/>
      <c r="E104" s="1259" t="s">
        <v>2486</v>
      </c>
      <c r="F104" s="1223"/>
      <c r="G104" s="1263"/>
      <c r="H104" s="1264"/>
      <c r="I104" s="1092"/>
      <c r="J104" s="1092"/>
      <c r="K104" s="1093"/>
      <c r="L104" s="1163"/>
      <c r="M104" s="1261"/>
      <c r="N104" s="7"/>
    </row>
    <row r="105" spans="1:14" ht="18">
      <c r="A105" s="1228"/>
      <c r="B105" s="1229" t="s">
        <v>2487</v>
      </c>
      <c r="C105" s="1220"/>
      <c r="D105" s="1213"/>
      <c r="E105" s="1220"/>
      <c r="F105" s="1213"/>
      <c r="G105" s="1220"/>
      <c r="H105" s="1213"/>
      <c r="I105" s="1092"/>
      <c r="J105" s="1092"/>
      <c r="K105" s="1093"/>
      <c r="L105" s="1163"/>
      <c r="M105" s="1261"/>
      <c r="N105" s="7"/>
    </row>
    <row r="106" spans="1:14" ht="18">
      <c r="A106" s="1231" t="s">
        <v>2228</v>
      </c>
      <c r="B106" s="1229" t="s">
        <v>2488</v>
      </c>
      <c r="C106" s="1227" t="s">
        <v>1391</v>
      </c>
      <c r="D106" s="1229" t="s">
        <v>1219</v>
      </c>
      <c r="E106" s="1227" t="s">
        <v>2489</v>
      </c>
      <c r="F106" s="1229" t="s">
        <v>1219</v>
      </c>
      <c r="G106" s="1227" t="s">
        <v>2489</v>
      </c>
      <c r="H106" s="1229" t="s">
        <v>1219</v>
      </c>
      <c r="I106" s="1092"/>
      <c r="J106" s="1265" t="s">
        <v>2490</v>
      </c>
      <c r="K106" s="1093"/>
      <c r="L106" s="1261"/>
      <c r="M106" s="1261"/>
      <c r="N106" s="7"/>
    </row>
    <row r="107" spans="1:14" ht="18">
      <c r="A107" s="1232" t="s">
        <v>2240</v>
      </c>
      <c r="B107" s="1266" t="s">
        <v>2258</v>
      </c>
      <c r="C107" s="1236" t="s">
        <v>2259</v>
      </c>
      <c r="D107" s="1235" t="s">
        <v>2260</v>
      </c>
      <c r="E107" s="1236" t="s">
        <v>2261</v>
      </c>
      <c r="F107" s="1235" t="s">
        <v>2262</v>
      </c>
      <c r="G107" s="1236" t="s">
        <v>2491</v>
      </c>
      <c r="H107" s="1235" t="s">
        <v>2492</v>
      </c>
      <c r="I107" s="1209"/>
      <c r="J107" s="1266" t="s">
        <v>2493</v>
      </c>
      <c r="K107" s="1210"/>
      <c r="L107" s="1261"/>
      <c r="M107" s="1261"/>
      <c r="N107" s="7"/>
    </row>
    <row r="108" spans="1:14" ht="18">
      <c r="A108" s="1231">
        <v>40</v>
      </c>
      <c r="B108" s="1247"/>
      <c r="C108" s="1242"/>
      <c r="D108" s="1267"/>
      <c r="E108" s="1247"/>
      <c r="F108" s="1267"/>
      <c r="G108" s="1247"/>
      <c r="H108" s="1267"/>
      <c r="I108" s="1241"/>
      <c r="J108" s="1241"/>
      <c r="K108" s="1268"/>
      <c r="L108" s="1261"/>
      <c r="M108" s="1261"/>
      <c r="N108" s="7"/>
    </row>
    <row r="109" spans="1:14" ht="18">
      <c r="A109" s="1231">
        <v>41</v>
      </c>
      <c r="B109" s="1242" t="s">
        <v>1482</v>
      </c>
      <c r="C109" s="1247"/>
      <c r="D109" s="1242" t="s">
        <v>1482</v>
      </c>
      <c r="E109" s="1247"/>
      <c r="F109" s="1242" t="s">
        <v>1482</v>
      </c>
      <c r="G109" s="1247"/>
      <c r="H109" s="1242" t="s">
        <v>1482</v>
      </c>
      <c r="I109" s="1241"/>
      <c r="J109" s="1241"/>
      <c r="K109" s="1268"/>
      <c r="L109" s="1261"/>
      <c r="M109" s="1261"/>
      <c r="N109" s="7"/>
    </row>
    <row r="110" spans="1:14" ht="18">
      <c r="A110" s="1231">
        <v>42</v>
      </c>
      <c r="B110" s="1242"/>
      <c r="C110" s="1247"/>
      <c r="D110" s="1242"/>
      <c r="E110" s="1247"/>
      <c r="F110" s="1242"/>
      <c r="G110" s="1247"/>
      <c r="H110" s="1242"/>
      <c r="I110" s="1241"/>
      <c r="J110" s="1241"/>
      <c r="K110" s="1268"/>
      <c r="L110" s="1261"/>
      <c r="M110" s="1261"/>
      <c r="N110" s="7"/>
    </row>
    <row r="111" spans="1:14" ht="18">
      <c r="A111" s="1231">
        <v>43</v>
      </c>
      <c r="B111" s="1242"/>
      <c r="C111" s="1247"/>
      <c r="D111" s="1242"/>
      <c r="E111" s="1247"/>
      <c r="F111" s="1242"/>
      <c r="G111" s="1247"/>
      <c r="H111" s="1242"/>
      <c r="I111" s="1241"/>
      <c r="J111" s="1241"/>
      <c r="K111" s="1268"/>
      <c r="L111" s="1261"/>
      <c r="M111" s="1261"/>
      <c r="N111" s="7"/>
    </row>
    <row r="112" spans="1:14" ht="18.75" thickBot="1">
      <c r="A112" s="1269">
        <v>44</v>
      </c>
      <c r="B112" s="1255" t="s">
        <v>1789</v>
      </c>
      <c r="C112" s="1256" t="s">
        <v>1789</v>
      </c>
      <c r="D112" s="1257">
        <v>0</v>
      </c>
      <c r="E112" s="1256" t="s">
        <v>1789</v>
      </c>
      <c r="F112" s="1257">
        <v>0</v>
      </c>
      <c r="G112" s="1256" t="s">
        <v>1789</v>
      </c>
      <c r="H112" s="1257">
        <v>0</v>
      </c>
      <c r="I112" s="1270"/>
      <c r="J112" s="1270"/>
      <c r="K112" s="1271"/>
      <c r="L112" s="1261"/>
      <c r="M112" s="1261"/>
      <c r="N112" s="7"/>
    </row>
    <row r="113" spans="1:13" ht="18">
      <c r="A113" s="1272"/>
      <c r="B113" s="1092"/>
      <c r="C113" s="1092"/>
      <c r="D113" s="1092"/>
      <c r="E113" s="1092"/>
      <c r="F113" s="1265" t="s">
        <v>3012</v>
      </c>
      <c r="G113" s="1092"/>
      <c r="H113" s="1092"/>
      <c r="I113" s="1092"/>
      <c r="J113" s="1092"/>
      <c r="K113" s="1092"/>
      <c r="L113" s="1261"/>
      <c r="M113" s="1261"/>
    </row>
    <row r="114" spans="1:13">
      <c r="A114" s="1261"/>
      <c r="B114" s="1261"/>
      <c r="C114" s="1261"/>
      <c r="D114" s="1261"/>
      <c r="E114" s="1261"/>
      <c r="F114" s="1261"/>
      <c r="G114" s="1261"/>
      <c r="H114" s="1261"/>
      <c r="I114" s="1261"/>
      <c r="J114" s="1261"/>
      <c r="K114" s="1261"/>
      <c r="L114" s="1261"/>
      <c r="M114" s="1261"/>
    </row>
    <row r="115" spans="1:13">
      <c r="A115" s="1261"/>
      <c r="B115" s="1261"/>
      <c r="C115" s="1261"/>
      <c r="D115" s="1261"/>
      <c r="E115" s="1261"/>
      <c r="F115" s="1261"/>
      <c r="G115" s="1261"/>
      <c r="H115" s="1261"/>
      <c r="I115" s="1261"/>
      <c r="J115" s="1261"/>
      <c r="K115" s="1261"/>
      <c r="L115" s="1261"/>
      <c r="M115" s="1261"/>
    </row>
    <row r="116" spans="1:13">
      <c r="A116" s="1261"/>
      <c r="B116" s="1261"/>
      <c r="C116" s="1261"/>
      <c r="D116" s="1261"/>
      <c r="E116" s="1261"/>
      <c r="F116" s="1261"/>
      <c r="G116" s="1261"/>
      <c r="H116" s="1261"/>
      <c r="I116" s="1261"/>
      <c r="J116" s="1261"/>
      <c r="K116" s="1261"/>
      <c r="L116" s="1261"/>
      <c r="M116" s="1261"/>
    </row>
    <row r="117" spans="1:13">
      <c r="A117" s="1261"/>
      <c r="B117" s="1261"/>
      <c r="C117" s="1261"/>
      <c r="D117" s="1261"/>
      <c r="E117" s="1261"/>
      <c r="F117" s="1261"/>
      <c r="G117" s="1261"/>
      <c r="H117" s="1261"/>
      <c r="I117" s="1261"/>
      <c r="J117" s="1261"/>
      <c r="K117" s="1261"/>
      <c r="L117" s="1261"/>
      <c r="M117" s="1261"/>
    </row>
    <row r="118" spans="1:13">
      <c r="A118" s="1261"/>
      <c r="B118" s="1261"/>
      <c r="C118" s="1261"/>
      <c r="D118" s="1261"/>
      <c r="E118" s="1261"/>
      <c r="F118" s="1261"/>
      <c r="G118" s="1261"/>
      <c r="H118" s="1261"/>
      <c r="I118" s="1261"/>
      <c r="J118" s="1261"/>
      <c r="K118" s="1261"/>
      <c r="L118" s="1261"/>
      <c r="M118" s="1261"/>
    </row>
    <row r="119" spans="1:13">
      <c r="A119" s="1261"/>
      <c r="B119" s="1261"/>
      <c r="C119" s="1261"/>
      <c r="D119" s="1261"/>
      <c r="E119" s="1261"/>
      <c r="F119" s="1261"/>
      <c r="G119" s="1261"/>
      <c r="H119" s="1261"/>
      <c r="I119" s="1261"/>
      <c r="J119" s="1261"/>
      <c r="K119" s="1261"/>
      <c r="L119" s="1261"/>
      <c r="M119" s="1261"/>
    </row>
    <row r="120" spans="1:13">
      <c r="A120" s="1261"/>
      <c r="B120" s="1261"/>
      <c r="C120" s="1261"/>
      <c r="D120" s="1261"/>
      <c r="E120" s="1261"/>
      <c r="F120" s="1261"/>
      <c r="G120" s="1261"/>
      <c r="H120" s="1261"/>
      <c r="I120" s="1261"/>
      <c r="J120" s="1261"/>
      <c r="K120" s="1261"/>
      <c r="L120" s="1261"/>
      <c r="M120" s="1261"/>
    </row>
    <row r="121" spans="1:13">
      <c r="A121" s="1261"/>
      <c r="B121" s="1261"/>
      <c r="C121" s="1261"/>
      <c r="D121" s="1261"/>
      <c r="E121" s="1261"/>
      <c r="F121" s="1261"/>
      <c r="G121" s="1261"/>
      <c r="H121" s="1261"/>
      <c r="I121" s="1261"/>
      <c r="J121" s="1261"/>
      <c r="K121" s="1261"/>
      <c r="L121" s="1261"/>
      <c r="M121" s="1261"/>
    </row>
    <row r="122" spans="1:13">
      <c r="A122" s="1261"/>
      <c r="B122" s="1261"/>
      <c r="C122" s="1261"/>
      <c r="D122" s="1261"/>
      <c r="E122" s="1261"/>
      <c r="F122" s="1261"/>
      <c r="G122" s="1261"/>
      <c r="H122" s="1261"/>
      <c r="I122" s="1261"/>
      <c r="J122" s="1261"/>
      <c r="K122" s="1261"/>
      <c r="L122" s="1261"/>
      <c r="M122" s="1261"/>
    </row>
    <row r="123" spans="1:13">
      <c r="A123" s="1261"/>
      <c r="B123" s="1261"/>
      <c r="C123" s="1261"/>
      <c r="D123" s="1261"/>
      <c r="E123" s="1261"/>
      <c r="F123" s="1261"/>
      <c r="G123" s="1261"/>
      <c r="H123" s="1261"/>
      <c r="I123" s="1261"/>
      <c r="J123" s="1261"/>
      <c r="K123" s="1261"/>
      <c r="L123" s="1261"/>
      <c r="M123" s="1261"/>
    </row>
    <row r="124" spans="1:13">
      <c r="A124" s="1261"/>
      <c r="B124" s="1261"/>
      <c r="C124" s="1261"/>
      <c r="D124" s="1261"/>
      <c r="E124" s="1261"/>
      <c r="F124" s="1261"/>
      <c r="G124" s="1261"/>
      <c r="H124" s="1261"/>
      <c r="I124" s="1261"/>
      <c r="J124" s="1261"/>
      <c r="K124" s="1261"/>
      <c r="L124" s="1261"/>
      <c r="M124" s="1261"/>
    </row>
    <row r="125" spans="1:13">
      <c r="A125" s="1261"/>
      <c r="B125" s="1261"/>
      <c r="C125" s="1261"/>
      <c r="D125" s="1261"/>
      <c r="E125" s="1261"/>
      <c r="F125" s="1261"/>
      <c r="G125" s="1261"/>
      <c r="H125" s="1261"/>
      <c r="I125" s="1261"/>
      <c r="J125" s="1261"/>
      <c r="K125" s="1261"/>
      <c r="L125" s="1261"/>
      <c r="M125" s="1261"/>
    </row>
    <row r="126" spans="1:13">
      <c r="A126" s="1261"/>
      <c r="B126" s="1261"/>
      <c r="C126" s="1261"/>
      <c r="D126" s="1261"/>
      <c r="E126" s="1261"/>
      <c r="F126" s="1261"/>
      <c r="G126" s="1261"/>
      <c r="H126" s="1261"/>
      <c r="I126" s="1261"/>
      <c r="J126" s="1261"/>
      <c r="K126" s="1261"/>
      <c r="L126" s="1261"/>
      <c r="M126" s="1261"/>
    </row>
    <row r="127" spans="1:13">
      <c r="A127" s="1261"/>
      <c r="B127" s="1261"/>
      <c r="C127" s="1261"/>
      <c r="D127" s="1261"/>
      <c r="E127" s="1261"/>
      <c r="F127" s="1261"/>
      <c r="G127" s="1261"/>
      <c r="H127" s="1261"/>
      <c r="I127" s="1261"/>
      <c r="J127" s="1261"/>
      <c r="K127" s="1261"/>
      <c r="L127" s="1261"/>
      <c r="M127" s="1261"/>
    </row>
    <row r="128" spans="1:13">
      <c r="A128" s="1261"/>
      <c r="B128" s="1261"/>
      <c r="C128" s="1261"/>
      <c r="D128" s="1261"/>
      <c r="E128" s="1261"/>
      <c r="F128" s="1261"/>
      <c r="G128" s="1261"/>
      <c r="H128" s="1261"/>
      <c r="I128" s="1261"/>
      <c r="J128" s="1261"/>
      <c r="K128" s="1261"/>
      <c r="L128" s="1261"/>
      <c r="M128" s="1261"/>
    </row>
    <row r="129" spans="1:13">
      <c r="A129" s="1261"/>
      <c r="B129" s="1261"/>
      <c r="C129" s="1261"/>
      <c r="D129" s="1261"/>
      <c r="E129" s="1261"/>
      <c r="F129" s="1261"/>
      <c r="G129" s="1261"/>
      <c r="H129" s="1261"/>
      <c r="I129" s="1261"/>
      <c r="J129" s="1261"/>
      <c r="K129" s="1261"/>
      <c r="L129" s="1261"/>
      <c r="M129" s="1261"/>
    </row>
    <row r="130" spans="1:13">
      <c r="A130" s="1261"/>
      <c r="B130" s="1261"/>
      <c r="C130" s="1261"/>
      <c r="D130" s="1261"/>
      <c r="E130" s="1261"/>
      <c r="F130" s="1261"/>
      <c r="G130" s="1261"/>
      <c r="H130" s="1261"/>
      <c r="I130" s="1261"/>
      <c r="J130" s="1261"/>
      <c r="K130" s="1261"/>
      <c r="L130" s="1261"/>
      <c r="M130" s="1261"/>
    </row>
    <row r="131" spans="1:13">
      <c r="A131" s="1261"/>
      <c r="B131" s="1261"/>
      <c r="C131" s="1261"/>
      <c r="D131" s="1261"/>
      <c r="E131" s="1261"/>
      <c r="F131" s="1261"/>
      <c r="G131" s="1261"/>
      <c r="H131" s="1261"/>
      <c r="I131" s="1261"/>
      <c r="J131" s="1261"/>
      <c r="K131" s="1261"/>
      <c r="L131" s="1261"/>
      <c r="M131" s="1261"/>
    </row>
    <row r="132" spans="1:13">
      <c r="A132" s="1261"/>
      <c r="B132" s="1261"/>
      <c r="C132" s="1261"/>
      <c r="D132" s="1261"/>
      <c r="E132" s="1261"/>
      <c r="F132" s="1261"/>
      <c r="G132" s="1261"/>
      <c r="H132" s="1261"/>
      <c r="I132" s="1261"/>
      <c r="J132" s="1261"/>
      <c r="K132" s="1261"/>
      <c r="L132" s="1261"/>
      <c r="M132" s="1261"/>
    </row>
    <row r="133" spans="1:13">
      <c r="A133" s="1261"/>
      <c r="B133" s="1261"/>
      <c r="C133" s="1261"/>
      <c r="D133" s="1261"/>
      <c r="E133" s="1261"/>
      <c r="F133" s="1261"/>
      <c r="G133" s="1261"/>
      <c r="H133" s="1261"/>
      <c r="I133" s="1261"/>
      <c r="J133" s="1261"/>
      <c r="K133" s="1261"/>
      <c r="L133" s="1261"/>
      <c r="M133" s="1261"/>
    </row>
    <row r="134" spans="1:13">
      <c r="A134" s="1261"/>
      <c r="B134" s="1261"/>
      <c r="C134" s="1261"/>
      <c r="D134" s="1261"/>
      <c r="E134" s="1261"/>
      <c r="F134" s="1261"/>
      <c r="G134" s="1261"/>
      <c r="H134" s="1261"/>
      <c r="I134" s="1261"/>
      <c r="J134" s="1261"/>
      <c r="K134" s="1261"/>
      <c r="L134" s="1261"/>
      <c r="M134" s="1261"/>
    </row>
    <row r="135" spans="1:13">
      <c r="A135" s="1261"/>
      <c r="B135" s="1261"/>
      <c r="C135" s="1261"/>
      <c r="D135" s="1261"/>
      <c r="E135" s="1261"/>
      <c r="F135" s="1261"/>
      <c r="G135" s="1261"/>
      <c r="H135" s="1261"/>
      <c r="I135" s="1261"/>
      <c r="J135" s="1261"/>
      <c r="K135" s="1261"/>
      <c r="L135" s="1261"/>
      <c r="M135" s="1261"/>
    </row>
    <row r="136" spans="1:13">
      <c r="A136" s="1261"/>
      <c r="B136" s="1261"/>
      <c r="C136" s="1261"/>
      <c r="D136" s="1261"/>
      <c r="E136" s="1261"/>
      <c r="F136" s="1261"/>
      <c r="G136" s="1261"/>
      <c r="H136" s="1261"/>
      <c r="I136" s="1261"/>
      <c r="J136" s="1261"/>
      <c r="K136" s="1261"/>
      <c r="L136" s="1261"/>
      <c r="M136" s="1261"/>
    </row>
    <row r="137" spans="1:13">
      <c r="A137" s="1261"/>
      <c r="B137" s="1261"/>
      <c r="C137" s="1261"/>
      <c r="D137" s="1261"/>
      <c r="E137" s="1261"/>
      <c r="F137" s="1261"/>
      <c r="G137" s="1261"/>
      <c r="H137" s="1261"/>
      <c r="I137" s="1261"/>
      <c r="J137" s="1261"/>
      <c r="K137" s="1261"/>
      <c r="L137" s="1261"/>
      <c r="M137" s="1261"/>
    </row>
    <row r="138" spans="1:13">
      <c r="A138" s="1261"/>
      <c r="B138" s="1261"/>
      <c r="C138" s="1261"/>
      <c r="D138" s="1261"/>
      <c r="E138" s="1261"/>
      <c r="F138" s="1261"/>
      <c r="G138" s="1261"/>
      <c r="H138" s="1261"/>
      <c r="I138" s="1261"/>
      <c r="J138" s="1261"/>
      <c r="K138" s="1261"/>
      <c r="L138" s="1261"/>
      <c r="M138" s="1261"/>
    </row>
    <row r="139" spans="1:13">
      <c r="A139" s="1261"/>
      <c r="B139" s="1261"/>
      <c r="C139" s="1261"/>
      <c r="D139" s="1261"/>
      <c r="E139" s="1261"/>
      <c r="F139" s="1261"/>
      <c r="G139" s="1261"/>
      <c r="H139" s="1261"/>
      <c r="I139" s="1261"/>
      <c r="J139" s="1261"/>
      <c r="K139" s="1261"/>
      <c r="L139" s="1261"/>
      <c r="M139" s="1261"/>
    </row>
    <row r="140" spans="1:13">
      <c r="A140" s="1261"/>
      <c r="B140" s="1261"/>
      <c r="C140" s="1261"/>
      <c r="D140" s="1261"/>
      <c r="E140" s="1261"/>
      <c r="F140" s="1261"/>
      <c r="G140" s="1261"/>
      <c r="H140" s="1261"/>
      <c r="I140" s="1261"/>
      <c r="J140" s="1261"/>
      <c r="K140" s="1261"/>
      <c r="L140" s="1261"/>
      <c r="M140" s="1261"/>
    </row>
    <row r="141" spans="1:13">
      <c r="A141" s="1261"/>
      <c r="B141" s="1261"/>
      <c r="C141" s="1261"/>
      <c r="D141" s="1261"/>
      <c r="E141" s="1261"/>
      <c r="F141" s="1261"/>
      <c r="G141" s="1261"/>
      <c r="H141" s="1261"/>
      <c r="I141" s="1261"/>
      <c r="J141" s="1261"/>
      <c r="K141" s="1261"/>
      <c r="L141" s="1261"/>
      <c r="M141" s="1261"/>
    </row>
    <row r="142" spans="1:13">
      <c r="A142" s="1261"/>
      <c r="B142" s="1261"/>
      <c r="C142" s="1261"/>
      <c r="D142" s="1261"/>
      <c r="E142" s="1261"/>
      <c r="F142" s="1261"/>
      <c r="G142" s="1261"/>
      <c r="H142" s="1261"/>
      <c r="I142" s="1261"/>
      <c r="J142" s="1261"/>
      <c r="K142" s="1261"/>
      <c r="L142" s="1261"/>
      <c r="M142" s="1261"/>
    </row>
    <row r="143" spans="1:13">
      <c r="A143" s="1261"/>
      <c r="B143" s="1261"/>
      <c r="C143" s="1261"/>
      <c r="D143" s="1261"/>
      <c r="E143" s="1261"/>
      <c r="F143" s="1261"/>
      <c r="G143" s="1261"/>
      <c r="H143" s="1261"/>
      <c r="I143" s="1261"/>
      <c r="J143" s="1261"/>
      <c r="K143" s="1261"/>
      <c r="L143" s="1261"/>
      <c r="M143" s="1261"/>
    </row>
    <row r="144" spans="1:13">
      <c r="A144" s="1261"/>
      <c r="B144" s="1261"/>
      <c r="C144" s="1261"/>
      <c r="D144" s="1261"/>
      <c r="E144" s="1261"/>
      <c r="F144" s="1261"/>
      <c r="G144" s="1261"/>
      <c r="H144" s="1261"/>
      <c r="I144" s="1261"/>
      <c r="J144" s="1261"/>
      <c r="K144" s="1261"/>
      <c r="L144" s="1261"/>
      <c r="M144" s="1261"/>
    </row>
    <row r="145" spans="1:13">
      <c r="A145" s="1261"/>
      <c r="B145" s="1261"/>
      <c r="C145" s="1261"/>
      <c r="D145" s="1261"/>
      <c r="E145" s="1261"/>
      <c r="F145" s="1261"/>
      <c r="G145" s="1261"/>
      <c r="H145" s="1261"/>
      <c r="I145" s="1261"/>
      <c r="J145" s="1261"/>
      <c r="K145" s="1261"/>
      <c r="L145" s="1261"/>
      <c r="M145" s="1261"/>
    </row>
    <row r="146" spans="1:13">
      <c r="A146" s="1261"/>
      <c r="B146" s="1261"/>
      <c r="C146" s="1261"/>
      <c r="D146" s="1261"/>
      <c r="E146" s="1261"/>
      <c r="F146" s="1261"/>
      <c r="G146" s="1261"/>
      <c r="H146" s="1261"/>
      <c r="I146" s="1261"/>
      <c r="J146" s="1261"/>
      <c r="K146" s="1261"/>
      <c r="L146" s="1261"/>
      <c r="M146" s="1261"/>
    </row>
    <row r="147" spans="1:13">
      <c r="A147" s="1261"/>
      <c r="B147" s="1261"/>
      <c r="C147" s="1261"/>
      <c r="D147" s="1261"/>
      <c r="E147" s="1261"/>
      <c r="F147" s="1261"/>
      <c r="G147" s="1261"/>
      <c r="H147" s="1261"/>
      <c r="I147" s="1261"/>
      <c r="J147" s="1261"/>
      <c r="K147" s="1261"/>
      <c r="L147" s="1261"/>
      <c r="M147" s="1261"/>
    </row>
    <row r="148" spans="1:13">
      <c r="A148" s="1261"/>
      <c r="B148" s="1261"/>
      <c r="C148" s="1261"/>
      <c r="D148" s="1261"/>
      <c r="E148" s="1261"/>
      <c r="F148" s="1261"/>
      <c r="G148" s="1261"/>
      <c r="H148" s="1261"/>
      <c r="I148" s="1261"/>
      <c r="J148" s="1261"/>
      <c r="K148" s="1261"/>
      <c r="L148" s="1261"/>
      <c r="M148" s="1261"/>
    </row>
    <row r="149" spans="1:13">
      <c r="A149" s="1261"/>
      <c r="B149" s="1261"/>
      <c r="C149" s="1261"/>
      <c r="D149" s="1261"/>
      <c r="E149" s="1261"/>
      <c r="F149" s="1261"/>
      <c r="G149" s="1261"/>
      <c r="H149" s="1261"/>
      <c r="I149" s="1261"/>
      <c r="J149" s="1261"/>
      <c r="K149" s="1261"/>
      <c r="L149" s="1261"/>
      <c r="M149" s="1261"/>
    </row>
    <row r="150" spans="1:13">
      <c r="A150" s="1261"/>
      <c r="B150" s="1261"/>
      <c r="C150" s="1261"/>
      <c r="D150" s="1261"/>
      <c r="E150" s="1261"/>
      <c r="F150" s="1261"/>
      <c r="G150" s="1261"/>
      <c r="H150" s="1261"/>
      <c r="I150" s="1261"/>
      <c r="J150" s="1261"/>
      <c r="K150" s="1261"/>
      <c r="L150" s="1261"/>
      <c r="M150" s="1261"/>
    </row>
    <row r="151" spans="1:13">
      <c r="A151" s="1261"/>
      <c r="B151" s="1261"/>
      <c r="C151" s="1261"/>
      <c r="D151" s="1261"/>
      <c r="E151" s="1261"/>
      <c r="F151" s="1261"/>
      <c r="G151" s="1261"/>
      <c r="H151" s="1261"/>
      <c r="I151" s="1261"/>
      <c r="J151" s="1261"/>
      <c r="K151" s="1261"/>
      <c r="L151" s="1261"/>
      <c r="M151" s="1261"/>
    </row>
    <row r="152" spans="1:13">
      <c r="A152" s="1261"/>
      <c r="B152" s="1261"/>
      <c r="C152" s="1261"/>
      <c r="D152" s="1261"/>
      <c r="E152" s="1261"/>
      <c r="F152" s="1261"/>
      <c r="G152" s="1261"/>
      <c r="H152" s="1261"/>
      <c r="I152" s="1261"/>
      <c r="J152" s="1261"/>
      <c r="K152" s="1261"/>
      <c r="L152" s="1261"/>
      <c r="M152" s="1261"/>
    </row>
    <row r="153" spans="1:13">
      <c r="A153" s="1261"/>
      <c r="B153" s="1261"/>
      <c r="C153" s="1261"/>
      <c r="D153" s="1261"/>
      <c r="E153" s="1261"/>
      <c r="F153" s="1261"/>
      <c r="G153" s="1261"/>
      <c r="H153" s="1261"/>
      <c r="I153" s="1261"/>
      <c r="J153" s="1261"/>
      <c r="K153" s="1261"/>
      <c r="L153" s="1261"/>
      <c r="M153" s="1261"/>
    </row>
    <row r="154" spans="1:13">
      <c r="A154" s="1261"/>
      <c r="B154" s="1261"/>
      <c r="C154" s="1261"/>
      <c r="D154" s="1261"/>
      <c r="E154" s="1261"/>
      <c r="F154" s="1261"/>
      <c r="G154" s="1261"/>
      <c r="H154" s="1261"/>
      <c r="I154" s="1261"/>
      <c r="J154" s="1261"/>
      <c r="K154" s="1261"/>
      <c r="L154" s="1261"/>
      <c r="M154" s="1261"/>
    </row>
    <row r="155" spans="1:13">
      <c r="A155" s="1261"/>
      <c r="B155" s="1261"/>
      <c r="C155" s="1261"/>
      <c r="D155" s="1261"/>
      <c r="E155" s="1261"/>
      <c r="F155" s="1261"/>
      <c r="G155" s="1261"/>
      <c r="H155" s="1261"/>
      <c r="I155" s="1261"/>
      <c r="J155" s="1261"/>
      <c r="K155" s="1261"/>
      <c r="L155" s="1261"/>
      <c r="M155" s="1261"/>
    </row>
    <row r="156" spans="1:13">
      <c r="A156" s="1261"/>
      <c r="B156" s="1261"/>
      <c r="C156" s="1261"/>
      <c r="D156" s="1261"/>
      <c r="E156" s="1261"/>
      <c r="F156" s="1261"/>
      <c r="G156" s="1261"/>
      <c r="H156" s="1261"/>
      <c r="I156" s="1261"/>
      <c r="J156" s="1261"/>
      <c r="K156" s="1261"/>
      <c r="L156" s="1261"/>
      <c r="M156" s="1261"/>
    </row>
    <row r="157" spans="1:13">
      <c r="A157" s="1261"/>
      <c r="B157" s="1261"/>
      <c r="C157" s="1261"/>
      <c r="D157" s="1261"/>
      <c r="E157" s="1261"/>
      <c r="F157" s="1261"/>
      <c r="G157" s="1261"/>
      <c r="H157" s="1261"/>
      <c r="I157" s="1261"/>
      <c r="J157" s="1261"/>
      <c r="K157" s="1261"/>
      <c r="L157" s="1261"/>
      <c r="M157" s="1261"/>
    </row>
    <row r="158" spans="1:13">
      <c r="A158" s="1261"/>
      <c r="B158" s="1261"/>
      <c r="C158" s="1261"/>
      <c r="D158" s="1261"/>
      <c r="E158" s="1261"/>
      <c r="F158" s="1261"/>
      <c r="G158" s="1261"/>
      <c r="H158" s="1261"/>
      <c r="I158" s="1261"/>
      <c r="J158" s="1261"/>
      <c r="K158" s="1261"/>
      <c r="L158" s="1261"/>
      <c r="M158" s="1261"/>
    </row>
    <row r="159" spans="1:13">
      <c r="A159" s="1261"/>
      <c r="B159" s="1261"/>
      <c r="C159" s="1261"/>
      <c r="D159" s="1261"/>
      <c r="E159" s="1261"/>
      <c r="F159" s="1261"/>
      <c r="G159" s="1261"/>
      <c r="H159" s="1261"/>
      <c r="I159" s="1261"/>
      <c r="J159" s="1261"/>
      <c r="K159" s="1261"/>
      <c r="L159" s="1261"/>
      <c r="M159" s="1261"/>
    </row>
  </sheetData>
  <phoneticPr fontId="62" type="noConversion"/>
  <pageMargins left="0.7" right="0.7" top="0.75" bottom="0.75" header="0.3" footer="0.3"/>
  <pageSetup scale="39" fitToHeight="2" orientation="portrait" r:id="rId1"/>
  <rowBreaks count="1" manualBreakCount="1">
    <brk id="65" max="1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6"/>
  <sheetViews>
    <sheetView workbookViewId="0"/>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59</v>
      </c>
      <c r="B52" s="134"/>
      <c r="C52" s="134"/>
      <c r="D52" s="134"/>
      <c r="E52" s="134"/>
      <c r="F52" s="134"/>
      <c r="G52" s="134"/>
      <c r="H52" s="134"/>
      <c r="I52" s="134"/>
      <c r="J52" s="134"/>
    </row>
    <row r="55" spans="1:10" ht="15.75" thickBot="1">
      <c r="A55" s="152" t="str">
        <f>'Data Sheet'!A54</f>
        <v>Annual Report of Pattersonville Telephone Company                                                                                           For the period ending December 31, 2014</v>
      </c>
      <c r="B55" s="2"/>
      <c r="C55" s="2"/>
      <c r="D55" s="2"/>
      <c r="E55" s="2"/>
      <c r="F55" s="2"/>
      <c r="G55" s="2"/>
      <c r="H55" s="2"/>
      <c r="I55" s="2"/>
      <c r="J55" s="2"/>
    </row>
    <row r="56" spans="1:10">
      <c r="A56" s="279"/>
      <c r="B56" s="166"/>
      <c r="C56" s="166"/>
      <c r="D56" s="166"/>
      <c r="E56" s="166"/>
      <c r="F56" s="166"/>
      <c r="G56" s="166"/>
      <c r="H56" s="166"/>
      <c r="I56" s="166"/>
      <c r="J56" s="280"/>
    </row>
    <row r="57" spans="1:10" ht="18">
      <c r="A57" s="562"/>
      <c r="B57" s="164"/>
      <c r="C57" s="164"/>
      <c r="D57" s="164"/>
      <c r="E57" s="164"/>
      <c r="F57" s="164"/>
      <c r="G57" s="164"/>
      <c r="H57" s="164"/>
      <c r="I57" s="164"/>
      <c r="J57" s="281"/>
    </row>
    <row r="58" spans="1:10" ht="18">
      <c r="A58" s="562"/>
      <c r="B58" s="164"/>
      <c r="C58" s="164"/>
      <c r="D58" s="164"/>
      <c r="E58" s="164"/>
      <c r="F58" s="164"/>
      <c r="G58" s="164"/>
      <c r="H58" s="164"/>
      <c r="I58" s="164"/>
      <c r="J58" s="281"/>
    </row>
    <row r="59" spans="1:10" ht="18">
      <c r="A59" s="562"/>
      <c r="B59" s="164"/>
      <c r="C59" s="164"/>
      <c r="D59" s="164"/>
      <c r="E59" s="164"/>
      <c r="F59" s="164"/>
      <c r="G59" s="164"/>
      <c r="H59" s="164"/>
      <c r="I59" s="164"/>
      <c r="J59" s="281"/>
    </row>
    <row r="60" spans="1:10">
      <c r="A60" s="157"/>
      <c r="B60" s="2"/>
      <c r="C60" s="2"/>
      <c r="D60" s="2"/>
      <c r="E60" s="2"/>
      <c r="F60" s="2"/>
      <c r="G60" s="2"/>
      <c r="H60" s="2"/>
      <c r="I60" s="2"/>
      <c r="J60" s="283"/>
    </row>
    <row r="61" spans="1:10">
      <c r="A61" s="157"/>
      <c r="B61" s="2"/>
      <c r="C61" s="2"/>
      <c r="D61" s="2"/>
      <c r="E61" s="2"/>
      <c r="F61" s="2"/>
      <c r="G61" s="2"/>
      <c r="H61" s="2"/>
      <c r="I61" s="2"/>
      <c r="J61" s="283"/>
    </row>
    <row r="62" spans="1:10">
      <c r="A62" s="157"/>
      <c r="B62" s="2"/>
      <c r="C62" s="2"/>
      <c r="D62" s="2"/>
      <c r="E62" s="2"/>
      <c r="F62" s="2"/>
      <c r="G62" s="2"/>
      <c r="H62" s="2"/>
      <c r="I62" s="2"/>
      <c r="J62" s="283"/>
    </row>
    <row r="63" spans="1:10">
      <c r="A63" s="157"/>
      <c r="B63" s="2"/>
      <c r="C63" s="2"/>
      <c r="D63" s="2"/>
      <c r="E63" s="2"/>
      <c r="F63" s="2"/>
      <c r="G63" s="2"/>
      <c r="H63" s="2"/>
      <c r="I63" s="2"/>
      <c r="J63" s="283"/>
    </row>
    <row r="64" spans="1:10">
      <c r="A64" s="157"/>
      <c r="B64" s="2"/>
      <c r="C64" s="2"/>
      <c r="D64" s="2"/>
      <c r="E64" s="2"/>
      <c r="F64" s="2"/>
      <c r="G64" s="2"/>
      <c r="H64" s="2"/>
      <c r="I64" s="2"/>
      <c r="J64" s="283"/>
    </row>
    <row r="65" spans="1:10">
      <c r="A65" s="157"/>
      <c r="B65" s="2"/>
      <c r="C65" s="2"/>
      <c r="D65" s="2"/>
      <c r="E65" s="2"/>
      <c r="F65" s="2"/>
      <c r="G65" s="2"/>
      <c r="H65" s="2"/>
      <c r="I65" s="2"/>
      <c r="J65" s="283"/>
    </row>
    <row r="66" spans="1:10">
      <c r="A66" s="157"/>
      <c r="B66" s="2"/>
      <c r="C66" s="2"/>
      <c r="D66" s="2"/>
      <c r="E66" s="2"/>
      <c r="F66" s="164"/>
      <c r="G66" s="164"/>
      <c r="H66" s="164"/>
      <c r="I66" s="164"/>
      <c r="J66" s="281"/>
    </row>
    <row r="67" spans="1:10">
      <c r="A67" s="157"/>
      <c r="B67" s="2"/>
      <c r="C67" s="2"/>
      <c r="D67" s="2"/>
      <c r="E67" s="2"/>
      <c r="F67" s="2"/>
      <c r="G67" s="2"/>
      <c r="H67" s="2"/>
      <c r="I67" s="2"/>
      <c r="J67" s="283"/>
    </row>
    <row r="68" spans="1:10">
      <c r="A68" s="157"/>
      <c r="B68" s="2"/>
      <c r="C68" s="2"/>
      <c r="D68" s="2"/>
      <c r="E68" s="67"/>
      <c r="F68" s="2"/>
      <c r="G68" s="2"/>
      <c r="H68" s="2"/>
      <c r="I68" s="2"/>
      <c r="J68" s="75"/>
    </row>
    <row r="69" spans="1:10">
      <c r="A69" s="157"/>
      <c r="B69" s="326"/>
      <c r="C69" s="2"/>
      <c r="D69" s="2"/>
      <c r="E69" s="2"/>
      <c r="F69" s="2"/>
      <c r="G69" s="2"/>
      <c r="H69" s="2"/>
      <c r="I69" s="2"/>
      <c r="J69" s="283"/>
    </row>
    <row r="70" spans="1:10">
      <c r="A70" s="157"/>
      <c r="B70" s="2"/>
      <c r="C70" s="2"/>
      <c r="D70" s="2"/>
      <c r="E70" s="2"/>
      <c r="F70" s="2"/>
      <c r="G70" s="2"/>
      <c r="H70" s="2"/>
      <c r="I70" s="2"/>
      <c r="J70" s="283"/>
    </row>
    <row r="71" spans="1:10">
      <c r="A71" s="157"/>
      <c r="B71" s="158"/>
      <c r="C71" s="493"/>
      <c r="D71" s="493"/>
      <c r="E71" s="432"/>
      <c r="F71" s="493"/>
      <c r="G71" s="493"/>
      <c r="H71" s="493"/>
      <c r="I71" s="493"/>
      <c r="J71" s="563"/>
    </row>
    <row r="72" spans="1:10">
      <c r="A72" s="157"/>
      <c r="B72" s="158"/>
      <c r="C72" s="158"/>
      <c r="D72" s="158"/>
      <c r="E72" s="2"/>
      <c r="F72" s="158"/>
      <c r="G72" s="158"/>
      <c r="H72" s="158"/>
      <c r="I72" s="158"/>
      <c r="J72" s="288"/>
    </row>
    <row r="73" spans="1:10">
      <c r="A73" s="157"/>
      <c r="B73" s="158"/>
      <c r="C73" s="158"/>
      <c r="D73" s="158"/>
      <c r="E73" s="2"/>
      <c r="F73" s="158"/>
      <c r="G73" s="158"/>
      <c r="H73" s="158"/>
      <c r="I73" s="158"/>
      <c r="J73" s="288"/>
    </row>
    <row r="74" spans="1:10">
      <c r="A74" s="157"/>
      <c r="B74" s="158"/>
      <c r="C74" s="158"/>
      <c r="D74" s="158"/>
      <c r="E74" s="2"/>
      <c r="F74" s="158"/>
      <c r="G74" s="158"/>
      <c r="H74" s="158"/>
      <c r="I74" s="158"/>
      <c r="J74" s="288"/>
    </row>
    <row r="75" spans="1:10">
      <c r="A75" s="157"/>
      <c r="B75" s="158"/>
      <c r="C75" s="158"/>
      <c r="D75" s="158"/>
      <c r="E75" s="2"/>
      <c r="F75" s="158"/>
      <c r="G75" s="158"/>
      <c r="H75" s="158"/>
      <c r="I75" s="158"/>
      <c r="J75" s="288"/>
    </row>
    <row r="76" spans="1:10">
      <c r="A76" s="157"/>
      <c r="B76" s="158"/>
      <c r="C76" s="158"/>
      <c r="D76" s="158"/>
      <c r="E76" s="2"/>
      <c r="F76" s="158"/>
      <c r="G76" s="158"/>
      <c r="H76" s="158"/>
      <c r="I76" s="158"/>
      <c r="J76" s="288"/>
    </row>
    <row r="77" spans="1:10">
      <c r="A77" s="157"/>
      <c r="B77" s="158"/>
      <c r="C77" s="158"/>
      <c r="D77" s="158"/>
      <c r="E77" s="2"/>
      <c r="F77" s="158"/>
      <c r="G77" s="158"/>
      <c r="H77" s="158"/>
      <c r="I77" s="158"/>
      <c r="J77" s="288"/>
    </row>
    <row r="78" spans="1:10">
      <c r="A78" s="157"/>
      <c r="B78" s="158"/>
      <c r="C78" s="158"/>
      <c r="D78" s="158"/>
      <c r="E78" s="2"/>
      <c r="F78" s="158"/>
      <c r="G78" s="158"/>
      <c r="H78" s="158"/>
      <c r="I78" s="158"/>
      <c r="J78" s="288"/>
    </row>
    <row r="79" spans="1:10" ht="18">
      <c r="A79" s="562" t="s">
        <v>886</v>
      </c>
      <c r="B79" s="564"/>
      <c r="C79" s="564"/>
      <c r="D79" s="564"/>
      <c r="E79" s="1"/>
      <c r="F79" s="564"/>
      <c r="G79" s="564"/>
      <c r="H79" s="564"/>
      <c r="I79" s="564"/>
      <c r="J79" s="565"/>
    </row>
    <row r="80" spans="1:10">
      <c r="A80" s="157"/>
      <c r="B80" s="158"/>
      <c r="C80" s="158"/>
      <c r="D80" s="158"/>
      <c r="E80" s="2"/>
      <c r="F80" s="158"/>
      <c r="G80" s="158"/>
      <c r="H80" s="158"/>
      <c r="I80" s="158"/>
      <c r="J80" s="288"/>
    </row>
    <row r="81" spans="1:10">
      <c r="A81" s="157"/>
      <c r="B81" s="158"/>
      <c r="C81" s="158"/>
      <c r="D81" s="158"/>
      <c r="E81" s="2"/>
      <c r="F81" s="158"/>
      <c r="G81" s="158"/>
      <c r="H81" s="158"/>
      <c r="I81" s="158"/>
      <c r="J81" s="288"/>
    </row>
    <row r="82" spans="1:10">
      <c r="A82" s="157"/>
      <c r="B82" s="158"/>
      <c r="C82" s="158"/>
      <c r="D82" s="158"/>
      <c r="E82" s="2"/>
      <c r="F82" s="158"/>
      <c r="G82" s="158"/>
      <c r="H82" s="158"/>
      <c r="I82" s="158"/>
      <c r="J82" s="288"/>
    </row>
    <row r="83" spans="1:10">
      <c r="A83" s="157"/>
      <c r="B83" s="158"/>
      <c r="C83" s="158"/>
      <c r="D83" s="158"/>
      <c r="E83" s="2"/>
      <c r="F83" s="158"/>
      <c r="G83" s="158"/>
      <c r="H83" s="158"/>
      <c r="I83" s="158"/>
      <c r="J83" s="288"/>
    </row>
    <row r="84" spans="1:10">
      <c r="A84" s="157"/>
      <c r="B84" s="158"/>
      <c r="C84" s="158"/>
      <c r="D84" s="158"/>
      <c r="E84" s="2"/>
      <c r="F84" s="158"/>
      <c r="G84" s="158"/>
      <c r="H84" s="158"/>
      <c r="I84" s="158"/>
      <c r="J84" s="288"/>
    </row>
    <row r="85" spans="1:10">
      <c r="A85" s="157"/>
      <c r="B85" s="158"/>
      <c r="C85" s="158"/>
      <c r="D85" s="158"/>
      <c r="E85" s="2"/>
      <c r="F85" s="158"/>
      <c r="G85" s="158"/>
      <c r="H85" s="158"/>
      <c r="I85" s="158"/>
      <c r="J85" s="288"/>
    </row>
    <row r="86" spans="1:10">
      <c r="A86" s="157"/>
      <c r="B86" s="158"/>
      <c r="C86" s="158"/>
      <c r="D86" s="158"/>
      <c r="E86" s="2"/>
      <c r="F86" s="158"/>
      <c r="G86" s="158"/>
      <c r="H86" s="158"/>
      <c r="I86" s="158"/>
      <c r="J86" s="288"/>
    </row>
    <row r="87" spans="1:10">
      <c r="A87" s="157"/>
      <c r="B87" s="158"/>
      <c r="C87" s="158"/>
      <c r="D87" s="158"/>
      <c r="E87" s="2"/>
      <c r="F87" s="158"/>
      <c r="G87" s="158"/>
      <c r="H87" s="158"/>
      <c r="I87" s="158"/>
      <c r="J87" s="288"/>
    </row>
    <row r="88" spans="1:10">
      <c r="A88" s="157"/>
      <c r="B88" s="158"/>
      <c r="C88" s="158"/>
      <c r="D88" s="158"/>
      <c r="E88" s="2"/>
      <c r="F88" s="158"/>
      <c r="G88" s="158"/>
      <c r="H88" s="158"/>
      <c r="I88" s="158"/>
      <c r="J88" s="288"/>
    </row>
    <row r="89" spans="1:10">
      <c r="A89" s="157"/>
      <c r="B89" s="158"/>
      <c r="C89" s="158"/>
      <c r="D89" s="158"/>
      <c r="E89" s="2"/>
      <c r="F89" s="158"/>
      <c r="G89" s="158"/>
      <c r="H89" s="158"/>
      <c r="I89" s="158"/>
      <c r="J89" s="288"/>
    </row>
    <row r="90" spans="1:10">
      <c r="A90" s="157"/>
      <c r="B90" s="158"/>
      <c r="C90" s="158"/>
      <c r="D90" s="158"/>
      <c r="E90" s="2"/>
      <c r="F90" s="158"/>
      <c r="G90" s="158"/>
      <c r="H90" s="158"/>
      <c r="I90" s="158"/>
      <c r="J90" s="288"/>
    </row>
    <row r="91" spans="1:10">
      <c r="A91" s="157"/>
      <c r="B91" s="158"/>
      <c r="C91" s="158"/>
      <c r="D91" s="158"/>
      <c r="E91" s="2"/>
      <c r="F91" s="158"/>
      <c r="G91" s="158"/>
      <c r="H91" s="158"/>
      <c r="I91" s="158"/>
      <c r="J91" s="288"/>
    </row>
    <row r="92" spans="1:10">
      <c r="A92" s="157"/>
      <c r="B92" s="158"/>
      <c r="C92" s="158"/>
      <c r="D92" s="158"/>
      <c r="E92" s="2"/>
      <c r="F92" s="158"/>
      <c r="G92" s="158"/>
      <c r="H92" s="158"/>
      <c r="I92" s="158"/>
      <c r="J92" s="288"/>
    </row>
    <row r="93" spans="1:10">
      <c r="A93" s="157"/>
      <c r="B93" s="158"/>
      <c r="C93" s="158"/>
      <c r="D93" s="158"/>
      <c r="E93" s="2"/>
      <c r="F93" s="158"/>
      <c r="G93" s="158"/>
      <c r="H93" s="158"/>
      <c r="I93" s="158"/>
      <c r="J93" s="288"/>
    </row>
    <row r="94" spans="1:10">
      <c r="A94" s="157"/>
      <c r="B94" s="158"/>
      <c r="C94" s="158"/>
      <c r="D94" s="158"/>
      <c r="E94" s="2"/>
      <c r="F94" s="158"/>
      <c r="G94" s="158"/>
      <c r="H94" s="158"/>
      <c r="I94" s="158"/>
      <c r="J94" s="288"/>
    </row>
    <row r="95" spans="1:10">
      <c r="A95" s="157"/>
      <c r="B95" s="158"/>
      <c r="C95" s="158"/>
      <c r="D95" s="158"/>
      <c r="E95" s="2"/>
      <c r="F95" s="158"/>
      <c r="G95" s="158"/>
      <c r="H95" s="158"/>
      <c r="I95" s="158"/>
      <c r="J95" s="288"/>
    </row>
    <row r="96" spans="1:10">
      <c r="A96" s="157"/>
      <c r="B96" s="158"/>
      <c r="C96" s="158"/>
      <c r="D96" s="158"/>
      <c r="E96" s="2"/>
      <c r="F96" s="158"/>
      <c r="G96" s="158"/>
      <c r="H96" s="158"/>
      <c r="I96" s="158"/>
      <c r="J96" s="288"/>
    </row>
    <row r="97" spans="1:10">
      <c r="A97" s="157"/>
      <c r="B97" s="158"/>
      <c r="C97" s="158"/>
      <c r="D97" s="158"/>
      <c r="E97" s="2"/>
      <c r="F97" s="158"/>
      <c r="G97" s="158"/>
      <c r="H97" s="158"/>
      <c r="I97" s="158"/>
      <c r="J97" s="288"/>
    </row>
    <row r="98" spans="1:10">
      <c r="A98" s="157"/>
      <c r="B98" s="158"/>
      <c r="C98" s="158"/>
      <c r="D98" s="158"/>
      <c r="E98" s="2"/>
      <c r="F98" s="158"/>
      <c r="G98" s="158"/>
      <c r="H98" s="158"/>
      <c r="I98" s="158"/>
      <c r="J98" s="288"/>
    </row>
    <row r="99" spans="1:10">
      <c r="A99" s="157"/>
      <c r="B99" s="158"/>
      <c r="C99" s="158"/>
      <c r="D99" s="158"/>
      <c r="E99" s="2"/>
      <c r="F99" s="158"/>
      <c r="G99" s="158"/>
      <c r="H99" s="158"/>
      <c r="I99" s="158"/>
      <c r="J99" s="288"/>
    </row>
    <row r="100" spans="1:10">
      <c r="A100" s="157"/>
      <c r="B100" s="158"/>
      <c r="C100" s="158"/>
      <c r="D100" s="158"/>
      <c r="E100" s="2"/>
      <c r="F100" s="158"/>
      <c r="G100" s="158"/>
      <c r="H100" s="158"/>
      <c r="I100" s="158"/>
      <c r="J100" s="288"/>
    </row>
    <row r="101" spans="1:10">
      <c r="A101" s="157"/>
      <c r="B101" s="158"/>
      <c r="C101" s="158"/>
      <c r="D101" s="158"/>
      <c r="E101" s="2"/>
      <c r="F101" s="158"/>
      <c r="G101" s="158"/>
      <c r="H101" s="158"/>
      <c r="I101" s="158"/>
      <c r="J101" s="288"/>
    </row>
    <row r="102" spans="1:10">
      <c r="A102" s="157"/>
      <c r="B102" s="158"/>
      <c r="C102" s="158"/>
      <c r="D102" s="158"/>
      <c r="E102" s="2"/>
      <c r="F102" s="158"/>
      <c r="G102" s="158"/>
      <c r="H102" s="158"/>
      <c r="I102" s="158"/>
      <c r="J102" s="288"/>
    </row>
    <row r="103" spans="1:10" ht="15.75" thickBot="1">
      <c r="A103" s="317"/>
      <c r="B103" s="318"/>
      <c r="C103" s="566"/>
      <c r="D103" s="566"/>
      <c r="E103" s="566"/>
      <c r="F103" s="566"/>
      <c r="G103" s="566"/>
      <c r="H103" s="566"/>
      <c r="I103" s="566"/>
      <c r="J103" s="567"/>
    </row>
    <row r="104" spans="1:10">
      <c r="A104" s="164"/>
      <c r="B104" s="2"/>
      <c r="C104" s="2"/>
      <c r="D104" s="2"/>
      <c r="E104" s="2"/>
      <c r="F104" s="2"/>
      <c r="G104" s="2"/>
      <c r="H104" s="2"/>
      <c r="I104" s="2"/>
      <c r="J104" s="348" t="s">
        <v>1010</v>
      </c>
    </row>
    <row r="105" spans="1:10">
      <c r="A105" s="67"/>
      <c r="B105" s="67"/>
      <c r="C105" s="309"/>
      <c r="D105" s="309"/>
      <c r="E105" s="67"/>
      <c r="F105" s="67"/>
      <c r="G105" s="67"/>
      <c r="H105" s="67"/>
      <c r="I105" s="67"/>
      <c r="J105" s="67"/>
    </row>
    <row r="106" spans="1:10">
      <c r="A106" s="134">
        <v>60</v>
      </c>
      <c r="B106" s="134"/>
      <c r="C106" s="134"/>
      <c r="D106" s="134"/>
      <c r="E106" s="134"/>
      <c r="F106" s="134"/>
      <c r="G106" s="134"/>
      <c r="H106" s="134"/>
      <c r="I106" s="134"/>
      <c r="J106" s="134"/>
    </row>
  </sheetData>
  <phoneticPr fontId="62" type="noConversion"/>
  <pageMargins left="0.7" right="0.7" top="0.75" bottom="0.75" header="0.3" footer="0.3"/>
  <pageSetup scale="85" fitToHeight="2" orientation="portrait" r:id="rId1"/>
  <rowBreaks count="1" manualBreakCount="1">
    <brk id="52"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zoomScale="70" zoomScaleNormal="70" workbookViewId="0">
      <selection activeCell="C17" sqref="C17"/>
    </sheetView>
  </sheetViews>
  <sheetFormatPr defaultColWidth="9.77734375" defaultRowHeight="15"/>
  <cols>
    <col min="1" max="1" width="5.77734375" customWidth="1"/>
    <col min="2" max="2" width="40.77734375" customWidth="1"/>
    <col min="3" max="3" width="15.77734375" customWidth="1"/>
    <col min="5" max="5" width="14.77734375" customWidth="1"/>
    <col min="7" max="7" width="14.77734375" customWidth="1"/>
    <col min="8" max="8" width="15.77734375" customWidth="1"/>
  </cols>
  <sheetData>
    <row r="1" spans="1:22" ht="18.75" thickBot="1">
      <c r="A1" s="152" t="str">
        <f>'Data Sheet'!A46</f>
        <v>Annual Report of Pattersonville Telephone Company                                          For the period ending December 31, 2014</v>
      </c>
      <c r="B1" s="820"/>
      <c r="C1" s="820"/>
      <c r="D1" s="820"/>
      <c r="E1" s="820"/>
      <c r="F1" s="765"/>
      <c r="G1" s="67"/>
      <c r="H1" s="820"/>
      <c r="I1" s="765"/>
      <c r="J1" s="765"/>
      <c r="K1" s="765"/>
      <c r="L1" s="765"/>
      <c r="M1" s="765"/>
      <c r="N1" s="765"/>
      <c r="O1" s="765"/>
      <c r="P1" s="765"/>
      <c r="Q1" s="765"/>
      <c r="R1" s="765"/>
      <c r="S1" s="765"/>
      <c r="T1" s="765"/>
      <c r="U1" s="765"/>
      <c r="V1" s="765"/>
    </row>
    <row r="2" spans="1:22" ht="18.75" thickTop="1">
      <c r="A2" s="1273" t="s">
        <v>1482</v>
      </c>
      <c r="B2" s="1274"/>
      <c r="C2" s="1274"/>
      <c r="D2" s="1274"/>
      <c r="E2" s="1274"/>
      <c r="F2" s="1274" t="s">
        <v>1482</v>
      </c>
      <c r="G2" s="1274" t="s">
        <v>1482</v>
      </c>
      <c r="H2" s="1275"/>
      <c r="I2" s="765"/>
      <c r="J2" s="765"/>
      <c r="K2" s="765"/>
      <c r="L2" s="765"/>
      <c r="M2" s="765"/>
      <c r="N2" s="765"/>
      <c r="O2" s="765"/>
      <c r="P2" s="765"/>
      <c r="Q2" s="765"/>
      <c r="R2" s="765"/>
      <c r="S2" s="765"/>
      <c r="T2" s="765"/>
      <c r="U2" s="765"/>
      <c r="V2" s="765"/>
    </row>
    <row r="3" spans="1:22" ht="18">
      <c r="A3" s="1276" t="s">
        <v>734</v>
      </c>
      <c r="B3" s="1277"/>
      <c r="C3" s="1278"/>
      <c r="D3" s="1279"/>
      <c r="E3" s="1279"/>
      <c r="F3" s="1279"/>
      <c r="G3" s="1279"/>
      <c r="H3" s="1280"/>
      <c r="I3" s="765"/>
      <c r="J3" s="765"/>
      <c r="K3" s="765"/>
      <c r="L3" s="765"/>
      <c r="M3" s="765"/>
      <c r="N3" s="765"/>
      <c r="O3" s="765"/>
      <c r="P3" s="765"/>
      <c r="Q3" s="765"/>
      <c r="R3" s="765"/>
      <c r="S3" s="765"/>
      <c r="T3" s="765"/>
      <c r="U3" s="765"/>
      <c r="V3" s="765"/>
    </row>
    <row r="4" spans="1:22" ht="18">
      <c r="A4" s="1281"/>
      <c r="B4" s="1279"/>
      <c r="C4" s="1278"/>
      <c r="D4" s="1279"/>
      <c r="E4" s="1279"/>
      <c r="F4" s="1279"/>
      <c r="G4" s="1279"/>
      <c r="H4" s="1280"/>
      <c r="I4" s="765"/>
      <c r="J4" s="765"/>
      <c r="K4" s="765"/>
      <c r="L4" s="765"/>
      <c r="M4" s="765"/>
      <c r="N4" s="765"/>
      <c r="O4" s="765"/>
      <c r="P4" s="765"/>
      <c r="Q4" s="765"/>
      <c r="R4" s="765"/>
      <c r="S4" s="765"/>
      <c r="T4" s="765"/>
      <c r="U4" s="765"/>
      <c r="V4" s="765"/>
    </row>
    <row r="5" spans="1:22" ht="18">
      <c r="A5" s="1276" t="s">
        <v>735</v>
      </c>
      <c r="B5" s="1277"/>
      <c r="C5" s="1278"/>
      <c r="D5" s="1279"/>
      <c r="E5" s="1279"/>
      <c r="F5" s="1279"/>
      <c r="G5" s="1279"/>
      <c r="H5" s="1280"/>
      <c r="I5" s="765"/>
      <c r="J5" s="765"/>
      <c r="K5" s="765"/>
      <c r="L5" s="765"/>
      <c r="M5" s="765"/>
      <c r="N5" s="765"/>
      <c r="O5" s="765"/>
      <c r="P5" s="765"/>
      <c r="Q5" s="765"/>
      <c r="R5" s="765"/>
      <c r="S5" s="765"/>
      <c r="T5" s="765"/>
      <c r="U5" s="765"/>
      <c r="V5" s="765"/>
    </row>
    <row r="6" spans="1:22" ht="18">
      <c r="A6" s="1282"/>
      <c r="B6" s="1283"/>
      <c r="C6" s="1283"/>
      <c r="D6" s="1283"/>
      <c r="E6" s="1283"/>
      <c r="F6" s="1283"/>
      <c r="G6" s="1283"/>
      <c r="H6" s="1284"/>
      <c r="I6" s="765"/>
      <c r="J6" s="765"/>
      <c r="K6" s="765"/>
      <c r="L6" s="765"/>
      <c r="M6" s="765"/>
      <c r="N6" s="765"/>
      <c r="O6" s="765"/>
      <c r="P6" s="765"/>
      <c r="Q6" s="765"/>
      <c r="R6" s="765"/>
      <c r="S6" s="765"/>
      <c r="T6" s="765"/>
      <c r="U6" s="765"/>
      <c r="V6" s="765"/>
    </row>
    <row r="7" spans="1:22" ht="18">
      <c r="A7" s="1282"/>
      <c r="B7" s="1285" t="s">
        <v>2494</v>
      </c>
      <c r="C7" s="1286"/>
      <c r="D7" s="1286"/>
      <c r="E7" s="1286"/>
      <c r="F7" s="1286"/>
      <c r="G7" s="1286"/>
      <c r="H7" s="1287"/>
      <c r="I7" s="765"/>
      <c r="J7" s="765"/>
      <c r="K7" s="765"/>
      <c r="L7" s="765"/>
      <c r="M7" s="765"/>
      <c r="N7" s="765"/>
      <c r="O7" s="765"/>
      <c r="P7" s="765"/>
      <c r="Q7" s="765"/>
      <c r="R7" s="765"/>
      <c r="S7" s="765"/>
      <c r="T7" s="765"/>
      <c r="U7" s="765"/>
      <c r="V7" s="765"/>
    </row>
    <row r="8" spans="1:22" ht="18">
      <c r="A8" s="1282"/>
      <c r="B8" s="1285" t="s">
        <v>2495</v>
      </c>
      <c r="C8" s="1286"/>
      <c r="D8" s="1286"/>
      <c r="E8" s="1286"/>
      <c r="F8" s="1286"/>
      <c r="G8" s="1286"/>
      <c r="H8" s="1287"/>
      <c r="I8" s="765"/>
      <c r="J8" s="765"/>
      <c r="K8" s="765"/>
      <c r="L8" s="765"/>
      <c r="M8" s="765"/>
      <c r="N8" s="765"/>
      <c r="O8" s="765"/>
      <c r="P8" s="765"/>
      <c r="Q8" s="765"/>
      <c r="R8" s="765"/>
      <c r="S8" s="765"/>
      <c r="T8" s="765"/>
      <c r="U8" s="765"/>
      <c r="V8" s="765"/>
    </row>
    <row r="9" spans="1:22" ht="18.75" thickBot="1">
      <c r="A9" s="1288"/>
      <c r="B9" s="1289"/>
      <c r="C9" s="1289"/>
      <c r="D9" s="1289"/>
      <c r="E9" s="1289"/>
      <c r="F9" s="1289" t="s">
        <v>1482</v>
      </c>
      <c r="G9" s="1289"/>
      <c r="H9" s="1290"/>
      <c r="I9" s="765"/>
      <c r="J9" s="765"/>
      <c r="K9" s="765"/>
      <c r="L9" s="765"/>
      <c r="M9" s="765"/>
      <c r="N9" s="765"/>
      <c r="O9" s="765"/>
      <c r="P9" s="765"/>
      <c r="Q9" s="765"/>
      <c r="R9" s="765"/>
      <c r="S9" s="765"/>
      <c r="T9" s="765"/>
      <c r="U9" s="765"/>
      <c r="V9" s="765"/>
    </row>
    <row r="10" spans="1:22" ht="18.75" thickTop="1">
      <c r="A10" s="1291"/>
      <c r="B10" s="1216"/>
      <c r="C10" s="1283"/>
      <c r="D10" s="1262" t="s">
        <v>2496</v>
      </c>
      <c r="E10" s="1217"/>
      <c r="F10" s="1286" t="s">
        <v>2497</v>
      </c>
      <c r="G10" s="1217"/>
      <c r="H10" s="1292"/>
      <c r="I10" s="765"/>
      <c r="J10" s="765"/>
      <c r="K10" s="765"/>
      <c r="L10" s="765"/>
      <c r="M10" s="765"/>
      <c r="N10" s="765"/>
      <c r="O10" s="765"/>
      <c r="P10" s="765"/>
      <c r="Q10" s="765"/>
      <c r="R10" s="765"/>
      <c r="S10" s="765"/>
      <c r="T10" s="765"/>
      <c r="U10" s="765"/>
      <c r="V10" s="765"/>
    </row>
    <row r="11" spans="1:22" ht="18">
      <c r="A11" s="1293" t="s">
        <v>2228</v>
      </c>
      <c r="B11" s="1229" t="s">
        <v>899</v>
      </c>
      <c r="C11" s="1294" t="s">
        <v>1825</v>
      </c>
      <c r="D11" s="1295" t="s">
        <v>1398</v>
      </c>
      <c r="E11" s="1213"/>
      <c r="F11" s="1296" t="s">
        <v>1398</v>
      </c>
      <c r="G11" s="1213"/>
      <c r="H11" s="1297" t="s">
        <v>1825</v>
      </c>
      <c r="I11" s="765"/>
      <c r="J11" s="765"/>
      <c r="K11" s="765"/>
      <c r="L11" s="765"/>
      <c r="M11" s="765"/>
      <c r="N11" s="765"/>
      <c r="O11" s="765"/>
      <c r="P11" s="765"/>
      <c r="Q11" s="765"/>
      <c r="R11" s="765"/>
      <c r="S11" s="765"/>
      <c r="T11" s="765"/>
      <c r="U11" s="765"/>
      <c r="V11" s="765"/>
    </row>
    <row r="12" spans="1:22" ht="18">
      <c r="A12" s="1293" t="s">
        <v>2240</v>
      </c>
      <c r="B12" s="1229" t="s">
        <v>2498</v>
      </c>
      <c r="C12" s="1294" t="s">
        <v>2629</v>
      </c>
      <c r="D12" s="1227" t="s">
        <v>1391</v>
      </c>
      <c r="E12" s="1229" t="s">
        <v>1219</v>
      </c>
      <c r="F12" s="1229" t="s">
        <v>1391</v>
      </c>
      <c r="G12" s="1229" t="s">
        <v>1219</v>
      </c>
      <c r="H12" s="1297" t="s">
        <v>2633</v>
      </c>
      <c r="I12" s="765"/>
      <c r="J12" s="765"/>
      <c r="K12" s="765"/>
      <c r="L12" s="765"/>
      <c r="M12" s="765"/>
      <c r="N12" s="765"/>
      <c r="O12" s="765"/>
      <c r="P12" s="765"/>
      <c r="Q12" s="765"/>
      <c r="R12" s="765"/>
      <c r="S12" s="765"/>
      <c r="T12" s="765"/>
      <c r="U12" s="765"/>
      <c r="V12" s="765"/>
    </row>
    <row r="13" spans="1:22" ht="18">
      <c r="A13" s="1291"/>
      <c r="B13" s="1216"/>
      <c r="C13" s="1294" t="s">
        <v>298</v>
      </c>
      <c r="D13" s="1227" t="s">
        <v>2240</v>
      </c>
      <c r="E13" s="1216"/>
      <c r="F13" s="1229" t="s">
        <v>2240</v>
      </c>
      <c r="G13" s="1216"/>
      <c r="H13" s="1297" t="s">
        <v>298</v>
      </c>
      <c r="I13" s="765"/>
      <c r="J13" s="765"/>
      <c r="K13" s="765"/>
      <c r="L13" s="765"/>
      <c r="M13" s="765"/>
      <c r="N13" s="765"/>
      <c r="O13" s="765"/>
      <c r="P13" s="765"/>
      <c r="Q13" s="765"/>
      <c r="R13" s="765"/>
      <c r="S13" s="765"/>
      <c r="T13" s="765"/>
      <c r="U13" s="765"/>
      <c r="V13" s="765"/>
    </row>
    <row r="14" spans="1:22" ht="18">
      <c r="A14" s="1291"/>
      <c r="B14" s="1229" t="s">
        <v>2722</v>
      </c>
      <c r="C14" s="1294" t="s">
        <v>2723</v>
      </c>
      <c r="D14" s="1227" t="s">
        <v>2724</v>
      </c>
      <c r="E14" s="1229" t="s">
        <v>2254</v>
      </c>
      <c r="F14" s="1229" t="s">
        <v>2255</v>
      </c>
      <c r="G14" s="1229" t="s">
        <v>2256</v>
      </c>
      <c r="H14" s="1297" t="s">
        <v>2257</v>
      </c>
      <c r="I14" s="765"/>
      <c r="J14" s="765"/>
      <c r="K14" s="765"/>
      <c r="L14" s="765"/>
      <c r="M14" s="765"/>
      <c r="N14" s="765"/>
      <c r="O14" s="765"/>
      <c r="P14" s="765"/>
      <c r="Q14" s="765"/>
      <c r="R14" s="765"/>
      <c r="S14" s="765"/>
      <c r="T14" s="765"/>
      <c r="U14" s="765"/>
      <c r="V14" s="765"/>
    </row>
    <row r="15" spans="1:22" ht="18.75" thickBot="1">
      <c r="A15" s="1298"/>
      <c r="B15" s="1299"/>
      <c r="C15" s="1270"/>
      <c r="D15" s="1300"/>
      <c r="E15" s="1299"/>
      <c r="F15" s="1299"/>
      <c r="G15" s="1299"/>
      <c r="H15" s="1301"/>
      <c r="I15" s="765"/>
      <c r="J15" s="765"/>
      <c r="K15" s="765"/>
      <c r="L15" s="765"/>
      <c r="M15" s="765"/>
      <c r="N15" s="765"/>
      <c r="O15" s="765"/>
      <c r="P15" s="765"/>
      <c r="Q15" s="765"/>
      <c r="R15" s="765"/>
      <c r="S15" s="765"/>
      <c r="T15" s="765"/>
      <c r="U15" s="765"/>
      <c r="V15" s="765"/>
    </row>
    <row r="16" spans="1:22" ht="18">
      <c r="A16" s="1282"/>
      <c r="B16" s="1224"/>
      <c r="C16" s="1224"/>
      <c r="D16" s="1302"/>
      <c r="E16" s="1224"/>
      <c r="F16" s="1283"/>
      <c r="G16" s="1224"/>
      <c r="H16" s="1284"/>
      <c r="I16" s="765"/>
      <c r="J16" s="765"/>
      <c r="K16" s="765"/>
      <c r="L16" s="765"/>
      <c r="M16" s="765"/>
      <c r="N16" s="765"/>
      <c r="O16" s="765"/>
      <c r="P16" s="765"/>
      <c r="Q16" s="765"/>
      <c r="R16" s="765"/>
      <c r="S16" s="765"/>
      <c r="T16" s="765"/>
      <c r="U16" s="765"/>
      <c r="V16" s="765"/>
    </row>
    <row r="17" spans="1:22" ht="18">
      <c r="A17" s="1303">
        <v>1</v>
      </c>
      <c r="B17" s="1247" t="s">
        <v>2922</v>
      </c>
      <c r="C17" s="1267"/>
      <c r="D17" s="1304"/>
      <c r="E17" s="1267"/>
      <c r="F17" s="1305"/>
      <c r="G17" s="1267"/>
      <c r="H17" s="1306">
        <v>0</v>
      </c>
      <c r="I17" s="765"/>
      <c r="J17" s="765"/>
      <c r="K17" s="765"/>
      <c r="L17" s="765"/>
      <c r="M17" s="765"/>
      <c r="N17" s="765"/>
      <c r="O17" s="765"/>
      <c r="P17" s="765"/>
      <c r="Q17" s="765"/>
      <c r="R17" s="765"/>
      <c r="S17" s="765"/>
      <c r="T17" s="765"/>
      <c r="U17" s="765"/>
      <c r="V17" s="765"/>
    </row>
    <row r="18" spans="1:22" ht="18">
      <c r="A18" s="1303">
        <v>2</v>
      </c>
      <c r="B18" s="1247"/>
      <c r="C18" s="1245"/>
      <c r="D18" s="1304"/>
      <c r="E18" s="1245"/>
      <c r="F18" s="1305"/>
      <c r="G18" s="1245"/>
      <c r="H18" s="1307">
        <v>0</v>
      </c>
      <c r="I18" s="765"/>
      <c r="J18" s="765"/>
      <c r="K18" s="765"/>
      <c r="L18" s="765"/>
      <c r="M18" s="765"/>
      <c r="N18" s="765"/>
      <c r="O18" s="765"/>
      <c r="P18" s="765"/>
      <c r="Q18" s="765"/>
      <c r="R18" s="765"/>
      <c r="S18" s="765"/>
      <c r="T18" s="765"/>
      <c r="U18" s="765"/>
      <c r="V18" s="765"/>
    </row>
    <row r="19" spans="1:22" ht="18">
      <c r="A19" s="1303">
        <v>3</v>
      </c>
      <c r="B19" s="1247"/>
      <c r="C19" s="1245"/>
      <c r="D19" s="1304"/>
      <c r="E19" s="1245"/>
      <c r="F19" s="1305"/>
      <c r="G19" s="1245"/>
      <c r="H19" s="1307">
        <v>0</v>
      </c>
      <c r="I19" s="765"/>
      <c r="J19" s="765"/>
      <c r="K19" s="765"/>
      <c r="L19" s="765"/>
      <c r="M19" s="765"/>
      <c r="N19" s="765"/>
      <c r="O19" s="765"/>
      <c r="P19" s="765"/>
      <c r="Q19" s="765"/>
      <c r="R19" s="765"/>
      <c r="S19" s="765"/>
      <c r="T19" s="765"/>
      <c r="U19" s="765"/>
      <c r="V19" s="765"/>
    </row>
    <row r="20" spans="1:22" ht="18">
      <c r="A20" s="1303">
        <v>4</v>
      </c>
      <c r="B20" s="1247"/>
      <c r="C20" s="1245"/>
      <c r="D20" s="1304"/>
      <c r="E20" s="1245"/>
      <c r="F20" s="1305"/>
      <c r="G20" s="1245"/>
      <c r="H20" s="1307">
        <v>0</v>
      </c>
      <c r="I20" s="765"/>
      <c r="J20" s="765"/>
      <c r="K20" s="765"/>
      <c r="L20" s="765"/>
      <c r="M20" s="765"/>
      <c r="N20" s="765"/>
      <c r="O20" s="765"/>
      <c r="P20" s="765"/>
      <c r="Q20" s="765"/>
      <c r="R20" s="765"/>
      <c r="S20" s="765"/>
      <c r="T20" s="765"/>
      <c r="U20" s="765"/>
      <c r="V20" s="765"/>
    </row>
    <row r="21" spans="1:22" ht="18">
      <c r="A21" s="1303">
        <v>5</v>
      </c>
      <c r="B21" s="1247"/>
      <c r="C21" s="1245"/>
      <c r="D21" s="1304"/>
      <c r="E21" s="1245"/>
      <c r="F21" s="1305"/>
      <c r="G21" s="1245"/>
      <c r="H21" s="1307">
        <v>0</v>
      </c>
      <c r="I21" s="765"/>
      <c r="J21" s="765"/>
      <c r="K21" s="765"/>
      <c r="L21" s="765"/>
      <c r="M21" s="765"/>
      <c r="N21" s="765"/>
      <c r="O21" s="765"/>
      <c r="P21" s="765"/>
      <c r="Q21" s="765"/>
      <c r="R21" s="765"/>
      <c r="S21" s="765"/>
      <c r="T21" s="765"/>
      <c r="U21" s="765"/>
      <c r="V21" s="765"/>
    </row>
    <row r="22" spans="1:22" ht="18">
      <c r="A22" s="1303">
        <v>6</v>
      </c>
      <c r="B22" s="1247"/>
      <c r="C22" s="1245"/>
      <c r="D22" s="1304"/>
      <c r="E22" s="1245"/>
      <c r="F22" s="1305"/>
      <c r="G22" s="1245"/>
      <c r="H22" s="1307">
        <v>0</v>
      </c>
      <c r="I22" s="765"/>
      <c r="J22" s="765"/>
      <c r="K22" s="765"/>
      <c r="L22" s="765"/>
      <c r="M22" s="765"/>
      <c r="N22" s="765"/>
      <c r="O22" s="765"/>
      <c r="P22" s="765"/>
      <c r="Q22" s="765"/>
      <c r="R22" s="765"/>
      <c r="S22" s="765"/>
      <c r="T22" s="765"/>
      <c r="U22" s="765"/>
      <c r="V22" s="765"/>
    </row>
    <row r="23" spans="1:22" ht="18">
      <c r="A23" s="1303">
        <v>7</v>
      </c>
      <c r="B23" s="1247"/>
      <c r="C23" s="1245"/>
      <c r="D23" s="1304"/>
      <c r="E23" s="1245"/>
      <c r="F23" s="1305"/>
      <c r="G23" s="1245"/>
      <c r="H23" s="1307">
        <v>0</v>
      </c>
      <c r="I23" s="765"/>
      <c r="J23" s="765"/>
      <c r="K23" s="765"/>
      <c r="L23" s="765"/>
      <c r="M23" s="765"/>
      <c r="N23" s="765"/>
      <c r="O23" s="765"/>
      <c r="P23" s="765"/>
      <c r="Q23" s="765"/>
      <c r="R23" s="765"/>
      <c r="S23" s="765"/>
      <c r="T23" s="765"/>
      <c r="U23" s="765"/>
      <c r="V23" s="765"/>
    </row>
    <row r="24" spans="1:22" ht="18">
      <c r="A24" s="1303">
        <v>8</v>
      </c>
      <c r="B24" s="1247"/>
      <c r="C24" s="1245"/>
      <c r="D24" s="1304"/>
      <c r="E24" s="1245"/>
      <c r="F24" s="1305"/>
      <c r="G24" s="1245"/>
      <c r="H24" s="1307">
        <v>0</v>
      </c>
      <c r="I24" s="765"/>
      <c r="J24" s="765"/>
      <c r="K24" s="765"/>
      <c r="L24" s="765"/>
      <c r="M24" s="765"/>
      <c r="N24" s="765"/>
      <c r="O24" s="765"/>
      <c r="P24" s="765"/>
      <c r="Q24" s="765"/>
      <c r="R24" s="765"/>
      <c r="S24" s="765"/>
      <c r="T24" s="765"/>
      <c r="U24" s="765"/>
      <c r="V24" s="765"/>
    </row>
    <row r="25" spans="1:22" ht="18">
      <c r="A25" s="1303">
        <v>9</v>
      </c>
      <c r="B25" s="1247"/>
      <c r="C25" s="1245"/>
      <c r="D25" s="1304"/>
      <c r="E25" s="1245"/>
      <c r="F25" s="1305"/>
      <c r="G25" s="1245"/>
      <c r="H25" s="1307">
        <v>0</v>
      </c>
      <c r="I25" s="765"/>
      <c r="J25" s="765"/>
      <c r="K25" s="765"/>
      <c r="L25" s="765"/>
      <c r="M25" s="765"/>
      <c r="N25" s="765"/>
      <c r="O25" s="765"/>
      <c r="P25" s="765"/>
      <c r="Q25" s="765"/>
      <c r="R25" s="765"/>
      <c r="S25" s="765"/>
      <c r="T25" s="765"/>
      <c r="U25" s="765"/>
      <c r="V25" s="765"/>
    </row>
    <row r="26" spans="1:22" ht="18">
      <c r="A26" s="1303">
        <v>10</v>
      </c>
      <c r="B26" s="1247"/>
      <c r="C26" s="1245"/>
      <c r="D26" s="1304"/>
      <c r="E26" s="1245"/>
      <c r="F26" s="1305"/>
      <c r="G26" s="1245"/>
      <c r="H26" s="1307">
        <v>0</v>
      </c>
      <c r="I26" s="765"/>
      <c r="J26" s="765"/>
      <c r="K26" s="765"/>
      <c r="L26" s="765"/>
      <c r="M26" s="765"/>
      <c r="N26" s="765"/>
      <c r="O26" s="765"/>
      <c r="P26" s="765"/>
      <c r="Q26" s="765"/>
      <c r="R26" s="765"/>
      <c r="S26" s="765"/>
      <c r="T26" s="765"/>
      <c r="U26" s="765"/>
      <c r="V26" s="765"/>
    </row>
    <row r="27" spans="1:22" ht="18">
      <c r="A27" s="1303">
        <v>11</v>
      </c>
      <c r="B27" s="1247"/>
      <c r="C27" s="1245"/>
      <c r="D27" s="1304"/>
      <c r="E27" s="1245"/>
      <c r="F27" s="1305"/>
      <c r="G27" s="1245"/>
      <c r="H27" s="1307">
        <v>0</v>
      </c>
      <c r="I27" s="765"/>
      <c r="J27" s="765"/>
      <c r="K27" s="765"/>
      <c r="L27" s="765"/>
      <c r="M27" s="765"/>
      <c r="N27" s="765"/>
      <c r="O27" s="765"/>
      <c r="P27" s="765"/>
      <c r="Q27" s="765"/>
      <c r="R27" s="765"/>
      <c r="S27" s="765"/>
      <c r="T27" s="765"/>
      <c r="U27" s="765"/>
      <c r="V27" s="765"/>
    </row>
    <row r="28" spans="1:22" ht="18">
      <c r="A28" s="1303">
        <v>12</v>
      </c>
      <c r="B28" s="1247"/>
      <c r="C28" s="1245"/>
      <c r="D28" s="1304"/>
      <c r="E28" s="1245"/>
      <c r="F28" s="1305"/>
      <c r="G28" s="1245"/>
      <c r="H28" s="1307">
        <v>0</v>
      </c>
      <c r="I28" s="765"/>
      <c r="J28" s="765"/>
      <c r="K28" s="765"/>
      <c r="L28" s="765"/>
      <c r="M28" s="765"/>
      <c r="N28" s="765"/>
      <c r="O28" s="765"/>
      <c r="P28" s="765"/>
      <c r="Q28" s="765"/>
      <c r="R28" s="765"/>
      <c r="S28" s="765"/>
      <c r="T28" s="765"/>
      <c r="U28" s="765"/>
      <c r="V28" s="765"/>
    </row>
    <row r="29" spans="1:22" ht="18">
      <c r="A29" s="1303">
        <v>13</v>
      </c>
      <c r="B29" s="1247"/>
      <c r="C29" s="1245"/>
      <c r="D29" s="1304"/>
      <c r="E29" s="1245"/>
      <c r="F29" s="1305"/>
      <c r="G29" s="1245"/>
      <c r="H29" s="1307">
        <v>0</v>
      </c>
      <c r="I29" s="765"/>
      <c r="J29" s="765"/>
      <c r="K29" s="765"/>
      <c r="L29" s="765"/>
      <c r="M29" s="765"/>
      <c r="N29" s="765"/>
      <c r="O29" s="765"/>
      <c r="P29" s="765"/>
      <c r="Q29" s="765"/>
      <c r="R29" s="765"/>
      <c r="S29" s="765"/>
      <c r="T29" s="765"/>
      <c r="U29" s="765"/>
      <c r="V29" s="765"/>
    </row>
    <row r="30" spans="1:22" ht="18">
      <c r="A30" s="1303">
        <v>14</v>
      </c>
      <c r="B30" s="1247"/>
      <c r="C30" s="1389"/>
      <c r="D30" s="1390"/>
      <c r="E30" s="1389"/>
      <c r="F30" s="1391"/>
      <c r="G30" s="1389"/>
      <c r="H30" s="1392">
        <v>0</v>
      </c>
      <c r="I30" s="765"/>
      <c r="J30" s="765"/>
      <c r="K30" s="765"/>
      <c r="L30" s="765"/>
      <c r="M30" s="765"/>
      <c r="N30" s="765"/>
      <c r="O30" s="765"/>
      <c r="P30" s="765"/>
      <c r="Q30" s="765"/>
      <c r="R30" s="765"/>
      <c r="S30" s="765"/>
      <c r="T30" s="765"/>
      <c r="U30" s="765"/>
      <c r="V30" s="765"/>
    </row>
    <row r="31" spans="1:22" ht="18">
      <c r="A31" s="1303"/>
      <c r="B31" s="1247"/>
      <c r="C31" s="1245"/>
      <c r="D31" s="1304"/>
      <c r="E31" s="1245"/>
      <c r="F31" s="1305"/>
      <c r="G31" s="1245"/>
      <c r="H31" s="1307"/>
      <c r="I31" s="765"/>
      <c r="J31" s="765"/>
      <c r="K31" s="765"/>
      <c r="L31" s="765"/>
      <c r="M31" s="765"/>
      <c r="N31" s="765"/>
      <c r="O31" s="765"/>
      <c r="P31" s="765"/>
      <c r="Q31" s="765"/>
      <c r="R31" s="765"/>
      <c r="S31" s="765"/>
      <c r="T31" s="765"/>
      <c r="U31" s="765"/>
      <c r="V31" s="765"/>
    </row>
    <row r="32" spans="1:22" ht="18.75" thickBot="1">
      <c r="A32" s="1308"/>
      <c r="B32" s="1309" t="s">
        <v>2499</v>
      </c>
      <c r="C32" s="1310">
        <f>SUM(C17:C30)</f>
        <v>0</v>
      </c>
      <c r="D32" s="1311"/>
      <c r="E32" s="1310">
        <f>SUM(E17:E30)</f>
        <v>0</v>
      </c>
      <c r="F32" s="1312"/>
      <c r="G32" s="1310">
        <f>SUM(G17:G30)</f>
        <v>0</v>
      </c>
      <c r="H32" s="1313">
        <f>SUM(H17:H30)</f>
        <v>0</v>
      </c>
      <c r="I32" s="765"/>
      <c r="J32" s="765"/>
      <c r="K32" s="765"/>
      <c r="L32" s="765"/>
      <c r="M32" s="765"/>
      <c r="N32" s="765"/>
      <c r="O32" s="765"/>
      <c r="P32" s="765"/>
      <c r="Q32" s="765"/>
      <c r="R32" s="765"/>
      <c r="S32" s="765"/>
      <c r="T32" s="765"/>
      <c r="U32" s="765"/>
      <c r="V32" s="765"/>
    </row>
    <row r="33" spans="1:22" ht="18">
      <c r="A33" s="1314"/>
      <c r="B33" s="1315"/>
      <c r="C33" s="1315"/>
      <c r="D33" s="1315"/>
      <c r="E33" s="1315"/>
      <c r="F33" s="1315"/>
      <c r="G33" s="1315"/>
      <c r="H33" s="1316"/>
      <c r="I33" s="765"/>
      <c r="J33" s="765"/>
      <c r="K33" s="765"/>
      <c r="L33" s="765"/>
      <c r="M33" s="765"/>
      <c r="N33" s="765"/>
      <c r="O33" s="765"/>
      <c r="P33" s="765"/>
      <c r="Q33" s="765"/>
      <c r="R33" s="765"/>
      <c r="S33" s="765"/>
      <c r="T33" s="765"/>
      <c r="U33" s="765"/>
      <c r="V33" s="765"/>
    </row>
    <row r="34" spans="1:22" ht="18.75" thickBot="1">
      <c r="A34" s="1317"/>
      <c r="B34" s="1161"/>
      <c r="C34" s="1161"/>
      <c r="D34" s="1161"/>
      <c r="E34" s="1161"/>
      <c r="F34" s="1161"/>
      <c r="G34" s="1161"/>
      <c r="H34" s="1318"/>
      <c r="I34" s="765"/>
      <c r="J34" s="765"/>
      <c r="K34" s="765"/>
      <c r="L34" s="765"/>
      <c r="M34" s="765"/>
      <c r="N34" s="765"/>
      <c r="O34" s="765"/>
      <c r="P34" s="765"/>
      <c r="Q34" s="765"/>
      <c r="R34" s="765"/>
      <c r="S34" s="765"/>
      <c r="T34" s="765"/>
      <c r="U34" s="765"/>
      <c r="V34" s="765"/>
    </row>
    <row r="35" spans="1:22" ht="18.75" thickTop="1">
      <c r="A35" s="1319" t="s">
        <v>736</v>
      </c>
      <c r="B35" s="1320"/>
      <c r="C35" s="1321"/>
      <c r="D35" s="1321"/>
      <c r="E35" s="1321"/>
      <c r="F35" s="1321"/>
      <c r="G35" s="1321"/>
      <c r="H35" s="1322"/>
      <c r="I35" s="765"/>
      <c r="J35" s="765"/>
      <c r="K35" s="765"/>
      <c r="L35" s="765"/>
      <c r="M35" s="765"/>
      <c r="N35" s="765"/>
      <c r="O35" s="765"/>
      <c r="P35" s="765"/>
      <c r="Q35" s="765"/>
      <c r="R35" s="765"/>
      <c r="S35" s="765"/>
      <c r="T35" s="765"/>
      <c r="U35" s="765"/>
      <c r="V35" s="765"/>
    </row>
    <row r="36" spans="1:22" ht="18">
      <c r="A36" s="1317"/>
      <c r="B36" s="1161"/>
      <c r="C36" s="1161"/>
      <c r="D36" s="1161"/>
      <c r="E36" s="1161"/>
      <c r="F36" s="1161"/>
      <c r="G36" s="1161"/>
      <c r="H36" s="1323"/>
      <c r="I36" s="765"/>
      <c r="J36" s="765"/>
      <c r="K36" s="765"/>
      <c r="L36" s="765"/>
      <c r="M36" s="765"/>
      <c r="N36" s="765"/>
      <c r="O36" s="765"/>
      <c r="P36" s="765"/>
      <c r="Q36" s="765"/>
      <c r="R36" s="765"/>
      <c r="S36" s="765"/>
      <c r="T36" s="765"/>
      <c r="U36" s="765"/>
      <c r="V36" s="765"/>
    </row>
    <row r="37" spans="1:22" ht="18">
      <c r="A37" s="1317"/>
      <c r="B37" s="1161" t="s">
        <v>1919</v>
      </c>
      <c r="C37" s="1161"/>
      <c r="D37" s="1161"/>
      <c r="E37" s="1161"/>
      <c r="F37" s="1161"/>
      <c r="G37" s="1161"/>
      <c r="H37" s="1323"/>
      <c r="I37" s="765"/>
      <c r="J37" s="765"/>
      <c r="K37" s="765"/>
      <c r="L37" s="765"/>
      <c r="M37" s="765"/>
      <c r="N37" s="765"/>
      <c r="O37" s="765"/>
      <c r="P37" s="765"/>
      <c r="Q37" s="765"/>
      <c r="R37" s="765"/>
      <c r="S37" s="765"/>
      <c r="T37" s="765"/>
      <c r="U37" s="765"/>
      <c r="V37" s="765"/>
    </row>
    <row r="38" spans="1:22" ht="18">
      <c r="A38" s="1317"/>
      <c r="B38" s="1161" t="s">
        <v>737</v>
      </c>
      <c r="C38" s="1161"/>
      <c r="D38" s="1161"/>
      <c r="E38" s="1161"/>
      <c r="F38" s="1161"/>
      <c r="G38" s="1161"/>
      <c r="H38" s="1323"/>
      <c r="I38" s="765"/>
      <c r="J38" s="765"/>
      <c r="K38" s="765"/>
      <c r="L38" s="765"/>
      <c r="M38" s="765"/>
      <c r="N38" s="765"/>
      <c r="O38" s="765"/>
      <c r="P38" s="765"/>
      <c r="Q38" s="765"/>
      <c r="R38" s="765"/>
      <c r="S38" s="765"/>
      <c r="T38" s="765"/>
      <c r="U38" s="765"/>
      <c r="V38" s="765"/>
    </row>
    <row r="39" spans="1:22" ht="18">
      <c r="A39" s="1317"/>
      <c r="B39" s="1161" t="s">
        <v>738</v>
      </c>
      <c r="C39" s="1161"/>
      <c r="D39" s="1161"/>
      <c r="E39" s="1161"/>
      <c r="F39" s="1161"/>
      <c r="G39" s="1161"/>
      <c r="H39" s="1323"/>
      <c r="I39" s="765"/>
      <c r="J39" s="765"/>
      <c r="K39" s="765"/>
      <c r="L39" s="765"/>
      <c r="M39" s="765"/>
      <c r="N39" s="765"/>
      <c r="O39" s="765"/>
      <c r="P39" s="765"/>
      <c r="Q39" s="765"/>
      <c r="R39" s="765"/>
      <c r="S39" s="765"/>
      <c r="T39" s="765"/>
      <c r="U39" s="765"/>
      <c r="V39" s="765"/>
    </row>
    <row r="40" spans="1:22" ht="18">
      <c r="A40" s="1317"/>
      <c r="B40" s="1161" t="s">
        <v>63</v>
      </c>
      <c r="C40" s="1161"/>
      <c r="D40" s="1161"/>
      <c r="E40" s="1161"/>
      <c r="F40" s="1161"/>
      <c r="G40" s="1161"/>
      <c r="H40" s="1323"/>
      <c r="I40" s="765"/>
      <c r="J40" s="765"/>
      <c r="K40" s="765"/>
      <c r="L40" s="765"/>
      <c r="M40" s="765"/>
      <c r="N40" s="765"/>
      <c r="O40" s="765"/>
      <c r="P40" s="765"/>
      <c r="Q40" s="765"/>
      <c r="R40" s="765"/>
      <c r="S40" s="765"/>
      <c r="T40" s="765"/>
      <c r="U40" s="765"/>
      <c r="V40" s="765"/>
    </row>
    <row r="41" spans="1:22" ht="18.75" thickBot="1">
      <c r="A41" s="1324"/>
      <c r="B41" s="1325" t="s">
        <v>739</v>
      </c>
      <c r="C41" s="1325"/>
      <c r="D41" s="1325"/>
      <c r="E41" s="1325"/>
      <c r="F41" s="1325"/>
      <c r="G41" s="1325"/>
      <c r="H41" s="1326"/>
      <c r="I41" s="765"/>
      <c r="J41" s="765"/>
      <c r="K41" s="765"/>
      <c r="L41" s="765"/>
      <c r="M41" s="765"/>
      <c r="N41" s="765"/>
      <c r="O41" s="765"/>
      <c r="P41" s="765"/>
      <c r="Q41" s="765"/>
      <c r="R41" s="765"/>
      <c r="S41" s="765"/>
      <c r="T41" s="765"/>
      <c r="U41" s="765"/>
      <c r="V41" s="765"/>
    </row>
    <row r="42" spans="1:22" ht="18.75" thickTop="1">
      <c r="A42" s="1327"/>
      <c r="B42" s="1328"/>
      <c r="C42" s="1328"/>
      <c r="D42" s="1161"/>
      <c r="E42" s="1328"/>
      <c r="F42" s="1328"/>
      <c r="G42" s="1383"/>
      <c r="H42" s="1323"/>
      <c r="I42" s="765"/>
      <c r="J42" s="765"/>
      <c r="K42" s="765"/>
      <c r="L42" s="765"/>
      <c r="M42" s="765"/>
      <c r="N42" s="765"/>
      <c r="O42" s="765"/>
      <c r="P42" s="765"/>
      <c r="Q42" s="765"/>
      <c r="R42" s="765"/>
      <c r="S42" s="765"/>
      <c r="T42" s="765"/>
      <c r="U42" s="765"/>
      <c r="V42" s="765"/>
    </row>
    <row r="43" spans="1:22" ht="18">
      <c r="A43" s="1327"/>
      <c r="B43" s="1328"/>
      <c r="C43" s="1329" t="s">
        <v>1825</v>
      </c>
      <c r="D43" s="1330" t="s">
        <v>188</v>
      </c>
      <c r="E43" s="1331"/>
      <c r="F43" s="1328"/>
      <c r="G43" s="1384"/>
      <c r="H43" s="1332" t="s">
        <v>863</v>
      </c>
      <c r="I43" s="765"/>
      <c r="J43" s="765"/>
      <c r="K43" s="765"/>
      <c r="L43" s="765"/>
      <c r="M43" s="765"/>
      <c r="N43" s="765"/>
      <c r="O43" s="765"/>
      <c r="P43" s="765"/>
      <c r="Q43" s="765"/>
      <c r="R43" s="765"/>
      <c r="S43" s="765"/>
      <c r="T43" s="765"/>
      <c r="U43" s="765"/>
      <c r="V43" s="765"/>
    </row>
    <row r="44" spans="1:22" ht="18">
      <c r="A44" s="1333" t="s">
        <v>1936</v>
      </c>
      <c r="B44" s="1329" t="s">
        <v>1397</v>
      </c>
      <c r="C44" s="1329" t="s">
        <v>2629</v>
      </c>
      <c r="D44" s="1117" t="s">
        <v>1937</v>
      </c>
      <c r="E44" s="1117" t="s">
        <v>1219</v>
      </c>
      <c r="F44" s="1329" t="s">
        <v>865</v>
      </c>
      <c r="G44" s="1384"/>
      <c r="H44" s="1332" t="s">
        <v>1938</v>
      </c>
      <c r="I44" s="765"/>
      <c r="J44" s="765"/>
      <c r="K44" s="765"/>
      <c r="L44" s="765"/>
      <c r="M44" s="765"/>
      <c r="N44" s="765"/>
      <c r="O44" s="765"/>
      <c r="P44" s="765"/>
      <c r="Q44" s="765"/>
      <c r="R44" s="765"/>
      <c r="S44" s="765"/>
      <c r="T44" s="765"/>
      <c r="U44" s="765"/>
      <c r="V44" s="765"/>
    </row>
    <row r="45" spans="1:22" ht="18">
      <c r="A45" s="1333" t="s">
        <v>1939</v>
      </c>
      <c r="B45" s="1329" t="s">
        <v>2722</v>
      </c>
      <c r="C45" s="1329" t="s">
        <v>298</v>
      </c>
      <c r="D45" s="1329" t="s">
        <v>2724</v>
      </c>
      <c r="E45" s="1329" t="s">
        <v>2254</v>
      </c>
      <c r="F45" s="1329" t="s">
        <v>2255</v>
      </c>
      <c r="G45" s="1384"/>
      <c r="H45" s="1332" t="s">
        <v>298</v>
      </c>
      <c r="I45" s="765"/>
      <c r="J45" s="765"/>
      <c r="K45" s="765"/>
      <c r="L45" s="765"/>
      <c r="M45" s="765"/>
      <c r="N45" s="765"/>
      <c r="O45" s="765"/>
      <c r="P45" s="765"/>
      <c r="Q45" s="765"/>
      <c r="R45" s="765"/>
      <c r="S45" s="765"/>
      <c r="T45" s="765"/>
      <c r="U45" s="765"/>
      <c r="V45" s="765"/>
    </row>
    <row r="46" spans="1:22" ht="18.75" thickBot="1">
      <c r="A46" s="1334"/>
      <c r="B46" s="1335"/>
      <c r="C46" s="1336" t="s">
        <v>2723</v>
      </c>
      <c r="D46" s="1335"/>
      <c r="E46" s="1335"/>
      <c r="F46" s="1335"/>
      <c r="G46" s="1385"/>
      <c r="H46" s="1337" t="s">
        <v>2256</v>
      </c>
      <c r="I46" s="765"/>
      <c r="J46" s="765"/>
      <c r="K46" s="765"/>
      <c r="L46" s="765"/>
      <c r="M46" s="765"/>
      <c r="N46" s="765"/>
      <c r="O46" s="765"/>
      <c r="P46" s="765"/>
      <c r="Q46" s="765"/>
      <c r="R46" s="765"/>
      <c r="S46" s="765"/>
      <c r="T46" s="765"/>
      <c r="U46" s="765"/>
      <c r="V46" s="765"/>
    </row>
    <row r="47" spans="1:22" ht="18">
      <c r="A47" s="1303">
        <f>+A30+1</f>
        <v>15</v>
      </c>
      <c r="B47" s="1247"/>
      <c r="C47" s="1245"/>
      <c r="D47" s="1304"/>
      <c r="E47" s="1245"/>
      <c r="F47" s="1305"/>
      <c r="G47" s="1386"/>
      <c r="H47" s="1306">
        <v>0</v>
      </c>
      <c r="I47" s="765"/>
      <c r="J47" s="765"/>
      <c r="K47" s="765"/>
      <c r="L47" s="765"/>
      <c r="M47" s="765"/>
      <c r="N47" s="765"/>
      <c r="O47" s="765"/>
      <c r="P47" s="765"/>
      <c r="Q47" s="765"/>
      <c r="R47" s="765"/>
      <c r="S47" s="765"/>
      <c r="T47" s="765"/>
      <c r="U47" s="765"/>
      <c r="V47" s="765"/>
    </row>
    <row r="48" spans="1:22" ht="18">
      <c r="A48" s="1303">
        <f>+A47+1</f>
        <v>16</v>
      </c>
      <c r="B48" s="1247"/>
      <c r="C48" s="1245"/>
      <c r="D48" s="1304"/>
      <c r="E48" s="1245"/>
      <c r="F48" s="1305"/>
      <c r="G48" s="1386"/>
      <c r="H48" s="1307">
        <v>0</v>
      </c>
      <c r="I48" s="765"/>
      <c r="J48" s="765"/>
      <c r="K48" s="765"/>
      <c r="L48" s="765"/>
      <c r="M48" s="765"/>
      <c r="N48" s="765"/>
      <c r="O48" s="765"/>
      <c r="P48" s="765"/>
      <c r="Q48" s="765"/>
      <c r="R48" s="765"/>
      <c r="S48" s="765"/>
      <c r="T48" s="765"/>
      <c r="U48" s="765"/>
      <c r="V48" s="765"/>
    </row>
    <row r="49" spans="1:22" ht="18">
      <c r="A49" s="1303">
        <f t="shared" ref="A49:A57" si="0">+A48+1</f>
        <v>17</v>
      </c>
      <c r="B49" s="1247"/>
      <c r="C49" s="1245"/>
      <c r="D49" s="1304"/>
      <c r="E49" s="1245"/>
      <c r="F49" s="1305"/>
      <c r="G49" s="1386"/>
      <c r="H49" s="1307">
        <v>0</v>
      </c>
      <c r="I49" s="765"/>
      <c r="J49" s="765"/>
      <c r="K49" s="765"/>
      <c r="L49" s="765"/>
      <c r="M49" s="765"/>
      <c r="N49" s="765"/>
      <c r="O49" s="765"/>
      <c r="P49" s="765"/>
      <c r="Q49" s="765"/>
      <c r="R49" s="765"/>
      <c r="S49" s="765"/>
      <c r="T49" s="765"/>
      <c r="U49" s="765"/>
      <c r="V49" s="765"/>
    </row>
    <row r="50" spans="1:22" ht="18">
      <c r="A50" s="1303">
        <f t="shared" si="0"/>
        <v>18</v>
      </c>
      <c r="B50" s="1247"/>
      <c r="C50" s="1245"/>
      <c r="D50" s="1304"/>
      <c r="E50" s="1245"/>
      <c r="F50" s="1305"/>
      <c r="G50" s="1386"/>
      <c r="H50" s="1307">
        <v>0</v>
      </c>
      <c r="I50" s="765"/>
      <c r="J50" s="765"/>
      <c r="K50" s="765"/>
      <c r="L50" s="765"/>
      <c r="M50" s="765"/>
      <c r="N50" s="765"/>
      <c r="O50" s="765"/>
      <c r="P50" s="765"/>
      <c r="Q50" s="765"/>
      <c r="R50" s="765"/>
      <c r="S50" s="765"/>
      <c r="T50" s="765"/>
      <c r="U50" s="765"/>
      <c r="V50" s="765"/>
    </row>
    <row r="51" spans="1:22" ht="18">
      <c r="A51" s="1303">
        <f t="shared" si="0"/>
        <v>19</v>
      </c>
      <c r="B51" s="1247"/>
      <c r="C51" s="1245"/>
      <c r="D51" s="1304"/>
      <c r="E51" s="1245"/>
      <c r="F51" s="1305"/>
      <c r="G51" s="1386"/>
      <c r="H51" s="1307">
        <v>0</v>
      </c>
      <c r="I51" s="765"/>
      <c r="J51" s="765"/>
      <c r="K51" s="765"/>
      <c r="L51" s="765"/>
      <c r="M51" s="765"/>
      <c r="N51" s="765"/>
      <c r="O51" s="765"/>
      <c r="P51" s="765"/>
      <c r="Q51" s="765"/>
      <c r="R51" s="765"/>
      <c r="S51" s="765"/>
      <c r="T51" s="765"/>
      <c r="U51" s="765"/>
      <c r="V51" s="765"/>
    </row>
    <row r="52" spans="1:22" ht="18">
      <c r="A52" s="1303">
        <f t="shared" si="0"/>
        <v>20</v>
      </c>
      <c r="B52" s="1247"/>
      <c r="C52" s="1245"/>
      <c r="D52" s="1304"/>
      <c r="E52" s="1245"/>
      <c r="F52" s="1305"/>
      <c r="G52" s="1386"/>
      <c r="H52" s="1307">
        <v>0</v>
      </c>
      <c r="I52" s="765"/>
      <c r="J52" s="765"/>
      <c r="K52" s="765"/>
      <c r="L52" s="765"/>
      <c r="M52" s="765"/>
      <c r="N52" s="765"/>
      <c r="O52" s="765"/>
      <c r="P52" s="765"/>
      <c r="Q52" s="765"/>
      <c r="R52" s="765"/>
      <c r="S52" s="765"/>
      <c r="T52" s="765"/>
      <c r="U52" s="765"/>
      <c r="V52" s="765"/>
    </row>
    <row r="53" spans="1:22" ht="18">
      <c r="A53" s="1303">
        <f t="shared" si="0"/>
        <v>21</v>
      </c>
      <c r="B53" s="1247"/>
      <c r="C53" s="1245"/>
      <c r="D53" s="1304"/>
      <c r="E53" s="1245"/>
      <c r="F53" s="1305"/>
      <c r="G53" s="1386"/>
      <c r="H53" s="1307">
        <v>0</v>
      </c>
      <c r="I53" s="765"/>
      <c r="J53" s="765"/>
      <c r="K53" s="765"/>
      <c r="L53" s="765"/>
      <c r="M53" s="765"/>
      <c r="N53" s="765"/>
      <c r="O53" s="765"/>
      <c r="P53" s="765"/>
      <c r="Q53" s="765"/>
      <c r="R53" s="765"/>
      <c r="S53" s="765"/>
      <c r="T53" s="765"/>
      <c r="U53" s="765"/>
      <c r="V53" s="765"/>
    </row>
    <row r="54" spans="1:22" ht="18">
      <c r="A54" s="1303">
        <f t="shared" si="0"/>
        <v>22</v>
      </c>
      <c r="B54" s="1247"/>
      <c r="C54" s="1245"/>
      <c r="D54" s="1304"/>
      <c r="E54" s="1245"/>
      <c r="F54" s="1305"/>
      <c r="G54" s="1386"/>
      <c r="H54" s="1307">
        <v>0</v>
      </c>
      <c r="I54" s="765"/>
      <c r="J54" s="765"/>
      <c r="K54" s="765"/>
      <c r="L54" s="765"/>
      <c r="M54" s="765"/>
      <c r="N54" s="765"/>
      <c r="O54" s="765"/>
      <c r="P54" s="765"/>
      <c r="Q54" s="765"/>
      <c r="R54" s="765"/>
      <c r="S54" s="765"/>
      <c r="T54" s="765"/>
      <c r="U54" s="765"/>
      <c r="V54" s="765"/>
    </row>
    <row r="55" spans="1:22" ht="18">
      <c r="A55" s="1303">
        <f t="shared" si="0"/>
        <v>23</v>
      </c>
      <c r="B55" s="1247"/>
      <c r="C55" s="1245"/>
      <c r="D55" s="1304"/>
      <c r="E55" s="1245"/>
      <c r="F55" s="1305"/>
      <c r="G55" s="1386"/>
      <c r="H55" s="1307">
        <v>0</v>
      </c>
      <c r="I55" s="765"/>
      <c r="J55" s="765"/>
      <c r="K55" s="765"/>
      <c r="L55" s="765"/>
      <c r="M55" s="765"/>
      <c r="N55" s="765"/>
      <c r="O55" s="765"/>
      <c r="P55" s="765"/>
      <c r="Q55" s="765"/>
      <c r="R55" s="765"/>
      <c r="S55" s="765"/>
      <c r="T55" s="765"/>
      <c r="U55" s="765"/>
      <c r="V55" s="765"/>
    </row>
    <row r="56" spans="1:22" ht="18">
      <c r="A56" s="1303">
        <f t="shared" si="0"/>
        <v>24</v>
      </c>
      <c r="B56" s="1247"/>
      <c r="C56" s="1245"/>
      <c r="D56" s="1304"/>
      <c r="E56" s="1245"/>
      <c r="F56" s="1305"/>
      <c r="G56" s="1386"/>
      <c r="H56" s="1307">
        <v>0</v>
      </c>
      <c r="I56" s="765"/>
      <c r="J56" s="765"/>
      <c r="K56" s="765"/>
      <c r="L56" s="765"/>
      <c r="M56" s="765"/>
      <c r="N56" s="765"/>
      <c r="O56" s="765"/>
      <c r="P56" s="765"/>
      <c r="Q56" s="765"/>
      <c r="R56" s="765"/>
      <c r="S56" s="765"/>
      <c r="T56" s="765"/>
      <c r="U56" s="765"/>
      <c r="V56" s="765"/>
    </row>
    <row r="57" spans="1:22" ht="18">
      <c r="A57" s="1303">
        <f t="shared" si="0"/>
        <v>25</v>
      </c>
      <c r="B57" s="1247"/>
      <c r="C57" s="1245"/>
      <c r="D57" s="1245"/>
      <c r="E57" s="1245"/>
      <c r="F57" s="1305"/>
      <c r="G57" s="1386"/>
      <c r="H57" s="1307">
        <v>0</v>
      </c>
      <c r="I57" s="765"/>
      <c r="J57" s="765"/>
      <c r="K57" s="765"/>
      <c r="L57" s="765"/>
      <c r="M57" s="765"/>
      <c r="N57" s="765"/>
      <c r="O57" s="765"/>
      <c r="P57" s="765"/>
      <c r="Q57" s="765"/>
      <c r="R57" s="765"/>
      <c r="S57" s="765"/>
      <c r="T57" s="765"/>
      <c r="U57" s="765"/>
      <c r="V57" s="765"/>
    </row>
    <row r="58" spans="1:22" ht="18">
      <c r="A58" s="1282"/>
      <c r="B58" s="1224"/>
      <c r="C58" s="1220"/>
      <c r="D58" s="1302"/>
      <c r="E58" s="1220"/>
      <c r="F58" s="1220"/>
      <c r="G58" s="1387"/>
      <c r="H58" s="1338"/>
      <c r="I58" s="765"/>
      <c r="J58" s="765"/>
      <c r="K58" s="765"/>
      <c r="L58" s="765"/>
      <c r="M58" s="765"/>
      <c r="N58" s="765"/>
      <c r="O58" s="765"/>
      <c r="P58" s="765"/>
      <c r="Q58" s="765"/>
      <c r="R58" s="765"/>
      <c r="S58" s="765"/>
      <c r="T58" s="765"/>
      <c r="U58" s="765"/>
      <c r="V58" s="765"/>
    </row>
    <row r="59" spans="1:22" ht="18.75" thickBot="1">
      <c r="A59" s="1339">
        <f>+A57+1</f>
        <v>26</v>
      </c>
      <c r="B59" s="1340" t="s">
        <v>2499</v>
      </c>
      <c r="C59" s="1341">
        <f>SUM(C47:C57)</f>
        <v>0</v>
      </c>
      <c r="D59" s="1342"/>
      <c r="E59" s="1341">
        <f>SUM(E47:E57)</f>
        <v>0</v>
      </c>
      <c r="F59" s="1341">
        <f>SUM(F47:F57)</f>
        <v>0</v>
      </c>
      <c r="G59" s="1388"/>
      <c r="H59" s="1343">
        <f>SUM(H47:H57)</f>
        <v>0</v>
      </c>
      <c r="I59" s="765"/>
      <c r="J59" s="765"/>
      <c r="K59" s="765"/>
      <c r="L59" s="765"/>
      <c r="M59" s="765"/>
      <c r="N59" s="765"/>
      <c r="O59" s="765"/>
      <c r="P59" s="765"/>
      <c r="Q59" s="765"/>
      <c r="R59" s="765"/>
      <c r="S59" s="765"/>
      <c r="T59" s="765"/>
      <c r="U59" s="765"/>
      <c r="V59" s="765"/>
    </row>
    <row r="60" spans="1:22" ht="18.75" thickTop="1">
      <c r="A60" s="1444"/>
      <c r="B60" s="765"/>
      <c r="C60" s="765"/>
      <c r="D60" s="765">
        <v>61</v>
      </c>
      <c r="E60" s="765"/>
      <c r="F60" s="765"/>
      <c r="G60" s="765"/>
      <c r="H60" s="1344"/>
      <c r="I60" s="1344"/>
      <c r="J60" s="765"/>
      <c r="K60" s="765"/>
      <c r="L60" s="765"/>
      <c r="M60" s="765"/>
      <c r="N60" s="765"/>
      <c r="O60" s="765"/>
      <c r="P60" s="765"/>
      <c r="Q60" s="765"/>
      <c r="R60" s="765"/>
      <c r="S60" s="765"/>
      <c r="T60" s="765"/>
      <c r="U60" s="765"/>
      <c r="V60" s="765"/>
    </row>
    <row r="61" spans="1:22" ht="18">
      <c r="A61" s="1344"/>
      <c r="B61" s="1344"/>
      <c r="C61" s="1344"/>
      <c r="D61" s="1344"/>
      <c r="E61" s="1344"/>
      <c r="F61" s="1344"/>
      <c r="G61" s="1344"/>
      <c r="H61" s="1344"/>
      <c r="I61" s="765"/>
      <c r="J61" s="765"/>
      <c r="K61" s="765"/>
      <c r="L61" s="765"/>
      <c r="M61" s="765"/>
      <c r="N61" s="765"/>
      <c r="O61" s="765"/>
      <c r="P61" s="765"/>
      <c r="Q61" s="765"/>
      <c r="R61" s="765"/>
      <c r="S61" s="765"/>
      <c r="T61" s="765"/>
      <c r="U61" s="765"/>
      <c r="V61" s="765"/>
    </row>
    <row r="62" spans="1:22" ht="18">
      <c r="A62" s="1344"/>
      <c r="B62" s="1344"/>
      <c r="C62" s="1344"/>
      <c r="D62" s="1344"/>
      <c r="E62" s="1344"/>
      <c r="F62" s="1344"/>
      <c r="G62" s="1344"/>
      <c r="H62" s="1344"/>
      <c r="I62" s="765"/>
      <c r="J62" s="765"/>
      <c r="K62" s="765"/>
      <c r="L62" s="765"/>
      <c r="M62" s="765"/>
      <c r="N62" s="765"/>
      <c r="O62" s="765"/>
      <c r="P62" s="765"/>
      <c r="Q62" s="765"/>
      <c r="R62" s="765"/>
      <c r="S62" s="765"/>
      <c r="T62" s="765"/>
      <c r="U62" s="765"/>
      <c r="V62" s="765"/>
    </row>
    <row r="63" spans="1:22" ht="18">
      <c r="A63" s="1344"/>
      <c r="B63" s="1344"/>
      <c r="C63" s="1344"/>
      <c r="D63" s="1344"/>
      <c r="E63" s="1344"/>
      <c r="F63" s="1344"/>
      <c r="G63" s="1344"/>
      <c r="H63" s="1344"/>
      <c r="I63" s="765"/>
      <c r="J63" s="765"/>
      <c r="K63" s="765"/>
      <c r="L63" s="765"/>
      <c r="M63" s="765"/>
      <c r="N63" s="765"/>
      <c r="O63" s="765"/>
      <c r="P63" s="765"/>
      <c r="Q63" s="765"/>
      <c r="R63" s="765"/>
      <c r="S63" s="765"/>
      <c r="T63" s="765"/>
      <c r="U63" s="765"/>
      <c r="V63" s="765"/>
    </row>
    <row r="64" spans="1:22" ht="18">
      <c r="A64" s="1344"/>
      <c r="B64" s="1344"/>
      <c r="C64" s="1344"/>
      <c r="D64" s="1344"/>
      <c r="E64" s="1344"/>
      <c r="F64" s="1344"/>
      <c r="G64" s="1344"/>
      <c r="H64" s="1344"/>
      <c r="I64" s="765"/>
      <c r="J64" s="765"/>
      <c r="K64" s="765"/>
      <c r="L64" s="765"/>
      <c r="M64" s="765"/>
      <c r="N64" s="765"/>
      <c r="O64" s="765"/>
      <c r="P64" s="765"/>
      <c r="Q64" s="765"/>
      <c r="R64" s="765"/>
      <c r="S64" s="765"/>
      <c r="T64" s="765"/>
      <c r="U64" s="765"/>
      <c r="V64" s="765"/>
    </row>
    <row r="65" spans="1:22" ht="18">
      <c r="A65" s="1344"/>
      <c r="B65" s="1344"/>
      <c r="C65" s="1344"/>
      <c r="D65" s="1344"/>
      <c r="E65" s="1344"/>
      <c r="F65" s="1344"/>
      <c r="G65" s="1344"/>
      <c r="H65" s="1344"/>
      <c r="I65" s="765"/>
      <c r="J65" s="765"/>
      <c r="K65" s="765"/>
      <c r="L65" s="765"/>
      <c r="M65" s="765"/>
      <c r="N65" s="765"/>
      <c r="O65" s="765"/>
      <c r="P65" s="765"/>
      <c r="Q65" s="765"/>
      <c r="R65" s="765"/>
      <c r="S65" s="765"/>
      <c r="T65" s="765"/>
      <c r="U65" s="765"/>
      <c r="V65" s="765"/>
    </row>
    <row r="66" spans="1:22" ht="18">
      <c r="A66" s="1344"/>
      <c r="B66" s="1344"/>
      <c r="C66" s="1344"/>
      <c r="D66" s="1344"/>
      <c r="E66" s="1344"/>
      <c r="F66" s="1344"/>
      <c r="G66" s="1344"/>
      <c r="H66" s="1344"/>
      <c r="I66" s="765"/>
      <c r="J66" s="765"/>
      <c r="K66" s="765"/>
      <c r="L66" s="765"/>
      <c r="M66" s="765"/>
      <c r="N66" s="765"/>
    </row>
    <row r="67" spans="1:22" ht="18">
      <c r="A67" s="1344"/>
      <c r="B67" s="1344"/>
      <c r="C67" s="1344"/>
      <c r="D67" s="1344"/>
      <c r="E67" s="1344"/>
      <c r="F67" s="1344"/>
      <c r="G67" s="1344"/>
      <c r="H67" s="1344"/>
      <c r="I67" s="765"/>
      <c r="J67" s="765"/>
      <c r="K67" s="765"/>
      <c r="L67" s="765"/>
      <c r="M67" s="765"/>
      <c r="N67" s="765"/>
    </row>
    <row r="68" spans="1:22" ht="18">
      <c r="A68" s="1344"/>
      <c r="B68" s="1344"/>
      <c r="C68" s="1344"/>
      <c r="D68" s="1344"/>
      <c r="E68" s="1344"/>
      <c r="F68" s="1344"/>
      <c r="G68" s="1344"/>
      <c r="H68" s="1344"/>
      <c r="I68" s="765"/>
      <c r="J68" s="765"/>
      <c r="K68" s="765"/>
      <c r="L68" s="765"/>
      <c r="M68" s="765"/>
      <c r="N68" s="765"/>
    </row>
    <row r="69" spans="1:22" ht="18">
      <c r="A69" s="1344"/>
      <c r="B69" s="1344"/>
      <c r="C69" s="1344"/>
      <c r="D69" s="1344"/>
      <c r="E69" s="1344"/>
      <c r="F69" s="1344"/>
      <c r="G69" s="1344"/>
      <c r="H69" s="1345"/>
      <c r="I69" s="765"/>
      <c r="J69" s="765"/>
      <c r="K69" s="765"/>
      <c r="L69" s="765"/>
      <c r="M69" s="765"/>
      <c r="N69" s="765"/>
    </row>
    <row r="70" spans="1:22" ht="18">
      <c r="A70" s="1346"/>
      <c r="B70" s="1346"/>
      <c r="C70" s="1346"/>
      <c r="D70" s="1346"/>
      <c r="E70" s="1346"/>
      <c r="F70" s="1346"/>
      <c r="G70" s="1346"/>
      <c r="H70" s="1346"/>
      <c r="I70" s="765"/>
      <c r="J70" s="765"/>
      <c r="K70" s="765"/>
      <c r="L70" s="765"/>
      <c r="M70" s="765"/>
      <c r="N70" s="765"/>
    </row>
    <row r="71" spans="1:22" ht="18">
      <c r="A71" s="765"/>
      <c r="B71" s="765"/>
      <c r="C71" s="765"/>
      <c r="D71" s="765"/>
      <c r="E71" s="765"/>
      <c r="F71" s="765"/>
      <c r="G71" s="765"/>
      <c r="H71" s="765"/>
      <c r="I71" s="765"/>
      <c r="J71" s="765"/>
      <c r="K71" s="765"/>
      <c r="L71" s="765"/>
      <c r="M71" s="765"/>
      <c r="N71" s="765"/>
    </row>
    <row r="72" spans="1:22" ht="18">
      <c r="A72" s="765"/>
      <c r="B72" s="765"/>
      <c r="C72" s="765"/>
      <c r="D72" s="765"/>
      <c r="E72" s="765"/>
      <c r="F72" s="765"/>
      <c r="G72" s="765"/>
      <c r="H72" s="765"/>
      <c r="I72" s="765"/>
      <c r="J72" s="765"/>
      <c r="K72" s="765"/>
      <c r="L72" s="765"/>
      <c r="M72" s="765"/>
      <c r="N72" s="765"/>
    </row>
    <row r="73" spans="1:22" ht="18">
      <c r="A73" s="765"/>
      <c r="B73" s="765"/>
      <c r="C73" s="765"/>
      <c r="D73" s="765"/>
      <c r="E73" s="765"/>
      <c r="F73" s="765"/>
      <c r="G73" s="765"/>
      <c r="H73" s="765"/>
      <c r="I73" s="765"/>
      <c r="J73" s="765"/>
      <c r="K73" s="765"/>
      <c r="L73" s="765"/>
      <c r="M73" s="765"/>
      <c r="N73" s="765"/>
    </row>
    <row r="74" spans="1:22" ht="18">
      <c r="A74" s="765"/>
      <c r="B74" s="765"/>
      <c r="C74" s="765"/>
      <c r="D74" s="765"/>
      <c r="E74" s="765"/>
      <c r="F74" s="765"/>
      <c r="G74" s="765"/>
      <c r="H74" s="765"/>
      <c r="I74" s="765"/>
      <c r="J74" s="765"/>
      <c r="K74" s="765"/>
      <c r="L74" s="765"/>
      <c r="M74" s="765"/>
      <c r="N74" s="765"/>
    </row>
    <row r="75" spans="1:22" ht="18">
      <c r="A75" s="765"/>
      <c r="B75" s="765"/>
      <c r="C75" s="765"/>
      <c r="D75" s="765"/>
      <c r="E75" s="765"/>
      <c r="F75" s="765"/>
      <c r="G75" s="765"/>
      <c r="H75" s="765"/>
      <c r="I75" s="765"/>
      <c r="J75" s="765"/>
      <c r="K75" s="765"/>
      <c r="L75" s="765"/>
      <c r="M75" s="765"/>
      <c r="N75" s="765"/>
    </row>
    <row r="76" spans="1:22" ht="18">
      <c r="A76" s="765"/>
      <c r="B76" s="765"/>
      <c r="C76" s="765"/>
      <c r="D76" s="765"/>
      <c r="E76" s="765"/>
      <c r="F76" s="765"/>
      <c r="G76" s="765"/>
      <c r="H76" s="765"/>
      <c r="I76" s="765"/>
      <c r="J76" s="765"/>
      <c r="K76" s="765"/>
      <c r="L76" s="765"/>
      <c r="M76" s="765"/>
      <c r="N76" s="765"/>
    </row>
    <row r="77" spans="1:22" ht="18">
      <c r="A77" s="765"/>
      <c r="B77" s="765"/>
      <c r="C77" s="765"/>
      <c r="D77" s="765"/>
      <c r="E77" s="765"/>
      <c r="F77" s="765"/>
      <c r="G77" s="765"/>
      <c r="H77" s="765"/>
      <c r="I77" s="765"/>
      <c r="J77" s="765"/>
      <c r="K77" s="765"/>
      <c r="L77" s="765"/>
      <c r="M77" s="765"/>
      <c r="N77" s="765"/>
    </row>
    <row r="78" spans="1:22" ht="18">
      <c r="A78" s="765"/>
      <c r="B78" s="765"/>
      <c r="C78" s="765"/>
      <c r="D78" s="765"/>
      <c r="E78" s="765"/>
      <c r="F78" s="765"/>
      <c r="G78" s="765"/>
      <c r="H78" s="765"/>
      <c r="I78" s="765"/>
      <c r="J78" s="765"/>
      <c r="K78" s="765"/>
      <c r="L78" s="765"/>
      <c r="M78" s="765"/>
      <c r="N78" s="765"/>
    </row>
    <row r="79" spans="1:22" ht="18">
      <c r="A79" s="765"/>
      <c r="B79" s="765"/>
      <c r="C79" s="765"/>
      <c r="D79" s="765"/>
      <c r="E79" s="765"/>
      <c r="F79" s="765"/>
      <c r="G79" s="765"/>
      <c r="H79" s="765"/>
      <c r="I79" s="765"/>
      <c r="J79" s="765"/>
      <c r="K79" s="765"/>
      <c r="L79" s="765"/>
      <c r="M79" s="765"/>
      <c r="N79" s="765"/>
    </row>
    <row r="80" spans="1:22" ht="18">
      <c r="A80" s="765"/>
      <c r="B80" s="765"/>
      <c r="C80" s="765"/>
      <c r="D80" s="765"/>
      <c r="E80" s="765"/>
      <c r="F80" s="765"/>
      <c r="G80" s="765"/>
      <c r="H80" s="765"/>
      <c r="I80" s="765"/>
      <c r="J80" s="765"/>
      <c r="K80" s="765"/>
      <c r="L80" s="765"/>
      <c r="M80" s="765"/>
      <c r="N80" s="765"/>
    </row>
    <row r="81" spans="1:22" ht="18">
      <c r="A81" s="765"/>
      <c r="B81" s="765"/>
      <c r="C81" s="765"/>
      <c r="D81" s="765"/>
      <c r="E81" s="765"/>
      <c r="F81" s="765"/>
      <c r="G81" s="765"/>
      <c r="H81" s="765"/>
      <c r="I81" s="765"/>
      <c r="J81" s="765"/>
      <c r="K81" s="765"/>
      <c r="L81" s="765"/>
      <c r="M81" s="765"/>
      <c r="N81" s="765"/>
    </row>
    <row r="82" spans="1:22" ht="18">
      <c r="A82" s="765"/>
      <c r="B82" s="765"/>
      <c r="C82" s="765"/>
      <c r="D82" s="765"/>
      <c r="E82" s="765"/>
      <c r="F82" s="765"/>
      <c r="G82" s="765"/>
      <c r="H82" s="765"/>
      <c r="I82" s="765"/>
      <c r="J82" s="765"/>
      <c r="K82" s="765"/>
      <c r="L82" s="765"/>
      <c r="M82" s="765"/>
      <c r="N82" s="765"/>
    </row>
    <row r="83" spans="1:22" ht="18">
      <c r="A83" s="765"/>
      <c r="B83" s="765"/>
      <c r="C83" s="765"/>
      <c r="D83" s="765"/>
      <c r="E83" s="765"/>
      <c r="F83" s="765"/>
      <c r="G83" s="765"/>
      <c r="H83" s="765"/>
      <c r="I83" s="765"/>
      <c r="J83" s="765"/>
      <c r="K83" s="765"/>
      <c r="L83" s="765"/>
      <c r="M83" s="765"/>
      <c r="N83" s="765"/>
    </row>
    <row r="84" spans="1:22" ht="18">
      <c r="A84" s="765"/>
      <c r="B84" s="765"/>
      <c r="C84" s="765"/>
      <c r="D84" s="765"/>
      <c r="E84" s="765"/>
      <c r="F84" s="765"/>
      <c r="G84" s="765"/>
      <c r="H84" s="765"/>
      <c r="I84" s="765"/>
      <c r="J84" s="765"/>
      <c r="K84" s="765"/>
      <c r="L84" s="765"/>
      <c r="M84" s="765"/>
      <c r="N84" s="765"/>
    </row>
    <row r="85" spans="1:22" ht="18">
      <c r="A85" s="765"/>
      <c r="B85" s="765"/>
      <c r="C85" s="765"/>
      <c r="D85" s="765"/>
      <c r="E85" s="765"/>
      <c r="F85" s="765"/>
      <c r="G85" s="765"/>
      <c r="H85" s="765"/>
      <c r="I85" s="765"/>
      <c r="J85" s="765"/>
      <c r="K85" s="765"/>
      <c r="L85" s="765"/>
      <c r="M85" s="765"/>
      <c r="N85" s="765"/>
    </row>
    <row r="86" spans="1:22" ht="18">
      <c r="A86" s="765"/>
      <c r="B86" s="765"/>
      <c r="C86" s="765"/>
      <c r="D86" s="765"/>
      <c r="E86" s="765"/>
      <c r="F86" s="765"/>
      <c r="G86" s="765"/>
      <c r="H86" s="765"/>
      <c r="I86" s="765"/>
      <c r="J86" s="765"/>
      <c r="K86" s="765"/>
      <c r="L86" s="765"/>
      <c r="M86" s="765"/>
      <c r="N86" s="765"/>
    </row>
    <row r="87" spans="1:22" ht="18">
      <c r="A87" s="765"/>
      <c r="B87" s="765"/>
      <c r="C87" s="765"/>
      <c r="D87" s="765"/>
      <c r="E87" s="765"/>
      <c r="F87" s="765"/>
      <c r="G87" s="765"/>
      <c r="H87" s="765"/>
      <c r="I87" s="765"/>
      <c r="J87" s="765"/>
      <c r="K87" s="765"/>
      <c r="L87" s="765"/>
      <c r="M87" s="765"/>
      <c r="N87" s="765"/>
    </row>
    <row r="88" spans="1:22" ht="18">
      <c r="A88" s="765"/>
      <c r="B88" s="765"/>
      <c r="C88" s="765"/>
      <c r="D88" s="765"/>
      <c r="E88" s="765"/>
      <c r="F88" s="765"/>
      <c r="G88" s="765"/>
      <c r="H88" s="765"/>
      <c r="I88" s="765"/>
      <c r="J88" s="765"/>
      <c r="K88" s="765"/>
      <c r="L88" s="765"/>
      <c r="M88" s="765"/>
      <c r="N88" s="765"/>
      <c r="O88" s="765"/>
      <c r="P88" s="765"/>
      <c r="Q88" s="765"/>
      <c r="R88" s="765"/>
      <c r="S88" s="765"/>
      <c r="T88" s="765"/>
      <c r="U88" s="765"/>
      <c r="V88" s="765"/>
    </row>
    <row r="89" spans="1:22" ht="18">
      <c r="A89" s="765"/>
      <c r="B89" s="765"/>
      <c r="C89" s="765"/>
      <c r="D89" s="765"/>
      <c r="E89" s="765"/>
      <c r="F89" s="765"/>
      <c r="G89" s="765"/>
      <c r="H89" s="765"/>
      <c r="I89" s="765"/>
      <c r="J89" s="765"/>
      <c r="K89" s="765"/>
      <c r="L89" s="765"/>
      <c r="M89" s="765"/>
      <c r="N89" s="765"/>
      <c r="O89" s="765"/>
      <c r="P89" s="765"/>
      <c r="Q89" s="765"/>
      <c r="R89" s="765"/>
      <c r="S89" s="765"/>
      <c r="T89" s="765"/>
      <c r="U89" s="765"/>
      <c r="V89" s="765"/>
    </row>
    <row r="90" spans="1:22" ht="18">
      <c r="A90" s="765"/>
      <c r="B90" s="765"/>
      <c r="C90" s="765"/>
      <c r="D90" s="765"/>
      <c r="E90" s="765"/>
      <c r="F90" s="765"/>
      <c r="G90" s="765"/>
      <c r="H90" s="765"/>
      <c r="I90" s="765"/>
      <c r="J90" s="765"/>
      <c r="K90" s="765"/>
      <c r="L90" s="765"/>
      <c r="M90" s="765"/>
      <c r="N90" s="765"/>
      <c r="O90" s="765"/>
      <c r="P90" s="765"/>
      <c r="Q90" s="765"/>
      <c r="R90" s="765"/>
      <c r="S90" s="765"/>
      <c r="T90" s="765"/>
      <c r="U90" s="765"/>
      <c r="V90" s="765"/>
    </row>
    <row r="91" spans="1:22" ht="18">
      <c r="A91" s="765"/>
      <c r="B91" s="765"/>
      <c r="C91" s="765"/>
      <c r="D91" s="765"/>
      <c r="E91" s="765"/>
      <c r="F91" s="765"/>
      <c r="G91" s="765"/>
      <c r="H91" s="765"/>
    </row>
    <row r="92" spans="1:22" ht="18">
      <c r="A92" s="765"/>
      <c r="B92" s="765"/>
      <c r="C92" s="765"/>
      <c r="D92" s="765"/>
      <c r="E92" s="765"/>
      <c r="F92" s="765"/>
      <c r="G92" s="765"/>
      <c r="H92" s="765"/>
    </row>
    <row r="93" spans="1:22" ht="18">
      <c r="A93" s="765"/>
      <c r="B93" s="765"/>
      <c r="C93" s="765"/>
      <c r="D93" s="765"/>
      <c r="E93" s="765"/>
      <c r="F93" s="765"/>
      <c r="G93" s="765"/>
      <c r="H93" s="765"/>
    </row>
    <row r="94" spans="1:22" ht="18">
      <c r="A94" s="765"/>
      <c r="B94" s="765"/>
      <c r="C94" s="765"/>
      <c r="D94" s="765"/>
      <c r="E94" s="765"/>
      <c r="F94" s="765"/>
      <c r="G94" s="765"/>
      <c r="H94" s="765"/>
    </row>
    <row r="95" spans="1:22" ht="18">
      <c r="A95" s="765"/>
      <c r="B95" s="765"/>
      <c r="C95" s="765"/>
      <c r="D95" s="765"/>
      <c r="E95" s="765"/>
      <c r="F95" s="765"/>
      <c r="G95" s="765"/>
      <c r="H95" s="765"/>
    </row>
  </sheetData>
  <phoneticPr fontId="62" type="noConversion"/>
  <pageMargins left="0.7" right="0.7" top="0.75" bottom="0.75" header="0.3" footer="0.3"/>
  <pageSetup scale="54"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election activeCell="A4" sqref="A4"/>
    </sheetView>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62</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election activeCell="A53" sqref="A53"/>
    </sheetView>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63</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99"/>
  <sheetViews>
    <sheetView defaultGridColor="0" colorId="22" zoomScale="75" zoomScaleNormal="75" workbookViewId="0"/>
  </sheetViews>
  <sheetFormatPr defaultColWidth="9.77734375" defaultRowHeight="15"/>
  <cols>
    <col min="1" max="1" width="5.77734375" customWidth="1"/>
    <col min="2" max="2" width="77.77734375" customWidth="1"/>
    <col min="3" max="3" width="12.77734375" customWidth="1"/>
    <col min="4" max="5" width="15.77734375" customWidth="1"/>
  </cols>
  <sheetData>
    <row r="1" spans="1:6" ht="18.75" thickBot="1">
      <c r="A1" s="66" t="str">
        <f>'Data Sheet'!A56</f>
        <v>Annual Report of Pattersonville Telephone Company                                                                                                       For the period ending December 31, 2014</v>
      </c>
      <c r="B1" s="67"/>
      <c r="C1" s="765"/>
      <c r="D1" s="67"/>
      <c r="E1" s="67"/>
      <c r="F1" s="67"/>
    </row>
    <row r="2" spans="1:6" ht="15.95" customHeight="1">
      <c r="A2" s="68"/>
      <c r="B2" s="69"/>
      <c r="C2" s="69"/>
      <c r="D2" s="69"/>
      <c r="E2" s="70"/>
      <c r="F2" s="67"/>
    </row>
    <row r="3" spans="1:6" ht="19.899999999999999" customHeight="1">
      <c r="A3" s="562" t="s">
        <v>1954</v>
      </c>
      <c r="B3" s="107"/>
      <c r="C3" s="107"/>
      <c r="D3" s="107"/>
      <c r="E3" s="154"/>
      <c r="F3" s="67"/>
    </row>
    <row r="4" spans="1:6" ht="16.899999999999999" customHeight="1">
      <c r="A4" s="74"/>
      <c r="B4" s="67"/>
      <c r="C4" s="67"/>
      <c r="D4" s="67"/>
      <c r="E4" s="75"/>
      <c r="F4" s="67"/>
    </row>
    <row r="5" spans="1:6" ht="16.899999999999999" customHeight="1">
      <c r="A5" s="98" t="s">
        <v>1361</v>
      </c>
      <c r="B5" s="67" t="s">
        <v>1955</v>
      </c>
      <c r="C5" s="67"/>
      <c r="D5" s="67"/>
      <c r="E5" s="75"/>
      <c r="F5" s="67"/>
    </row>
    <row r="6" spans="1:6" ht="16.899999999999999" customHeight="1">
      <c r="A6" s="74"/>
      <c r="B6" s="67" t="s">
        <v>1956</v>
      </c>
      <c r="C6" s="67"/>
      <c r="D6" s="67"/>
      <c r="E6" s="75"/>
      <c r="F6" s="67"/>
    </row>
    <row r="7" spans="1:6" ht="16.899999999999999" customHeight="1">
      <c r="A7" s="74"/>
      <c r="B7" s="67" t="s">
        <v>1957</v>
      </c>
      <c r="C7" s="67"/>
      <c r="D7" s="67"/>
      <c r="E7" s="75"/>
      <c r="F7" s="67"/>
    </row>
    <row r="8" spans="1:6" ht="16.899999999999999" customHeight="1">
      <c r="A8" s="98" t="s">
        <v>1375</v>
      </c>
      <c r="B8" s="67" t="s">
        <v>1958</v>
      </c>
      <c r="C8" s="67"/>
      <c r="D8" s="67"/>
      <c r="E8" s="75"/>
      <c r="F8" s="67"/>
    </row>
    <row r="9" spans="1:6" ht="16.899999999999999" customHeight="1">
      <c r="A9" s="74"/>
      <c r="B9" s="67" t="s">
        <v>1959</v>
      </c>
      <c r="C9" s="67"/>
      <c r="D9" s="67"/>
      <c r="E9" s="75"/>
      <c r="F9" s="67"/>
    </row>
    <row r="10" spans="1:6" ht="16.899999999999999" customHeight="1">
      <c r="A10" s="74"/>
      <c r="B10" s="67" t="s">
        <v>1960</v>
      </c>
      <c r="C10" s="67"/>
      <c r="D10" s="67"/>
      <c r="E10" s="75"/>
      <c r="F10" s="67"/>
    </row>
    <row r="11" spans="1:6" ht="16.899999999999999" customHeight="1">
      <c r="A11" s="74"/>
      <c r="B11" s="67" t="s">
        <v>1961</v>
      </c>
      <c r="C11" s="67"/>
      <c r="D11" s="67"/>
      <c r="E11" s="75"/>
      <c r="F11" s="67"/>
    </row>
    <row r="12" spans="1:6" ht="16.899999999999999" customHeight="1">
      <c r="A12" s="98" t="s">
        <v>2137</v>
      </c>
      <c r="B12" s="67" t="s">
        <v>1962</v>
      </c>
      <c r="C12" s="67"/>
      <c r="D12" s="67"/>
      <c r="E12" s="75"/>
      <c r="F12" s="67"/>
    </row>
    <row r="13" spans="1:6" ht="16.899999999999999" customHeight="1">
      <c r="A13" s="74"/>
      <c r="B13" s="67" t="s">
        <v>1963</v>
      </c>
      <c r="C13" s="67"/>
      <c r="D13" s="67"/>
      <c r="E13" s="75"/>
      <c r="F13" s="67"/>
    </row>
    <row r="14" spans="1:6" ht="16.899999999999999" customHeight="1">
      <c r="A14" s="226"/>
      <c r="B14" s="183"/>
      <c r="C14" s="184" t="s">
        <v>899</v>
      </c>
      <c r="D14" s="183"/>
      <c r="E14" s="304"/>
      <c r="F14" s="67"/>
    </row>
    <row r="15" spans="1:6" ht="16.899999999999999" customHeight="1">
      <c r="A15" s="93" t="s">
        <v>2228</v>
      </c>
      <c r="B15" s="186" t="s">
        <v>1790</v>
      </c>
      <c r="C15" s="186" t="s">
        <v>1964</v>
      </c>
      <c r="D15" s="186" t="s">
        <v>188</v>
      </c>
      <c r="E15" s="140" t="s">
        <v>865</v>
      </c>
      <c r="F15" s="67"/>
    </row>
    <row r="16" spans="1:6" ht="16.899999999999999" customHeight="1">
      <c r="A16" s="93" t="s">
        <v>2240</v>
      </c>
      <c r="B16" s="186" t="s">
        <v>2722</v>
      </c>
      <c r="C16" s="186" t="s">
        <v>2723</v>
      </c>
      <c r="D16" s="186" t="s">
        <v>2724</v>
      </c>
      <c r="E16" s="140" t="s">
        <v>2254</v>
      </c>
      <c r="F16" s="67"/>
    </row>
    <row r="17" spans="1:6" ht="16.899999999999999" customHeight="1">
      <c r="A17" s="79" t="s">
        <v>2727</v>
      </c>
      <c r="B17" s="188"/>
      <c r="C17" s="188"/>
      <c r="D17" s="830"/>
      <c r="E17" s="831"/>
      <c r="F17" s="67"/>
    </row>
    <row r="18" spans="1:6" ht="16.899999999999999" customHeight="1">
      <c r="A18" s="93" t="s">
        <v>1726</v>
      </c>
      <c r="B18" s="197"/>
      <c r="C18" s="197"/>
      <c r="D18" s="199"/>
      <c r="E18" s="200"/>
      <c r="F18" s="67"/>
    </row>
    <row r="19" spans="1:6" ht="16.899999999999999" customHeight="1">
      <c r="A19" s="93" t="s">
        <v>1971</v>
      </c>
      <c r="B19" s="197"/>
      <c r="C19" s="197"/>
      <c r="D19" s="199"/>
      <c r="E19" s="200"/>
      <c r="F19" s="67"/>
    </row>
    <row r="20" spans="1:6" ht="16.899999999999999" customHeight="1">
      <c r="A20" s="93" t="s">
        <v>2263</v>
      </c>
      <c r="B20" s="197"/>
      <c r="C20" s="197"/>
      <c r="D20" s="199"/>
      <c r="E20" s="200"/>
      <c r="F20" s="67"/>
    </row>
    <row r="21" spans="1:6" ht="16.899999999999999" customHeight="1">
      <c r="A21" s="93" t="s">
        <v>2264</v>
      </c>
      <c r="B21" s="197"/>
      <c r="C21" s="197"/>
      <c r="D21" s="199"/>
      <c r="E21" s="200"/>
      <c r="F21" s="67"/>
    </row>
    <row r="22" spans="1:6" ht="16.899999999999999" customHeight="1">
      <c r="A22" s="93" t="s">
        <v>2735</v>
      </c>
      <c r="B22" s="197"/>
      <c r="C22" s="197"/>
      <c r="D22" s="199"/>
      <c r="E22" s="200"/>
      <c r="F22" s="67"/>
    </row>
    <row r="23" spans="1:6" ht="16.899999999999999" customHeight="1">
      <c r="A23" s="93" t="s">
        <v>2738</v>
      </c>
      <c r="B23" s="197"/>
      <c r="C23" s="197"/>
      <c r="D23" s="199"/>
      <c r="E23" s="200"/>
      <c r="F23" s="67"/>
    </row>
    <row r="24" spans="1:6" ht="16.899999999999999" customHeight="1">
      <c r="A24" s="93" t="s">
        <v>154</v>
      </c>
      <c r="B24" s="197"/>
      <c r="C24" s="197"/>
      <c r="D24" s="199"/>
      <c r="E24" s="200"/>
      <c r="F24" s="67"/>
    </row>
    <row r="25" spans="1:6" ht="16.899999999999999" customHeight="1">
      <c r="A25" s="93" t="s">
        <v>2591</v>
      </c>
      <c r="B25" s="197"/>
      <c r="C25" s="197"/>
      <c r="D25" s="199"/>
      <c r="E25" s="200"/>
      <c r="F25" s="67"/>
    </row>
    <row r="26" spans="1:6" ht="16.899999999999999" customHeight="1">
      <c r="A26" s="93" t="s">
        <v>2265</v>
      </c>
      <c r="B26" s="197"/>
      <c r="C26" s="197"/>
      <c r="D26" s="199"/>
      <c r="E26" s="200"/>
      <c r="F26" s="67"/>
    </row>
    <row r="27" spans="1:6" ht="16.899999999999999" customHeight="1">
      <c r="A27" s="93" t="s">
        <v>2266</v>
      </c>
      <c r="B27" s="197"/>
      <c r="C27" s="197"/>
      <c r="D27" s="199"/>
      <c r="E27" s="200"/>
      <c r="F27" s="67"/>
    </row>
    <row r="28" spans="1:6" ht="16.899999999999999" customHeight="1">
      <c r="A28" s="93" t="s">
        <v>2267</v>
      </c>
      <c r="B28" s="197"/>
      <c r="C28" s="197"/>
      <c r="D28" s="199"/>
      <c r="E28" s="200"/>
      <c r="F28" s="67"/>
    </row>
    <row r="29" spans="1:6" ht="16.899999999999999" customHeight="1">
      <c r="A29" s="93" t="s">
        <v>2268</v>
      </c>
      <c r="B29" s="197"/>
      <c r="C29" s="197"/>
      <c r="D29" s="199"/>
      <c r="E29" s="200"/>
      <c r="F29" s="67"/>
    </row>
    <row r="30" spans="1:6" ht="16.899999999999999" customHeight="1">
      <c r="A30" s="93" t="s">
        <v>2269</v>
      </c>
      <c r="B30" s="197"/>
      <c r="C30" s="197"/>
      <c r="D30" s="199"/>
      <c r="E30" s="200"/>
      <c r="F30" s="67"/>
    </row>
    <row r="31" spans="1:6" ht="16.899999999999999" customHeight="1">
      <c r="A31" s="93" t="s">
        <v>2270</v>
      </c>
      <c r="B31" s="197"/>
      <c r="C31" s="197"/>
      <c r="D31" s="199"/>
      <c r="E31" s="200"/>
      <c r="F31" s="67"/>
    </row>
    <row r="32" spans="1:6" ht="16.899999999999999" customHeight="1">
      <c r="A32" s="93" t="s">
        <v>2271</v>
      </c>
      <c r="B32" s="197"/>
      <c r="C32" s="197"/>
      <c r="D32" s="199"/>
      <c r="E32" s="200"/>
      <c r="F32" s="67"/>
    </row>
    <row r="33" spans="1:6" ht="16.899999999999999" customHeight="1">
      <c r="A33" s="93" t="s">
        <v>2272</v>
      </c>
      <c r="B33" s="197"/>
      <c r="C33" s="197"/>
      <c r="D33" s="199"/>
      <c r="E33" s="200"/>
      <c r="F33" s="67"/>
    </row>
    <row r="34" spans="1:6" ht="16.899999999999999" customHeight="1">
      <c r="A34" s="93" t="s">
        <v>2273</v>
      </c>
      <c r="B34" s="197"/>
      <c r="C34" s="197"/>
      <c r="D34" s="199"/>
      <c r="E34" s="200"/>
      <c r="F34" s="67"/>
    </row>
    <row r="35" spans="1:6" ht="16.899999999999999" customHeight="1">
      <c r="A35" s="93" t="s">
        <v>2274</v>
      </c>
      <c r="B35" s="197"/>
      <c r="C35" s="197"/>
      <c r="D35" s="199"/>
      <c r="E35" s="200"/>
      <c r="F35" s="67"/>
    </row>
    <row r="36" spans="1:6" ht="16.899999999999999" customHeight="1">
      <c r="A36" s="93" t="s">
        <v>2275</v>
      </c>
      <c r="B36" s="197"/>
      <c r="C36" s="197"/>
      <c r="D36" s="199"/>
      <c r="E36" s="200"/>
      <c r="F36" s="67"/>
    </row>
    <row r="37" spans="1:6" ht="16.899999999999999" customHeight="1">
      <c r="A37" s="93" t="s">
        <v>2276</v>
      </c>
      <c r="B37" s="197"/>
      <c r="C37" s="197"/>
      <c r="D37" s="199"/>
      <c r="E37" s="200"/>
      <c r="F37" s="67"/>
    </row>
    <row r="38" spans="1:6" ht="16.899999999999999" customHeight="1">
      <c r="A38" s="93" t="s">
        <v>2277</v>
      </c>
      <c r="B38" s="197"/>
      <c r="C38" s="197"/>
      <c r="D38" s="199"/>
      <c r="E38" s="200"/>
      <c r="F38" s="67"/>
    </row>
    <row r="39" spans="1:6" ht="16.899999999999999" customHeight="1">
      <c r="A39" s="93" t="s">
        <v>2278</v>
      </c>
      <c r="B39" s="197"/>
      <c r="C39" s="197"/>
      <c r="D39" s="199"/>
      <c r="E39" s="200"/>
      <c r="F39" s="67"/>
    </row>
    <row r="40" spans="1:6" ht="16.899999999999999" customHeight="1">
      <c r="A40" s="93" t="s">
        <v>2279</v>
      </c>
      <c r="B40" s="197"/>
      <c r="C40" s="197"/>
      <c r="D40" s="199"/>
      <c r="E40" s="200"/>
      <c r="F40" s="67"/>
    </row>
    <row r="41" spans="1:6" ht="16.899999999999999" customHeight="1">
      <c r="A41" s="93" t="s">
        <v>2280</v>
      </c>
      <c r="B41" s="197"/>
      <c r="C41" s="197"/>
      <c r="D41" s="199"/>
      <c r="E41" s="200"/>
      <c r="F41" s="67"/>
    </row>
    <row r="42" spans="1:6" ht="16.899999999999999" customHeight="1">
      <c r="A42" s="93" t="s">
        <v>167</v>
      </c>
      <c r="B42" s="197"/>
      <c r="C42" s="197"/>
      <c r="D42" s="199"/>
      <c r="E42" s="200"/>
      <c r="F42" s="67"/>
    </row>
    <row r="43" spans="1:6" ht="16.899999999999999" customHeight="1">
      <c r="A43" s="93" t="s">
        <v>170</v>
      </c>
      <c r="B43" s="197"/>
      <c r="C43" s="197"/>
      <c r="D43" s="199"/>
      <c r="E43" s="200"/>
      <c r="F43" s="67"/>
    </row>
    <row r="44" spans="1:6" ht="16.899999999999999" customHeight="1">
      <c r="A44" s="93" t="s">
        <v>172</v>
      </c>
      <c r="B44" s="197"/>
      <c r="C44" s="197"/>
      <c r="D44" s="199"/>
      <c r="E44" s="200"/>
      <c r="F44" s="67"/>
    </row>
    <row r="45" spans="1:6" ht="16.899999999999999" customHeight="1">
      <c r="A45" s="93" t="s">
        <v>175</v>
      </c>
      <c r="B45" s="197"/>
      <c r="C45" s="197"/>
      <c r="D45" s="199"/>
      <c r="E45" s="200"/>
      <c r="F45" s="67"/>
    </row>
    <row r="46" spans="1:6" ht="16.899999999999999" customHeight="1">
      <c r="A46" s="93" t="s">
        <v>533</v>
      </c>
      <c r="B46" s="197"/>
      <c r="C46" s="197"/>
      <c r="D46" s="199"/>
      <c r="E46" s="200"/>
      <c r="F46" s="67"/>
    </row>
    <row r="47" spans="1:6" ht="16.899999999999999" customHeight="1">
      <c r="A47" s="93" t="s">
        <v>536</v>
      </c>
      <c r="B47" s="197"/>
      <c r="C47" s="197"/>
      <c r="D47" s="199"/>
      <c r="E47" s="200"/>
      <c r="F47" s="67"/>
    </row>
    <row r="48" spans="1:6" ht="16.899999999999999" customHeight="1">
      <c r="A48" s="93" t="s">
        <v>539</v>
      </c>
      <c r="B48" s="197"/>
      <c r="C48" s="197"/>
      <c r="D48" s="199"/>
      <c r="E48" s="200"/>
      <c r="F48" s="67"/>
    </row>
    <row r="49" spans="1:6" ht="16.899999999999999" customHeight="1">
      <c r="A49" s="93" t="s">
        <v>543</v>
      </c>
      <c r="B49" s="197"/>
      <c r="C49" s="197"/>
      <c r="D49" s="199"/>
      <c r="E49" s="200"/>
      <c r="F49" s="67"/>
    </row>
    <row r="50" spans="1:6" ht="16.899999999999999" customHeight="1">
      <c r="A50" s="93" t="s">
        <v>546</v>
      </c>
      <c r="B50" s="197"/>
      <c r="C50" s="197"/>
      <c r="D50" s="199"/>
      <c r="E50" s="200"/>
      <c r="F50" s="67"/>
    </row>
    <row r="51" spans="1:6" ht="16.899999999999999" customHeight="1">
      <c r="A51" s="93" t="s">
        <v>549</v>
      </c>
      <c r="B51" s="197"/>
      <c r="C51" s="197"/>
      <c r="D51" s="199"/>
      <c r="E51" s="200"/>
      <c r="F51" s="67"/>
    </row>
    <row r="52" spans="1:6" ht="16.899999999999999" customHeight="1">
      <c r="A52" s="93" t="s">
        <v>1338</v>
      </c>
      <c r="B52" s="197"/>
      <c r="C52" s="197"/>
      <c r="D52" s="199"/>
      <c r="E52" s="200"/>
      <c r="F52" s="67"/>
    </row>
    <row r="53" spans="1:6" ht="16.899999999999999" customHeight="1">
      <c r="A53" s="93" t="s">
        <v>1340</v>
      </c>
      <c r="B53" s="197"/>
      <c r="C53" s="197"/>
      <c r="D53" s="199"/>
      <c r="E53" s="200"/>
      <c r="F53" s="67"/>
    </row>
    <row r="54" spans="1:6" ht="16.899999999999999" customHeight="1">
      <c r="A54" s="93" t="s">
        <v>1341</v>
      </c>
      <c r="B54" s="197"/>
      <c r="C54" s="197"/>
      <c r="D54" s="199"/>
      <c r="E54" s="200"/>
      <c r="F54" s="67"/>
    </row>
    <row r="55" spans="1:6" ht="16.899999999999999" customHeight="1">
      <c r="A55" s="93" t="s">
        <v>1345</v>
      </c>
      <c r="B55" s="197"/>
      <c r="C55" s="197"/>
      <c r="D55" s="199"/>
      <c r="E55" s="200"/>
      <c r="F55" s="67"/>
    </row>
    <row r="56" spans="1:6" ht="16.899999999999999" customHeight="1">
      <c r="A56" s="93" t="s">
        <v>1347</v>
      </c>
      <c r="B56" s="197"/>
      <c r="C56" s="197"/>
      <c r="D56" s="199"/>
      <c r="E56" s="200"/>
      <c r="F56" s="67"/>
    </row>
    <row r="57" spans="1:6" ht="16.899999999999999" customHeight="1">
      <c r="A57" s="93" t="s">
        <v>562</v>
      </c>
      <c r="B57" s="197"/>
      <c r="C57" s="197"/>
      <c r="D57" s="199"/>
      <c r="E57" s="200"/>
      <c r="F57" s="67"/>
    </row>
    <row r="58" spans="1:6" ht="16.899999999999999" customHeight="1">
      <c r="A58" s="93" t="s">
        <v>565</v>
      </c>
      <c r="B58" s="197"/>
      <c r="C58" s="197"/>
      <c r="D58" s="199"/>
      <c r="E58" s="200"/>
      <c r="F58" s="67"/>
    </row>
    <row r="59" spans="1:6" ht="16.899999999999999" customHeight="1">
      <c r="A59" s="93" t="s">
        <v>567</v>
      </c>
      <c r="B59" s="197"/>
      <c r="C59" s="197"/>
      <c r="D59" s="199"/>
      <c r="E59" s="200"/>
      <c r="F59" s="67"/>
    </row>
    <row r="60" spans="1:6" ht="16.899999999999999" customHeight="1">
      <c r="A60" s="93" t="s">
        <v>570</v>
      </c>
      <c r="B60" s="197"/>
      <c r="C60" s="197"/>
      <c r="D60" s="199"/>
      <c r="E60" s="200"/>
      <c r="F60" s="67"/>
    </row>
    <row r="61" spans="1:6" ht="16.899999999999999" customHeight="1">
      <c r="A61" s="93" t="s">
        <v>573</v>
      </c>
      <c r="B61" s="197"/>
      <c r="C61" s="197"/>
      <c r="D61" s="199"/>
      <c r="E61" s="200"/>
      <c r="F61" s="67"/>
    </row>
    <row r="62" spans="1:6" ht="16.899999999999999" customHeight="1">
      <c r="A62" s="93" t="s">
        <v>573</v>
      </c>
      <c r="B62" s="197"/>
      <c r="C62" s="197"/>
      <c r="D62" s="199"/>
      <c r="E62" s="200"/>
      <c r="F62" s="67"/>
    </row>
    <row r="63" spans="1:6" ht="16.899999999999999" customHeight="1">
      <c r="A63" s="93" t="s">
        <v>575</v>
      </c>
      <c r="B63" s="197"/>
      <c r="C63" s="197"/>
      <c r="D63" s="199"/>
      <c r="E63" s="200"/>
      <c r="F63" s="67"/>
    </row>
    <row r="64" spans="1:6" ht="16.899999999999999" customHeight="1">
      <c r="A64" s="93" t="s">
        <v>1060</v>
      </c>
      <c r="B64" s="197"/>
      <c r="C64" s="197"/>
      <c r="D64" s="199"/>
      <c r="E64" s="200"/>
      <c r="F64" s="67"/>
    </row>
    <row r="65" spans="1:6" ht="16.899999999999999" customHeight="1">
      <c r="A65" s="93" t="s">
        <v>1560</v>
      </c>
      <c r="B65" s="197"/>
      <c r="C65" s="197"/>
      <c r="D65" s="199"/>
      <c r="E65" s="200"/>
      <c r="F65" s="67"/>
    </row>
    <row r="66" spans="1:6" ht="16.899999999999999" customHeight="1">
      <c r="A66" s="93" t="s">
        <v>215</v>
      </c>
      <c r="B66" s="197"/>
      <c r="C66" s="197"/>
      <c r="D66" s="199"/>
      <c r="E66" s="200"/>
      <c r="F66" s="67"/>
    </row>
    <row r="67" spans="1:6" ht="16.899999999999999" customHeight="1">
      <c r="A67" s="84" t="s">
        <v>1065</v>
      </c>
      <c r="B67" s="205"/>
      <c r="C67" s="205"/>
      <c r="D67" s="208"/>
      <c r="E67" s="209"/>
      <c r="F67" s="67"/>
    </row>
    <row r="68" spans="1:6" ht="16.899999999999999" customHeight="1">
      <c r="A68" s="1066" t="s">
        <v>2189</v>
      </c>
      <c r="B68" s="1066"/>
      <c r="C68" s="1066"/>
      <c r="D68" s="1066"/>
      <c r="E68" s="1066"/>
      <c r="F68" s="67"/>
    </row>
    <row r="69" spans="1:6" ht="16.899999999999999" customHeight="1">
      <c r="A69" s="134" t="s">
        <v>2593</v>
      </c>
      <c r="B69" s="107"/>
      <c r="C69" s="107"/>
      <c r="D69" s="107"/>
      <c r="E69" s="107"/>
      <c r="F69" s="67"/>
    </row>
    <row r="70" spans="1:6">
      <c r="A70" s="67"/>
    </row>
    <row r="71" spans="1:6">
      <c r="A71" s="67"/>
    </row>
    <row r="72" spans="1:6">
      <c r="A72" s="67"/>
    </row>
    <row r="73" spans="1:6">
      <c r="A73" s="67"/>
    </row>
    <row r="74" spans="1:6">
      <c r="A74" s="67"/>
    </row>
    <row r="75" spans="1:6">
      <c r="A75" s="67"/>
    </row>
    <row r="76" spans="1:6">
      <c r="A76" s="67"/>
    </row>
    <row r="77" spans="1:6">
      <c r="A77" s="67"/>
    </row>
    <row r="78" spans="1:6">
      <c r="A78" s="67"/>
    </row>
    <row r="79" spans="1:6">
      <c r="A79" s="67"/>
    </row>
    <row r="80" spans="1:6">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row r="98" spans="1:1">
      <c r="A98" s="67"/>
    </row>
    <row r="99" spans="1:1">
      <c r="A99" s="67"/>
    </row>
  </sheetData>
  <phoneticPr fontId="62" type="noConversion"/>
  <printOptions horizontalCentered="1"/>
  <pageMargins left="0.5" right="0.5" top="0.5" bottom="0.5" header="0.5" footer="0.5"/>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locked="0" defaultSize="0" autoFill="0" autoLine="0" autoPict="0">
                <anchor moveWithCells="1" sizeWithCells="1">
                  <from>
                    <xdr:col>0</xdr:col>
                    <xdr:colOff>0</xdr:colOff>
                    <xdr:row>74</xdr:row>
                    <xdr:rowOff>161925</xdr:rowOff>
                  </from>
                  <to>
                    <xdr:col>0</xdr:col>
                    <xdr:colOff>0</xdr:colOff>
                    <xdr:row>77</xdr:row>
                    <xdr:rowOff>161925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91"/>
  <sheetViews>
    <sheetView defaultGridColor="0" topLeftCell="A22" colorId="22" zoomScale="80" zoomScaleNormal="80" workbookViewId="0">
      <selection activeCell="D58" sqref="D58"/>
    </sheetView>
  </sheetViews>
  <sheetFormatPr defaultColWidth="9.77734375" defaultRowHeight="15"/>
  <cols>
    <col min="1" max="1" width="5.77734375" customWidth="1"/>
    <col min="2" max="2" width="7.77734375" customWidth="1"/>
    <col min="3" max="3" width="55.77734375" customWidth="1"/>
    <col min="4" max="5" width="16.77734375" customWidth="1"/>
  </cols>
  <sheetData>
    <row r="1" spans="1:6" ht="15.75" thickBot="1">
      <c r="A1" s="66" t="str">
        <f>'Data Sheet'!A54</f>
        <v>Annual Report of Pattersonville Telephone Company                                                                                           For the period ending December 31, 2014</v>
      </c>
      <c r="B1" s="2"/>
      <c r="C1" s="67"/>
      <c r="D1" s="67"/>
      <c r="E1" s="67"/>
      <c r="F1" s="67"/>
    </row>
    <row r="2" spans="1:6">
      <c r="A2" s="68"/>
      <c r="B2" s="69"/>
      <c r="C2" s="69"/>
      <c r="D2" s="69"/>
      <c r="E2" s="578"/>
      <c r="F2" s="67"/>
    </row>
    <row r="3" spans="1:6" ht="18">
      <c r="A3" s="562" t="s">
        <v>1965</v>
      </c>
      <c r="B3" s="164"/>
      <c r="C3" s="107"/>
      <c r="D3" s="107"/>
      <c r="E3" s="154"/>
      <c r="F3" s="67"/>
    </row>
    <row r="4" spans="1:6" ht="15" customHeight="1">
      <c r="A4" s="74"/>
      <c r="B4" s="67"/>
      <c r="C4" s="67"/>
      <c r="D4" s="67"/>
      <c r="E4" s="75"/>
      <c r="F4" s="67"/>
    </row>
    <row r="5" spans="1:6" ht="15" customHeight="1">
      <c r="A5" s="226"/>
      <c r="B5" s="181"/>
      <c r="C5" s="183"/>
      <c r="D5" s="183"/>
      <c r="E5" s="304"/>
      <c r="F5" s="67"/>
    </row>
    <row r="6" spans="1:6" ht="15" customHeight="1">
      <c r="A6" s="99"/>
      <c r="B6" s="67"/>
      <c r="C6" s="178"/>
      <c r="D6" s="186" t="s">
        <v>1966</v>
      </c>
      <c r="E6" s="140" t="s">
        <v>1550</v>
      </c>
      <c r="F6" s="67"/>
    </row>
    <row r="7" spans="1:6" ht="15" customHeight="1">
      <c r="A7" s="93" t="s">
        <v>2228</v>
      </c>
      <c r="B7" s="134" t="s">
        <v>2811</v>
      </c>
      <c r="C7" s="586"/>
      <c r="D7" s="186" t="s">
        <v>2239</v>
      </c>
      <c r="E7" s="140" t="s">
        <v>2239</v>
      </c>
      <c r="F7" s="67"/>
    </row>
    <row r="8" spans="1:6" ht="15" customHeight="1">
      <c r="A8" s="93" t="s">
        <v>2240</v>
      </c>
      <c r="B8" s="134" t="s">
        <v>2722</v>
      </c>
      <c r="C8" s="586"/>
      <c r="D8" s="186" t="s">
        <v>2723</v>
      </c>
      <c r="E8" s="140" t="s">
        <v>2724</v>
      </c>
      <c r="F8" s="67"/>
    </row>
    <row r="9" spans="1:6" ht="15" customHeight="1">
      <c r="A9" s="99"/>
      <c r="B9" s="67"/>
      <c r="C9" s="178"/>
      <c r="D9" s="178"/>
      <c r="E9" s="75"/>
      <c r="F9" s="67"/>
    </row>
    <row r="10" spans="1:6" ht="15" customHeight="1">
      <c r="A10" s="79"/>
      <c r="B10" s="181" t="s">
        <v>1967</v>
      </c>
      <c r="C10" s="183"/>
      <c r="D10" s="305"/>
      <c r="E10" s="306"/>
      <c r="F10" s="67"/>
    </row>
    <row r="11" spans="1:6" ht="15" customHeight="1">
      <c r="A11" s="93">
        <v>1</v>
      </c>
      <c r="B11" s="67" t="s">
        <v>1968</v>
      </c>
      <c r="C11" s="178" t="s">
        <v>1969</v>
      </c>
      <c r="D11" s="295">
        <v>185817.45</v>
      </c>
      <c r="E11" s="296">
        <v>190378.36</v>
      </c>
      <c r="F11" s="67"/>
    </row>
    <row r="12" spans="1:6" ht="15" customHeight="1">
      <c r="A12" s="93">
        <v>2</v>
      </c>
      <c r="B12" s="67" t="s">
        <v>55</v>
      </c>
      <c r="C12" s="178" t="s">
        <v>56</v>
      </c>
      <c r="D12" s="199"/>
      <c r="E12" s="200"/>
      <c r="F12" s="67"/>
    </row>
    <row r="13" spans="1:6" ht="15" customHeight="1">
      <c r="A13" s="93">
        <v>3</v>
      </c>
      <c r="B13" s="67" t="s">
        <v>57</v>
      </c>
      <c r="C13" s="178" t="s">
        <v>58</v>
      </c>
      <c r="D13" s="199"/>
      <c r="E13" s="200"/>
      <c r="F13" s="67"/>
    </row>
    <row r="14" spans="1:6" ht="15" customHeight="1">
      <c r="A14" s="93">
        <v>4</v>
      </c>
      <c r="B14" s="67" t="s">
        <v>59</v>
      </c>
      <c r="C14" s="178" t="s">
        <v>60</v>
      </c>
      <c r="D14" s="199"/>
      <c r="E14" s="200"/>
      <c r="F14" s="67"/>
    </row>
    <row r="15" spans="1:6" ht="15" customHeight="1">
      <c r="A15" s="93">
        <v>5</v>
      </c>
      <c r="B15" s="67" t="s">
        <v>61</v>
      </c>
      <c r="C15" s="178" t="s">
        <v>62</v>
      </c>
      <c r="D15" s="199"/>
      <c r="E15" s="200"/>
      <c r="F15" s="67"/>
    </row>
    <row r="16" spans="1:6" ht="15" customHeight="1">
      <c r="A16" s="93">
        <v>6</v>
      </c>
      <c r="B16" s="67" t="s">
        <v>1083</v>
      </c>
      <c r="C16" s="178" t="s">
        <v>1084</v>
      </c>
      <c r="D16" s="199">
        <v>551.14</v>
      </c>
      <c r="E16" s="200">
        <v>585.9</v>
      </c>
      <c r="F16" s="67"/>
    </row>
    <row r="17" spans="1:6" ht="15" customHeight="1">
      <c r="A17" s="93">
        <v>7</v>
      </c>
      <c r="B17" s="67" t="s">
        <v>1085</v>
      </c>
      <c r="C17" s="178" t="s">
        <v>1086</v>
      </c>
      <c r="D17" s="199">
        <v>114.24</v>
      </c>
      <c r="E17" s="200">
        <v>315.66000000000003</v>
      </c>
      <c r="F17" s="67"/>
    </row>
    <row r="18" spans="1:6" ht="15" customHeight="1">
      <c r="A18" s="93">
        <v>8</v>
      </c>
      <c r="B18" s="67" t="s">
        <v>1087</v>
      </c>
      <c r="C18" s="178" t="s">
        <v>1088</v>
      </c>
      <c r="D18" s="199">
        <v>27609.81</v>
      </c>
      <c r="E18" s="200">
        <v>31334.17</v>
      </c>
      <c r="F18" s="67"/>
    </row>
    <row r="19" spans="1:6" ht="15" customHeight="1">
      <c r="A19" s="93">
        <v>9</v>
      </c>
      <c r="B19" s="67" t="s">
        <v>1089</v>
      </c>
      <c r="C19" s="178" t="s">
        <v>1090</v>
      </c>
      <c r="D19" s="199"/>
      <c r="E19" s="200"/>
      <c r="F19" s="67"/>
    </row>
    <row r="20" spans="1:6" ht="15" customHeight="1">
      <c r="A20" s="93">
        <v>10</v>
      </c>
      <c r="B20" s="67"/>
      <c r="C20" s="186" t="s">
        <v>1091</v>
      </c>
      <c r="D20" s="584">
        <f>SUM(D11:D19)</f>
        <v>214092.64</v>
      </c>
      <c r="E20" s="585">
        <f>SUM(E11:E19)</f>
        <v>222614.08999999997</v>
      </c>
      <c r="F20" s="67"/>
    </row>
    <row r="21" spans="1:6" ht="15" customHeight="1">
      <c r="A21" s="93"/>
      <c r="B21" s="67" t="s">
        <v>1092</v>
      </c>
      <c r="C21" s="178"/>
      <c r="D21" s="297"/>
      <c r="E21" s="263"/>
      <c r="F21" s="67"/>
    </row>
    <row r="22" spans="1:6" ht="15" customHeight="1">
      <c r="A22" s="93">
        <v>11</v>
      </c>
      <c r="B22" s="67" t="s">
        <v>1093</v>
      </c>
      <c r="C22" s="178" t="s">
        <v>1094</v>
      </c>
      <c r="D22" s="199">
        <v>147796.20000000001</v>
      </c>
      <c r="E22" s="200">
        <v>143571.03</v>
      </c>
      <c r="F22" s="67"/>
    </row>
    <row r="23" spans="1:6" ht="15" customHeight="1">
      <c r="A23" s="93">
        <v>12</v>
      </c>
      <c r="B23" s="67" t="s">
        <v>1095</v>
      </c>
      <c r="C23" s="178" t="s">
        <v>1096</v>
      </c>
      <c r="D23" s="199">
        <v>37552.980000000003</v>
      </c>
      <c r="E23" s="200">
        <v>40591.07</v>
      </c>
      <c r="F23" s="67"/>
    </row>
    <row r="24" spans="1:6" ht="15" customHeight="1">
      <c r="A24" s="93">
        <v>13</v>
      </c>
      <c r="B24" s="67" t="s">
        <v>1097</v>
      </c>
      <c r="C24" s="178" t="s">
        <v>1098</v>
      </c>
      <c r="D24" s="199">
        <v>88314.61</v>
      </c>
      <c r="E24" s="200">
        <v>120944.65</v>
      </c>
      <c r="F24" s="67"/>
    </row>
    <row r="25" spans="1:6" ht="15" customHeight="1">
      <c r="A25" s="93">
        <v>14</v>
      </c>
      <c r="B25" s="67" t="s">
        <v>1099</v>
      </c>
      <c r="C25" s="178" t="s">
        <v>1100</v>
      </c>
      <c r="D25" s="199">
        <v>31716.23</v>
      </c>
      <c r="E25" s="200">
        <v>37206.21</v>
      </c>
      <c r="F25" s="67"/>
    </row>
    <row r="26" spans="1:6" ht="15" customHeight="1">
      <c r="A26" s="93">
        <v>15</v>
      </c>
      <c r="B26" s="67"/>
      <c r="C26" s="186" t="s">
        <v>1101</v>
      </c>
      <c r="D26" s="584">
        <f>SUM(D22:D25)</f>
        <v>305380.02</v>
      </c>
      <c r="E26" s="585">
        <f>SUM(E22:E25)</f>
        <v>342312.96000000002</v>
      </c>
      <c r="F26" s="67"/>
    </row>
    <row r="27" spans="1:6" ht="15" customHeight="1">
      <c r="A27" s="93"/>
      <c r="B27" s="67" t="s">
        <v>1102</v>
      </c>
      <c r="C27" s="178"/>
      <c r="D27" s="297"/>
      <c r="E27" s="263"/>
      <c r="F27" s="67"/>
    </row>
    <row r="28" spans="1:6" ht="15" customHeight="1">
      <c r="A28" s="93">
        <v>16</v>
      </c>
      <c r="B28" s="67" t="s">
        <v>1103</v>
      </c>
      <c r="C28" s="178" t="s">
        <v>1104</v>
      </c>
      <c r="D28" s="199">
        <v>0</v>
      </c>
      <c r="E28" s="200">
        <v>3.74</v>
      </c>
      <c r="F28" s="67"/>
    </row>
    <row r="29" spans="1:6" ht="15" customHeight="1">
      <c r="A29" s="93">
        <v>17</v>
      </c>
      <c r="B29" s="67" t="s">
        <v>1105</v>
      </c>
      <c r="C29" s="178" t="s">
        <v>1106</v>
      </c>
      <c r="D29" s="199"/>
      <c r="E29" s="200"/>
      <c r="F29" s="67"/>
    </row>
    <row r="30" spans="1:6" ht="15" customHeight="1">
      <c r="A30" s="93">
        <v>18</v>
      </c>
      <c r="B30" s="67" t="s">
        <v>1107</v>
      </c>
      <c r="C30" s="178" t="s">
        <v>1108</v>
      </c>
      <c r="D30" s="199"/>
      <c r="E30" s="200"/>
      <c r="F30" s="67"/>
    </row>
    <row r="31" spans="1:6" ht="15" customHeight="1">
      <c r="A31" s="93">
        <v>19</v>
      </c>
      <c r="B31" s="67" t="s">
        <v>1109</v>
      </c>
      <c r="C31" s="178" t="s">
        <v>1110</v>
      </c>
      <c r="D31" s="199"/>
      <c r="E31" s="200"/>
      <c r="F31" s="67"/>
    </row>
    <row r="32" spans="1:6" ht="15" customHeight="1">
      <c r="A32" s="93">
        <v>20</v>
      </c>
      <c r="B32" s="67" t="s">
        <v>1111</v>
      </c>
      <c r="C32" s="178" t="s">
        <v>1112</v>
      </c>
      <c r="D32" s="199"/>
      <c r="E32" s="200"/>
      <c r="F32" s="67"/>
    </row>
    <row r="33" spans="1:6" ht="15" customHeight="1">
      <c r="A33" s="93">
        <v>21</v>
      </c>
      <c r="B33" s="67" t="s">
        <v>1113</v>
      </c>
      <c r="C33" s="178" t="s">
        <v>1114</v>
      </c>
      <c r="D33" s="199"/>
      <c r="E33" s="200"/>
      <c r="F33" s="67"/>
    </row>
    <row r="34" spans="1:6" ht="15" customHeight="1">
      <c r="A34" s="93">
        <v>22</v>
      </c>
      <c r="B34" s="67" t="s">
        <v>1115</v>
      </c>
      <c r="C34" s="178" t="s">
        <v>1116</v>
      </c>
      <c r="D34" s="199"/>
      <c r="E34" s="200"/>
      <c r="F34" s="67"/>
    </row>
    <row r="35" spans="1:6" ht="15" customHeight="1">
      <c r="A35" s="93">
        <v>23</v>
      </c>
      <c r="B35" s="67" t="s">
        <v>1117</v>
      </c>
      <c r="C35" s="178" t="s">
        <v>1118</v>
      </c>
      <c r="D35" s="199"/>
      <c r="E35" s="200"/>
      <c r="F35" s="67"/>
    </row>
    <row r="36" spans="1:6" ht="15" customHeight="1">
      <c r="A36" s="93">
        <v>24</v>
      </c>
      <c r="B36" s="67" t="s">
        <v>1119</v>
      </c>
      <c r="C36" s="178" t="s">
        <v>1120</v>
      </c>
      <c r="D36" s="199"/>
      <c r="E36" s="200"/>
      <c r="F36" s="67"/>
    </row>
    <row r="37" spans="1:6" ht="15" customHeight="1">
      <c r="A37" s="93">
        <v>25</v>
      </c>
      <c r="B37" s="67" t="s">
        <v>1121</v>
      </c>
      <c r="C37" s="178" t="s">
        <v>1122</v>
      </c>
      <c r="D37" s="199"/>
      <c r="E37" s="200"/>
      <c r="F37" s="67"/>
    </row>
    <row r="38" spans="1:6" ht="15" customHeight="1">
      <c r="A38" s="93">
        <v>26</v>
      </c>
      <c r="B38" s="67" t="s">
        <v>1123</v>
      </c>
      <c r="C38" s="178" t="s">
        <v>1124</v>
      </c>
      <c r="D38" s="199"/>
      <c r="E38" s="200"/>
      <c r="F38" s="67"/>
    </row>
    <row r="39" spans="1:6" ht="15" customHeight="1">
      <c r="A39" s="93">
        <v>27</v>
      </c>
      <c r="B39" s="67" t="s">
        <v>1125</v>
      </c>
      <c r="C39" s="178" t="s">
        <v>1126</v>
      </c>
      <c r="D39" s="199"/>
      <c r="E39" s="200"/>
      <c r="F39" s="67"/>
    </row>
    <row r="40" spans="1:6" ht="15" customHeight="1">
      <c r="A40" s="93">
        <v>28</v>
      </c>
      <c r="B40" s="67" t="s">
        <v>1127</v>
      </c>
      <c r="C40" s="178" t="s">
        <v>1128</v>
      </c>
      <c r="D40" s="199">
        <v>439040</v>
      </c>
      <c r="E40" s="200">
        <v>385054</v>
      </c>
      <c r="F40" s="67"/>
    </row>
    <row r="41" spans="1:6" ht="15" customHeight="1">
      <c r="A41" s="93">
        <v>29</v>
      </c>
      <c r="B41" s="67"/>
      <c r="C41" s="186" t="s">
        <v>1129</v>
      </c>
      <c r="D41" s="584">
        <f>SUM(D28:D40)</f>
        <v>439040</v>
      </c>
      <c r="E41" s="585">
        <f>SUM(E28:E40)</f>
        <v>385057.74</v>
      </c>
      <c r="F41" s="67"/>
    </row>
    <row r="42" spans="1:6" ht="15" customHeight="1">
      <c r="A42" s="93"/>
      <c r="B42" s="67" t="s">
        <v>1130</v>
      </c>
      <c r="C42" s="178"/>
      <c r="D42" s="297"/>
      <c r="E42" s="263"/>
      <c r="F42" s="67"/>
    </row>
    <row r="43" spans="1:6" ht="15" customHeight="1">
      <c r="A43" s="93">
        <v>30</v>
      </c>
      <c r="B43" s="67" t="s">
        <v>1131</v>
      </c>
      <c r="C43" s="178" t="s">
        <v>1132</v>
      </c>
      <c r="D43" s="199">
        <v>6599.75</v>
      </c>
      <c r="E43" s="200">
        <v>13046.52</v>
      </c>
      <c r="F43" s="67"/>
    </row>
    <row r="44" spans="1:6" ht="15" customHeight="1">
      <c r="A44" s="93">
        <v>31</v>
      </c>
      <c r="B44" s="67" t="s">
        <v>1133</v>
      </c>
      <c r="C44" s="178" t="s">
        <v>1134</v>
      </c>
      <c r="D44" s="199">
        <v>10057</v>
      </c>
      <c r="E44" s="200">
        <v>9994.58</v>
      </c>
      <c r="F44" s="67"/>
    </row>
    <row r="45" spans="1:6" ht="15" customHeight="1">
      <c r="A45" s="93">
        <v>32</v>
      </c>
      <c r="B45" s="67" t="s">
        <v>1135</v>
      </c>
      <c r="C45" s="178" t="s">
        <v>2005</v>
      </c>
      <c r="D45" s="199"/>
      <c r="E45" s="200"/>
      <c r="F45" s="67"/>
    </row>
    <row r="46" spans="1:6" ht="15" customHeight="1">
      <c r="A46" s="93">
        <v>33</v>
      </c>
      <c r="B46" s="67" t="s">
        <v>1136</v>
      </c>
      <c r="C46" s="178" t="s">
        <v>1137</v>
      </c>
      <c r="D46" s="199"/>
      <c r="E46" s="200"/>
      <c r="F46" s="67"/>
    </row>
    <row r="47" spans="1:6" ht="15" customHeight="1">
      <c r="A47" s="93">
        <v>34</v>
      </c>
      <c r="B47" s="67" t="s">
        <v>1138</v>
      </c>
      <c r="C47" s="178" t="s">
        <v>1139</v>
      </c>
      <c r="D47" s="199"/>
      <c r="E47" s="200"/>
      <c r="F47" s="67"/>
    </row>
    <row r="48" spans="1:6" ht="15" customHeight="1">
      <c r="A48" s="93">
        <v>35</v>
      </c>
      <c r="B48" s="67" t="s">
        <v>1140</v>
      </c>
      <c r="C48" s="178" t="s">
        <v>1141</v>
      </c>
      <c r="D48" s="199"/>
      <c r="E48" s="200"/>
      <c r="F48" s="67"/>
    </row>
    <row r="49" spans="1:6" ht="15" customHeight="1">
      <c r="A49" s="93">
        <v>36</v>
      </c>
      <c r="B49" s="67" t="s">
        <v>1142</v>
      </c>
      <c r="C49" s="178" t="s">
        <v>1143</v>
      </c>
      <c r="D49" s="199">
        <v>1981.35</v>
      </c>
      <c r="E49" s="200">
        <v>16896.830000000002</v>
      </c>
      <c r="F49" s="67"/>
    </row>
    <row r="50" spans="1:6" ht="15" customHeight="1">
      <c r="A50" s="93">
        <v>37</v>
      </c>
      <c r="B50" s="67" t="s">
        <v>1144</v>
      </c>
      <c r="C50" s="178" t="s">
        <v>1145</v>
      </c>
      <c r="D50" s="199"/>
      <c r="E50" s="200"/>
      <c r="F50" s="67"/>
    </row>
    <row r="51" spans="1:6" ht="15" customHeight="1">
      <c r="A51" s="93">
        <v>38</v>
      </c>
      <c r="B51" s="67" t="s">
        <v>1146</v>
      </c>
      <c r="C51" s="178" t="s">
        <v>1147</v>
      </c>
      <c r="D51" s="199">
        <v>2778.88</v>
      </c>
      <c r="E51" s="200">
        <v>3887.85</v>
      </c>
      <c r="F51" s="67"/>
    </row>
    <row r="52" spans="1:6" ht="15" customHeight="1">
      <c r="A52" s="93">
        <v>39</v>
      </c>
      <c r="B52" s="67" t="s">
        <v>1148</v>
      </c>
      <c r="C52" s="178" t="s">
        <v>1149</v>
      </c>
      <c r="D52" s="199">
        <v>6133.35</v>
      </c>
      <c r="E52" s="200">
        <v>7596.53</v>
      </c>
      <c r="F52" s="67"/>
    </row>
    <row r="53" spans="1:6" ht="15" customHeight="1">
      <c r="A53" s="93">
        <v>40</v>
      </c>
      <c r="B53" s="67" t="s">
        <v>1150</v>
      </c>
      <c r="C53" s="178" t="s">
        <v>1984</v>
      </c>
      <c r="D53" s="199">
        <v>88731.199999999997</v>
      </c>
      <c r="E53" s="200">
        <v>108629.36</v>
      </c>
      <c r="F53" s="67"/>
    </row>
    <row r="54" spans="1:6" ht="15" customHeight="1">
      <c r="A54" s="93">
        <v>41</v>
      </c>
      <c r="B54" s="67"/>
      <c r="C54" s="186" t="s">
        <v>1151</v>
      </c>
      <c r="D54" s="584">
        <f>SUM(D43:D53)</f>
        <v>116281.53</v>
      </c>
      <c r="E54" s="585">
        <f>SUM(E43:E53)</f>
        <v>160051.66999999998</v>
      </c>
      <c r="F54" s="67"/>
    </row>
    <row r="55" spans="1:6" ht="15" customHeight="1">
      <c r="A55" s="93"/>
      <c r="B55" s="67" t="s">
        <v>1152</v>
      </c>
      <c r="C55" s="178"/>
      <c r="D55" s="297"/>
      <c r="E55" s="263"/>
      <c r="F55" s="67"/>
    </row>
    <row r="56" spans="1:6" ht="15" customHeight="1">
      <c r="A56" s="93">
        <v>42</v>
      </c>
      <c r="B56" s="67" t="s">
        <v>1153</v>
      </c>
      <c r="C56" s="178" t="s">
        <v>1154</v>
      </c>
      <c r="D56" s="199">
        <v>414.92</v>
      </c>
      <c r="E56" s="200">
        <v>683.06</v>
      </c>
      <c r="F56" s="67"/>
    </row>
    <row r="57" spans="1:6" ht="15" customHeight="1">
      <c r="A57" s="93">
        <v>43</v>
      </c>
      <c r="B57" s="67" t="s">
        <v>1155</v>
      </c>
      <c r="C57" s="178" t="s">
        <v>1156</v>
      </c>
      <c r="D57" s="199">
        <v>995.63</v>
      </c>
      <c r="E57" s="200">
        <v>390.73</v>
      </c>
      <c r="F57" s="67"/>
    </row>
    <row r="58" spans="1:6" ht="15" customHeight="1">
      <c r="A58" s="93">
        <v>44</v>
      </c>
      <c r="B58" s="67"/>
      <c r="C58" s="186" t="s">
        <v>1157</v>
      </c>
      <c r="D58" s="584">
        <f>D56+D57</f>
        <v>1410.55</v>
      </c>
      <c r="E58" s="585">
        <f>E56+E57</f>
        <v>1073.79</v>
      </c>
      <c r="F58" s="67"/>
    </row>
    <row r="59" spans="1:6" ht="15" customHeight="1">
      <c r="A59" s="833">
        <v>45</v>
      </c>
      <c r="B59" s="834"/>
      <c r="C59" s="835" t="s">
        <v>1158</v>
      </c>
      <c r="D59" s="634">
        <f>D20+D26+D41+D54-D58</f>
        <v>1073383.6399999999</v>
      </c>
      <c r="E59" s="635">
        <f>E20+E26+E41+E54-E58</f>
        <v>1108962.67</v>
      </c>
      <c r="F59" s="67"/>
    </row>
    <row r="60" spans="1:6" ht="15" customHeight="1">
      <c r="A60" s="93">
        <v>46</v>
      </c>
      <c r="B60" s="30" t="s">
        <v>1</v>
      </c>
      <c r="C60" s="197"/>
      <c r="D60" s="836" t="s">
        <v>1783</v>
      </c>
      <c r="E60" s="837" t="s">
        <v>1783</v>
      </c>
      <c r="F60" s="67"/>
    </row>
    <row r="61" spans="1:6" ht="15" customHeight="1" thickBot="1">
      <c r="A61" s="300">
        <v>47</v>
      </c>
      <c r="B61" s="149"/>
      <c r="C61" s="838" t="s">
        <v>2</v>
      </c>
      <c r="D61" s="839" t="s">
        <v>1783</v>
      </c>
      <c r="E61" s="840" t="s">
        <v>1783</v>
      </c>
      <c r="F61" s="67"/>
    </row>
    <row r="62" spans="1:6" ht="15" customHeight="1">
      <c r="A62" s="67"/>
      <c r="B62" s="67"/>
      <c r="C62" s="67"/>
      <c r="D62" s="262"/>
      <c r="E62" s="316" t="s">
        <v>2189</v>
      </c>
      <c r="F62" s="67"/>
    </row>
    <row r="63" spans="1:6" ht="15" customHeight="1">
      <c r="A63" s="134" t="s">
        <v>2595</v>
      </c>
      <c r="B63" s="841"/>
      <c r="C63" s="107"/>
      <c r="D63" s="841"/>
      <c r="E63" s="841"/>
      <c r="F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6">
      <c r="A81" s="67"/>
    </row>
    <row r="82" spans="1:6">
      <c r="A82" s="67"/>
      <c r="B82" s="67"/>
      <c r="C82" s="67"/>
      <c r="D82" s="262"/>
      <c r="E82" s="262"/>
      <c r="F82" s="67"/>
    </row>
    <row r="83" spans="1:6">
      <c r="A83" s="67"/>
      <c r="B83" s="67"/>
      <c r="C83" s="67"/>
      <c r="D83" s="262"/>
      <c r="E83" s="262"/>
      <c r="F83" s="67"/>
    </row>
    <row r="84" spans="1:6">
      <c r="A84" s="67"/>
      <c r="B84" s="67"/>
      <c r="C84" s="67"/>
      <c r="D84" s="262"/>
      <c r="E84" s="262"/>
      <c r="F84" s="67"/>
    </row>
    <row r="85" spans="1:6">
      <c r="A85" s="67"/>
      <c r="B85" s="67"/>
      <c r="C85" s="67"/>
      <c r="D85" s="262"/>
      <c r="E85" s="262"/>
      <c r="F85" s="67"/>
    </row>
    <row r="86" spans="1:6">
      <c r="A86" s="67"/>
      <c r="B86" s="67"/>
      <c r="C86" s="67"/>
      <c r="D86" s="262"/>
      <c r="E86" s="262"/>
      <c r="F86" s="67"/>
    </row>
    <row r="87" spans="1:6">
      <c r="A87" s="67"/>
      <c r="B87" s="67"/>
      <c r="C87" s="67"/>
      <c r="D87" s="262"/>
      <c r="E87" s="262"/>
      <c r="F87" s="67"/>
    </row>
    <row r="88" spans="1:6">
      <c r="A88" s="67"/>
      <c r="B88" s="67"/>
      <c r="C88" s="67"/>
      <c r="D88" s="262"/>
      <c r="E88" s="262"/>
      <c r="F88" s="67"/>
    </row>
    <row r="89" spans="1:6">
      <c r="A89" s="67"/>
      <c r="B89" s="67"/>
      <c r="C89" s="67"/>
      <c r="D89" s="262"/>
      <c r="E89" s="262"/>
      <c r="F89" s="67"/>
    </row>
    <row r="90" spans="1:6">
      <c r="A90" s="67"/>
      <c r="B90" s="67"/>
      <c r="C90" s="67"/>
      <c r="D90" s="262"/>
      <c r="E90" s="262"/>
      <c r="F90" s="67"/>
    </row>
    <row r="91" spans="1:6">
      <c r="A91" s="67"/>
      <c r="B91" s="67"/>
      <c r="C91" s="67"/>
      <c r="D91" s="262"/>
      <c r="E91" s="262"/>
      <c r="F91" s="67"/>
    </row>
  </sheetData>
  <phoneticPr fontId="62" type="noConversion"/>
  <printOptions horizontalCentered="1"/>
  <pageMargins left="0.5" right="0.5"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76" r:id="rId4" name="Button 48">
              <controlPr locked="0" defaultSize="0" autoFill="0" autoLine="0" autoPict="0">
                <anchor moveWithCells="1" sizeWithCells="1">
                  <from>
                    <xdr:col>0</xdr:col>
                    <xdr:colOff>0</xdr:colOff>
                    <xdr:row>64</xdr:row>
                    <xdr:rowOff>47625</xdr:rowOff>
                  </from>
                  <to>
                    <xdr:col>0</xdr:col>
                    <xdr:colOff>0</xdr:colOff>
                    <xdr:row>67</xdr:row>
                    <xdr:rowOff>152400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E72"/>
  <sheetViews>
    <sheetView defaultGridColor="0" topLeftCell="A3" colorId="22" zoomScale="75" zoomScaleNormal="75" workbookViewId="0"/>
  </sheetViews>
  <sheetFormatPr defaultColWidth="9.77734375" defaultRowHeight="15"/>
  <cols>
    <col min="1" max="1" width="6.77734375" customWidth="1"/>
    <col min="2" max="2" width="75.77734375" customWidth="1"/>
    <col min="3" max="4" width="37.77734375" customWidth="1"/>
  </cols>
  <sheetData>
    <row r="1" spans="1:5" ht="15" customHeight="1" thickBot="1">
      <c r="A1" s="2" t="str">
        <f>'Data Sheet'!A56</f>
        <v>Annual Report of Pattersonville Telephone Company                                                                                                       For the period ending December 31, 2014</v>
      </c>
      <c r="B1" s="765"/>
      <c r="C1" s="2"/>
      <c r="D1" s="2"/>
      <c r="E1" s="67"/>
    </row>
    <row r="2" spans="1:5" ht="15" customHeight="1">
      <c r="A2" s="279"/>
      <c r="B2" s="768"/>
      <c r="C2" s="166"/>
      <c r="D2" s="280"/>
      <c r="E2" s="67"/>
    </row>
    <row r="3" spans="1:5" ht="15" customHeight="1">
      <c r="A3" s="157"/>
      <c r="B3" s="765"/>
      <c r="C3" s="2"/>
      <c r="D3" s="283"/>
      <c r="E3" s="67"/>
    </row>
    <row r="4" spans="1:5" ht="15" customHeight="1">
      <c r="A4" s="562"/>
      <c r="B4" s="770"/>
      <c r="C4" s="164"/>
      <c r="D4" s="281"/>
      <c r="E4" s="67"/>
    </row>
    <row r="5" spans="1:5" ht="15" customHeight="1">
      <c r="A5" s="157"/>
      <c r="B5" s="765"/>
      <c r="C5" s="2"/>
      <c r="D5" s="283"/>
      <c r="E5" s="67"/>
    </row>
    <row r="6" spans="1:5" ht="15" customHeight="1">
      <c r="A6" s="157"/>
      <c r="B6" s="765"/>
      <c r="C6" s="2"/>
      <c r="D6" s="283"/>
      <c r="E6" s="67"/>
    </row>
    <row r="7" spans="1:5" ht="15" customHeight="1">
      <c r="A7" s="157"/>
      <c r="B7" s="765"/>
      <c r="C7" s="2"/>
      <c r="D7" s="283"/>
      <c r="E7" s="67"/>
    </row>
    <row r="8" spans="1:5" ht="15" customHeight="1">
      <c r="A8" s="157"/>
      <c r="B8" s="765"/>
      <c r="C8" s="2"/>
      <c r="D8" s="283"/>
      <c r="E8" s="67"/>
    </row>
    <row r="9" spans="1:5" ht="15" customHeight="1">
      <c r="A9" s="157"/>
      <c r="B9" s="765"/>
      <c r="C9" s="164"/>
      <c r="D9" s="281"/>
      <c r="E9" s="67"/>
    </row>
    <row r="10" spans="1:5" ht="15" customHeight="1">
      <c r="A10" s="157"/>
      <c r="B10" s="765"/>
      <c r="C10" s="164"/>
      <c r="D10" s="281"/>
      <c r="E10" s="67"/>
    </row>
    <row r="11" spans="1:5" ht="15" customHeight="1">
      <c r="A11" s="157"/>
      <c r="B11" s="765"/>
      <c r="C11" s="2"/>
      <c r="D11" s="283"/>
      <c r="E11" s="67"/>
    </row>
    <row r="12" spans="1:5" ht="15" customHeight="1">
      <c r="A12" s="157"/>
      <c r="B12" s="765"/>
      <c r="C12" s="2"/>
      <c r="D12" s="283"/>
      <c r="E12" s="67"/>
    </row>
    <row r="13" spans="1:5" ht="15" customHeight="1">
      <c r="A13" s="157"/>
      <c r="B13" s="765"/>
      <c r="C13" s="2"/>
      <c r="D13" s="283"/>
      <c r="E13" s="67"/>
    </row>
    <row r="14" spans="1:5" ht="15" customHeight="1">
      <c r="A14" s="157"/>
      <c r="B14" s="765"/>
      <c r="C14" s="2"/>
      <c r="D14" s="283"/>
      <c r="E14" s="67"/>
    </row>
    <row r="15" spans="1:5" ht="15" customHeight="1">
      <c r="A15" s="157"/>
      <c r="B15" s="811"/>
      <c r="C15" s="493"/>
      <c r="D15" s="563"/>
      <c r="E15" s="67"/>
    </row>
    <row r="16" spans="1:5" ht="15" customHeight="1">
      <c r="A16" s="157"/>
      <c r="B16" s="811"/>
      <c r="C16" s="441"/>
      <c r="D16" s="442"/>
      <c r="E16" s="67"/>
    </row>
    <row r="17" spans="1:5" ht="15" customHeight="1">
      <c r="A17" s="157"/>
      <c r="B17" s="811"/>
      <c r="C17" s="441"/>
      <c r="D17" s="442"/>
      <c r="E17" s="67"/>
    </row>
    <row r="18" spans="1:5" ht="15" customHeight="1">
      <c r="A18" s="157"/>
      <c r="B18" s="811"/>
      <c r="C18" s="441"/>
      <c r="D18" s="442"/>
      <c r="E18" s="67"/>
    </row>
    <row r="19" spans="1:5" ht="15" customHeight="1">
      <c r="A19" s="157"/>
      <c r="B19" s="811"/>
      <c r="C19" s="441"/>
      <c r="D19" s="442"/>
      <c r="E19" s="67"/>
    </row>
    <row r="20" spans="1:5" ht="15" customHeight="1">
      <c r="A20" s="157"/>
      <c r="B20" s="811"/>
      <c r="C20" s="441"/>
      <c r="D20" s="442"/>
      <c r="E20" s="67"/>
    </row>
    <row r="21" spans="1:5" ht="15" customHeight="1">
      <c r="A21" s="157"/>
      <c r="B21" s="811"/>
      <c r="C21" s="441"/>
      <c r="D21" s="442"/>
      <c r="E21" s="67"/>
    </row>
    <row r="22" spans="1:5" ht="15" customHeight="1">
      <c r="A22" s="157"/>
      <c r="B22" s="811"/>
      <c r="C22" s="441"/>
      <c r="D22" s="442"/>
      <c r="E22" s="67"/>
    </row>
    <row r="23" spans="1:5" ht="15" customHeight="1">
      <c r="A23" s="157"/>
      <c r="B23" s="811"/>
      <c r="C23" s="441"/>
      <c r="D23" s="442"/>
      <c r="E23" s="67"/>
    </row>
    <row r="24" spans="1:5" ht="15" customHeight="1">
      <c r="A24" s="157"/>
      <c r="B24" s="811"/>
      <c r="C24" s="441"/>
      <c r="D24" s="442"/>
      <c r="E24" s="67"/>
    </row>
    <row r="25" spans="1:5" ht="15" customHeight="1">
      <c r="A25" s="562" t="s">
        <v>886</v>
      </c>
      <c r="B25" s="564"/>
      <c r="C25" s="842"/>
      <c r="D25" s="843"/>
      <c r="E25" s="67"/>
    </row>
    <row r="26" spans="1:5" ht="15" customHeight="1">
      <c r="A26" s="157"/>
      <c r="B26" s="811"/>
      <c r="C26" s="441"/>
      <c r="D26" s="442"/>
      <c r="E26" s="67"/>
    </row>
    <row r="27" spans="1:5" ht="15" customHeight="1">
      <c r="A27" s="157"/>
      <c r="B27" s="811"/>
      <c r="C27" s="441"/>
      <c r="D27" s="442"/>
      <c r="E27" s="67"/>
    </row>
    <row r="28" spans="1:5" ht="15" customHeight="1">
      <c r="A28" s="157"/>
      <c r="B28" s="811"/>
      <c r="C28" s="441"/>
      <c r="D28" s="442"/>
      <c r="E28" s="67"/>
    </row>
    <row r="29" spans="1:5" ht="15" customHeight="1">
      <c r="A29" s="157"/>
      <c r="B29" s="811"/>
      <c r="C29" s="441"/>
      <c r="D29" s="442"/>
      <c r="E29" s="67"/>
    </row>
    <row r="30" spans="1:5" ht="15" customHeight="1">
      <c r="A30" s="157"/>
      <c r="B30" s="811"/>
      <c r="C30" s="441"/>
      <c r="D30" s="442"/>
      <c r="E30" s="67"/>
    </row>
    <row r="31" spans="1:5" ht="15" customHeight="1">
      <c r="A31" s="157"/>
      <c r="B31" s="811"/>
      <c r="C31" s="441"/>
      <c r="D31" s="442"/>
      <c r="E31" s="67"/>
    </row>
    <row r="32" spans="1:5" ht="15" customHeight="1">
      <c r="A32" s="157"/>
      <c r="B32" s="811"/>
      <c r="C32" s="441"/>
      <c r="D32" s="442"/>
      <c r="E32" s="67"/>
    </row>
    <row r="33" spans="1:5" ht="15" customHeight="1">
      <c r="A33" s="157"/>
      <c r="B33" s="811"/>
      <c r="C33" s="441"/>
      <c r="D33" s="442"/>
      <c r="E33" s="67"/>
    </row>
    <row r="34" spans="1:5" ht="15" customHeight="1">
      <c r="A34" s="157"/>
      <c r="B34" s="811"/>
      <c r="C34" s="441"/>
      <c r="D34" s="442"/>
      <c r="E34" s="67"/>
    </row>
    <row r="35" spans="1:5" ht="15" customHeight="1">
      <c r="A35" s="157"/>
      <c r="B35" s="811"/>
      <c r="C35" s="441"/>
      <c r="D35" s="442"/>
      <c r="E35" s="67"/>
    </row>
    <row r="36" spans="1:5" ht="15" customHeight="1">
      <c r="A36" s="157"/>
      <c r="B36" s="811"/>
      <c r="C36" s="441"/>
      <c r="D36" s="442"/>
      <c r="E36" s="67"/>
    </row>
    <row r="37" spans="1:5" ht="15" customHeight="1">
      <c r="A37" s="157"/>
      <c r="B37" s="811"/>
      <c r="C37" s="441"/>
      <c r="D37" s="442"/>
      <c r="E37" s="67"/>
    </row>
    <row r="38" spans="1:5" ht="15" customHeight="1">
      <c r="A38" s="157"/>
      <c r="B38" s="811"/>
      <c r="C38" s="441"/>
      <c r="D38" s="442"/>
      <c r="E38" s="67"/>
    </row>
    <row r="39" spans="1:5" ht="15" customHeight="1">
      <c r="A39" s="157"/>
      <c r="B39" s="811"/>
      <c r="C39" s="441"/>
      <c r="D39" s="442"/>
      <c r="E39" s="67"/>
    </row>
    <row r="40" spans="1:5" ht="15" customHeight="1">
      <c r="A40" s="157"/>
      <c r="B40" s="811"/>
      <c r="C40" s="441"/>
      <c r="D40" s="442"/>
      <c r="E40" s="67"/>
    </row>
    <row r="41" spans="1:5" ht="15" customHeight="1">
      <c r="A41" s="157"/>
      <c r="B41" s="811"/>
      <c r="C41" s="441"/>
      <c r="D41" s="442"/>
      <c r="E41" s="67"/>
    </row>
    <row r="42" spans="1:5" ht="15" customHeight="1">
      <c r="A42" s="157"/>
      <c r="B42" s="811"/>
      <c r="C42" s="441"/>
      <c r="D42" s="442"/>
      <c r="E42" s="67"/>
    </row>
    <row r="43" spans="1:5" ht="15" customHeight="1">
      <c r="A43" s="157"/>
      <c r="B43" s="811"/>
      <c r="C43" s="441"/>
      <c r="D43" s="442"/>
      <c r="E43" s="67"/>
    </row>
    <row r="44" spans="1:5" ht="15" customHeight="1">
      <c r="A44" s="157"/>
      <c r="B44" s="811"/>
      <c r="C44" s="441"/>
      <c r="D44" s="442"/>
      <c r="E44" s="67"/>
    </row>
    <row r="45" spans="1:5" ht="15" customHeight="1">
      <c r="A45" s="157"/>
      <c r="B45" s="811"/>
      <c r="C45" s="441"/>
      <c r="D45" s="442"/>
      <c r="E45" s="67"/>
    </row>
    <row r="46" spans="1:5" ht="15" customHeight="1">
      <c r="A46" s="157"/>
      <c r="B46" s="811"/>
      <c r="C46" s="441"/>
      <c r="D46" s="442"/>
      <c r="E46" s="67"/>
    </row>
    <row r="47" spans="1:5" ht="15" customHeight="1">
      <c r="A47" s="157"/>
      <c r="B47" s="811"/>
      <c r="C47" s="441"/>
      <c r="D47" s="442"/>
      <c r="E47" s="67"/>
    </row>
    <row r="48" spans="1:5" ht="15" customHeight="1">
      <c r="A48" s="157"/>
      <c r="B48" s="811"/>
      <c r="C48" s="441"/>
      <c r="D48" s="442"/>
      <c r="E48" s="67"/>
    </row>
    <row r="49" spans="1:5" ht="15" customHeight="1">
      <c r="A49" s="157"/>
      <c r="B49" s="811"/>
      <c r="C49" s="441"/>
      <c r="D49" s="442"/>
      <c r="E49" s="67"/>
    </row>
    <row r="50" spans="1:5" ht="15" customHeight="1">
      <c r="A50" s="157"/>
      <c r="B50" s="811"/>
      <c r="C50" s="441"/>
      <c r="D50" s="442"/>
      <c r="E50" s="67"/>
    </row>
    <row r="51" spans="1:5" ht="15" customHeight="1">
      <c r="A51" s="157"/>
      <c r="B51" s="811"/>
      <c r="C51" s="441"/>
      <c r="D51" s="442"/>
      <c r="E51" s="67"/>
    </row>
    <row r="52" spans="1:5" ht="15" customHeight="1">
      <c r="A52" s="157"/>
      <c r="B52" s="811"/>
      <c r="C52" s="158"/>
      <c r="D52" s="442"/>
      <c r="E52" s="67"/>
    </row>
    <row r="53" spans="1:5" ht="15" customHeight="1" thickBot="1">
      <c r="A53" s="317"/>
      <c r="B53" s="817"/>
      <c r="C53" s="566"/>
      <c r="D53" s="567"/>
      <c r="E53" s="67"/>
    </row>
    <row r="54" spans="1:5" ht="15" customHeight="1">
      <c r="A54" s="67" t="s">
        <v>1010</v>
      </c>
      <c r="B54" s="765"/>
      <c r="C54" s="67"/>
      <c r="D54" s="67"/>
      <c r="E54" s="67"/>
    </row>
    <row r="55" spans="1:5" ht="15" customHeight="1">
      <c r="A55" s="134" t="s">
        <v>2599</v>
      </c>
      <c r="B55" s="770"/>
      <c r="C55" s="134"/>
      <c r="D55" s="134"/>
      <c r="E55" s="67"/>
    </row>
    <row r="56" spans="1:5" ht="18.95" customHeight="1">
      <c r="A56" s="67"/>
    </row>
    <row r="57" spans="1:5" ht="18.95" customHeight="1">
      <c r="A57" s="67"/>
    </row>
    <row r="58" spans="1:5" ht="18.95" customHeight="1">
      <c r="A58" s="67"/>
    </row>
    <row r="59" spans="1:5" ht="18.95" customHeight="1">
      <c r="A59" s="67"/>
    </row>
    <row r="60" spans="1:5" ht="18.95" customHeight="1">
      <c r="A60" s="67"/>
    </row>
    <row r="61" spans="1:5" ht="18.95" customHeight="1">
      <c r="A61" s="67"/>
    </row>
    <row r="62" spans="1:5" ht="18.95" customHeight="1">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row r="72" spans="1:1">
      <c r="A72" s="67"/>
    </row>
  </sheetData>
  <phoneticPr fontId="62" type="noConversion"/>
  <printOptions horizontalCentered="1"/>
  <pageMargins left="0.5" right="0.5" top="0.5" bottom="0.5" header="0.5" footer="0.5"/>
  <pageSetup scale="6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1" r:id="rId4" name="Button 49">
              <controlPr locked="0" defaultSize="0" autoFill="0" autoLine="0" autoPict="0">
                <anchor moveWithCells="1" sizeWithCells="1">
                  <from>
                    <xdr:col>0</xdr:col>
                    <xdr:colOff>0</xdr:colOff>
                    <xdr:row>57</xdr:row>
                    <xdr:rowOff>0</xdr:rowOff>
                  </from>
                  <to>
                    <xdr:col>0</xdr:col>
                    <xdr:colOff>0</xdr:colOff>
                    <xdr:row>59</xdr:row>
                    <xdr:rowOff>114300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68"/>
  <sheetViews>
    <sheetView topLeftCell="A118" zoomScale="70" zoomScaleNormal="70" workbookViewId="0">
      <selection activeCell="L23" sqref="L23"/>
    </sheetView>
  </sheetViews>
  <sheetFormatPr defaultColWidth="9.77734375" defaultRowHeight="15"/>
  <cols>
    <col min="1" max="1" width="4.109375" customWidth="1"/>
    <col min="2" max="2" width="5.77734375" customWidth="1"/>
    <col min="3" max="3" width="7.77734375" customWidth="1"/>
    <col min="4" max="4" width="48" customWidth="1"/>
    <col min="5" max="5" width="19.33203125" customWidth="1"/>
    <col min="6" max="9" width="16.77734375" customWidth="1"/>
    <col min="10" max="10" width="5.77734375" customWidth="1"/>
  </cols>
  <sheetData>
    <row r="1" spans="2:11" ht="18" customHeight="1" thickBot="1">
      <c r="B1" s="152" t="str">
        <f>'Data Sheet'!A54</f>
        <v>Annual Report of Pattersonville Telephone Company                                                                                           For the period ending December 31, 2014</v>
      </c>
      <c r="C1" s="765"/>
      <c r="D1" s="152"/>
      <c r="E1" s="765"/>
      <c r="F1" s="765"/>
      <c r="G1" s="765"/>
      <c r="H1" s="765"/>
      <c r="I1" s="765"/>
      <c r="J1" s="765"/>
      <c r="K1" s="67"/>
    </row>
    <row r="2" spans="2:11" ht="18" customHeight="1">
      <c r="B2" s="766"/>
      <c r="C2" s="768"/>
      <c r="D2" s="768"/>
      <c r="E2" s="768"/>
      <c r="F2" s="768"/>
      <c r="G2" s="768"/>
      <c r="H2" s="768"/>
      <c r="I2" s="767"/>
      <c r="J2" s="769"/>
      <c r="K2" s="67"/>
    </row>
    <row r="3" spans="2:11" ht="18" customHeight="1">
      <c r="B3" s="562" t="s">
        <v>3</v>
      </c>
      <c r="C3" s="1346"/>
      <c r="D3" s="1346"/>
      <c r="E3" s="1346"/>
      <c r="F3" s="1346"/>
      <c r="G3" s="1347"/>
      <c r="H3" s="1348"/>
      <c r="I3" s="1346"/>
      <c r="J3" s="771"/>
      <c r="K3" s="67"/>
    </row>
    <row r="4" spans="2:11" ht="18" customHeight="1" thickBot="1">
      <c r="B4" s="1349"/>
      <c r="C4" s="1350"/>
      <c r="D4" s="1350"/>
      <c r="E4" s="1350"/>
      <c r="F4" s="1350"/>
      <c r="G4" s="1350"/>
      <c r="H4" s="1350"/>
      <c r="I4" s="1350"/>
      <c r="J4" s="1351"/>
      <c r="K4" s="67"/>
    </row>
    <row r="5" spans="2:11" ht="18" customHeight="1">
      <c r="B5" s="778"/>
      <c r="C5" s="1344"/>
      <c r="D5" s="789"/>
      <c r="E5" s="789"/>
      <c r="F5" s="789"/>
      <c r="G5" s="769"/>
      <c r="H5" s="707" t="s">
        <v>1966</v>
      </c>
      <c r="I5" s="1355" t="s">
        <v>1550</v>
      </c>
      <c r="J5" s="1456"/>
      <c r="K5" s="67"/>
    </row>
    <row r="6" spans="2:11" ht="18" customHeight="1">
      <c r="B6" s="706" t="s">
        <v>2228</v>
      </c>
      <c r="C6" s="1344"/>
      <c r="D6" s="707" t="s">
        <v>2811</v>
      </c>
      <c r="E6" s="707" t="s">
        <v>5</v>
      </c>
      <c r="F6" s="707" t="s">
        <v>6</v>
      </c>
      <c r="G6" s="710" t="s">
        <v>7</v>
      </c>
      <c r="H6" s="707" t="s">
        <v>2239</v>
      </c>
      <c r="I6" s="1355" t="s">
        <v>2239</v>
      </c>
      <c r="J6" s="1458" t="s">
        <v>2228</v>
      </c>
      <c r="K6" s="67"/>
    </row>
    <row r="7" spans="2:11" ht="18" customHeight="1">
      <c r="B7" s="706" t="s">
        <v>2240</v>
      </c>
      <c r="C7" s="1344"/>
      <c r="D7" s="707" t="s">
        <v>2722</v>
      </c>
      <c r="E7" s="707" t="s">
        <v>8</v>
      </c>
      <c r="F7" s="707" t="s">
        <v>9</v>
      </c>
      <c r="G7" s="710" t="s">
        <v>10</v>
      </c>
      <c r="H7" s="707" t="s">
        <v>745</v>
      </c>
      <c r="I7" s="1355" t="s">
        <v>2256</v>
      </c>
      <c r="J7" s="1458" t="s">
        <v>2240</v>
      </c>
      <c r="K7" s="67"/>
    </row>
    <row r="8" spans="2:11" ht="18" customHeight="1" thickBot="1">
      <c r="B8" s="1352"/>
      <c r="C8" s="817"/>
      <c r="D8" s="891"/>
      <c r="E8" s="891"/>
      <c r="F8" s="891"/>
      <c r="G8" s="818"/>
      <c r="H8" s="891"/>
      <c r="I8" s="817"/>
      <c r="J8" s="1465"/>
      <c r="K8" s="67"/>
    </row>
    <row r="9" spans="2:11" ht="18" customHeight="1">
      <c r="B9" s="778"/>
      <c r="C9" s="1344"/>
      <c r="D9" s="861" t="s">
        <v>11</v>
      </c>
      <c r="E9" s="789"/>
      <c r="F9" s="789"/>
      <c r="G9" s="807"/>
      <c r="H9" s="789"/>
      <c r="I9" s="1344"/>
      <c r="J9" s="1456"/>
      <c r="K9" s="67"/>
    </row>
    <row r="10" spans="2:11" ht="18" customHeight="1">
      <c r="B10" s="778"/>
      <c r="C10" s="845"/>
      <c r="D10" s="846" t="s">
        <v>12</v>
      </c>
      <c r="E10" s="789"/>
      <c r="F10" s="789"/>
      <c r="G10" s="807"/>
      <c r="H10" s="789"/>
      <c r="I10" s="1344"/>
      <c r="J10" s="1457"/>
      <c r="K10" s="67"/>
    </row>
    <row r="11" spans="2:11" ht="18" customHeight="1">
      <c r="B11" s="706" t="s">
        <v>2727</v>
      </c>
      <c r="C11" s="765" t="s">
        <v>13</v>
      </c>
      <c r="D11" s="789" t="s">
        <v>14</v>
      </c>
      <c r="E11" s="727"/>
      <c r="F11" s="727"/>
      <c r="G11" s="921"/>
      <c r="H11" s="847">
        <f>SUM(E11:G11)</f>
        <v>0</v>
      </c>
      <c r="I11" s="1452">
        <v>0</v>
      </c>
      <c r="J11" s="1458" t="s">
        <v>2727</v>
      </c>
      <c r="K11" s="67"/>
    </row>
    <row r="12" spans="2:11" ht="18" customHeight="1">
      <c r="B12" s="706" t="s">
        <v>1726</v>
      </c>
      <c r="C12" s="709" t="s">
        <v>1998</v>
      </c>
      <c r="D12" s="789" t="s">
        <v>15</v>
      </c>
      <c r="E12" s="727"/>
      <c r="F12" s="727"/>
      <c r="G12" s="921"/>
      <c r="H12" s="847">
        <f t="shared" ref="H12:H22" si="0">SUM(E12:G12)</f>
        <v>0</v>
      </c>
      <c r="I12" s="1452">
        <v>0</v>
      </c>
      <c r="J12" s="1458" t="s">
        <v>1726</v>
      </c>
      <c r="K12" s="67"/>
    </row>
    <row r="13" spans="2:11" ht="18" customHeight="1">
      <c r="B13" s="706" t="s">
        <v>1971</v>
      </c>
      <c r="C13" s="709" t="s">
        <v>1998</v>
      </c>
      <c r="D13" s="789" t="s">
        <v>16</v>
      </c>
      <c r="E13" s="847">
        <f>E11-E12</f>
        <v>0</v>
      </c>
      <c r="F13" s="847">
        <f>F11-F12</f>
        <v>0</v>
      </c>
      <c r="G13" s="787">
        <f>G11-G12</f>
        <v>0</v>
      </c>
      <c r="H13" s="847">
        <f>H11-H12</f>
        <v>0</v>
      </c>
      <c r="I13" s="1453">
        <f>I11-I12</f>
        <v>0</v>
      </c>
      <c r="J13" s="1458" t="s">
        <v>1971</v>
      </c>
      <c r="K13" s="67"/>
    </row>
    <row r="14" spans="2:11" ht="18" customHeight="1">
      <c r="B14" s="706" t="s">
        <v>2263</v>
      </c>
      <c r="C14" s="765" t="s">
        <v>17</v>
      </c>
      <c r="D14" s="789" t="s">
        <v>2648</v>
      </c>
      <c r="E14" s="727"/>
      <c r="F14" s="727"/>
      <c r="G14" s="921"/>
      <c r="H14" s="847">
        <f t="shared" si="0"/>
        <v>0</v>
      </c>
      <c r="I14" s="1452">
        <v>0</v>
      </c>
      <c r="J14" s="1458" t="s">
        <v>2263</v>
      </c>
      <c r="K14" s="67"/>
    </row>
    <row r="15" spans="2:11" ht="18" customHeight="1">
      <c r="B15" s="706" t="s">
        <v>2264</v>
      </c>
      <c r="C15" s="709" t="s">
        <v>1998</v>
      </c>
      <c r="D15" s="789" t="s">
        <v>15</v>
      </c>
      <c r="E15" s="727"/>
      <c r="F15" s="727"/>
      <c r="G15" s="921"/>
      <c r="H15" s="847">
        <f t="shared" si="0"/>
        <v>0</v>
      </c>
      <c r="I15" s="1452">
        <v>0</v>
      </c>
      <c r="J15" s="1458" t="s">
        <v>2264</v>
      </c>
      <c r="K15" s="67"/>
    </row>
    <row r="16" spans="2:11" ht="18" customHeight="1">
      <c r="B16" s="706" t="s">
        <v>2735</v>
      </c>
      <c r="C16" s="709" t="s">
        <v>1998</v>
      </c>
      <c r="D16" s="789" t="s">
        <v>16</v>
      </c>
      <c r="E16" s="847">
        <f>E14-E15</f>
        <v>0</v>
      </c>
      <c r="F16" s="847">
        <f>F14-F15</f>
        <v>0</v>
      </c>
      <c r="G16" s="787">
        <f>G14-G15</f>
        <v>0</v>
      </c>
      <c r="H16" s="847">
        <f>H14-H15</f>
        <v>0</v>
      </c>
      <c r="I16" s="1453">
        <f>I14-I15</f>
        <v>0</v>
      </c>
      <c r="J16" s="1458" t="s">
        <v>2735</v>
      </c>
      <c r="K16" s="67"/>
    </row>
    <row r="17" spans="2:11" ht="18" customHeight="1">
      <c r="B17" s="706" t="s">
        <v>2738</v>
      </c>
      <c r="C17" s="765" t="s">
        <v>18</v>
      </c>
      <c r="D17" s="789" t="s">
        <v>2650</v>
      </c>
      <c r="E17" s="727"/>
      <c r="F17" s="727"/>
      <c r="G17" s="921"/>
      <c r="H17" s="847">
        <f t="shared" si="0"/>
        <v>0</v>
      </c>
      <c r="I17" s="1452">
        <v>0</v>
      </c>
      <c r="J17" s="1458" t="s">
        <v>2738</v>
      </c>
      <c r="K17" s="67"/>
    </row>
    <row r="18" spans="2:11" ht="18" customHeight="1">
      <c r="B18" s="706" t="s">
        <v>154</v>
      </c>
      <c r="C18" s="709" t="s">
        <v>1998</v>
      </c>
      <c r="D18" s="789" t="s">
        <v>15</v>
      </c>
      <c r="E18" s="727"/>
      <c r="F18" s="727"/>
      <c r="G18" s="921"/>
      <c r="H18" s="847">
        <f t="shared" si="0"/>
        <v>0</v>
      </c>
      <c r="I18" s="1452">
        <v>0</v>
      </c>
      <c r="J18" s="1458" t="s">
        <v>154</v>
      </c>
      <c r="K18" s="67"/>
    </row>
    <row r="19" spans="2:11" ht="18" customHeight="1">
      <c r="B19" s="706" t="s">
        <v>2591</v>
      </c>
      <c r="C19" s="709" t="s">
        <v>1998</v>
      </c>
      <c r="D19" s="789" t="s">
        <v>16</v>
      </c>
      <c r="E19" s="847">
        <f>E17-E18</f>
        <v>0</v>
      </c>
      <c r="F19" s="847">
        <f>F17-F18</f>
        <v>0</v>
      </c>
      <c r="G19" s="787">
        <f>G17-G18</f>
        <v>0</v>
      </c>
      <c r="H19" s="847">
        <f>H17-H18</f>
        <v>0</v>
      </c>
      <c r="I19" s="1453">
        <f>I17-I18</f>
        <v>0</v>
      </c>
      <c r="J19" s="1458" t="s">
        <v>2591</v>
      </c>
      <c r="K19" s="67"/>
    </row>
    <row r="20" spans="2:11" ht="18" customHeight="1">
      <c r="B20" s="706" t="s">
        <v>2265</v>
      </c>
      <c r="C20" s="765" t="s">
        <v>19</v>
      </c>
      <c r="D20" s="789" t="s">
        <v>2652</v>
      </c>
      <c r="E20" s="727"/>
      <c r="F20" s="727"/>
      <c r="G20" s="921"/>
      <c r="H20" s="847">
        <f t="shared" si="0"/>
        <v>0</v>
      </c>
      <c r="I20" s="1452">
        <v>0</v>
      </c>
      <c r="J20" s="1458" t="s">
        <v>2265</v>
      </c>
      <c r="K20" s="67"/>
    </row>
    <row r="21" spans="2:11" ht="18" customHeight="1">
      <c r="B21" s="706" t="s">
        <v>2266</v>
      </c>
      <c r="C21" s="765" t="s">
        <v>20</v>
      </c>
      <c r="D21" s="789" t="s">
        <v>2654</v>
      </c>
      <c r="E21" s="727">
        <v>5916.29</v>
      </c>
      <c r="F21" s="727">
        <v>1112.98</v>
      </c>
      <c r="G21" s="921">
        <v>2843.07</v>
      </c>
      <c r="H21" s="847">
        <f t="shared" si="0"/>
        <v>9872.34</v>
      </c>
      <c r="I21" s="1452">
        <v>2465.71</v>
      </c>
      <c r="J21" s="1458" t="s">
        <v>2266</v>
      </c>
      <c r="K21" s="67"/>
    </row>
    <row r="22" spans="2:11" ht="18" customHeight="1">
      <c r="B22" s="706" t="s">
        <v>2267</v>
      </c>
      <c r="C22" s="709" t="s">
        <v>1998</v>
      </c>
      <c r="D22" s="789" t="s">
        <v>15</v>
      </c>
      <c r="E22" s="727"/>
      <c r="F22" s="727"/>
      <c r="G22" s="921"/>
      <c r="H22" s="847">
        <f t="shared" si="0"/>
        <v>0</v>
      </c>
      <c r="I22" s="1452">
        <v>0</v>
      </c>
      <c r="J22" s="1458" t="s">
        <v>2267</v>
      </c>
      <c r="K22" s="67"/>
    </row>
    <row r="23" spans="2:11" ht="18" customHeight="1">
      <c r="B23" s="706" t="s">
        <v>2268</v>
      </c>
      <c r="C23" s="709" t="s">
        <v>1998</v>
      </c>
      <c r="D23" s="789" t="s">
        <v>16</v>
      </c>
      <c r="E23" s="847">
        <f>E21-E22</f>
        <v>5916.29</v>
      </c>
      <c r="F23" s="847">
        <f>F21-F22</f>
        <v>1112.98</v>
      </c>
      <c r="G23" s="787">
        <f>G21-G22</f>
        <v>2843.07</v>
      </c>
      <c r="H23" s="847">
        <f>H21-H22</f>
        <v>9872.34</v>
      </c>
      <c r="I23" s="1453">
        <f>I21-I22</f>
        <v>2465.71</v>
      </c>
      <c r="J23" s="1458" t="s">
        <v>2268</v>
      </c>
      <c r="K23" s="67"/>
    </row>
    <row r="24" spans="2:11" ht="18" customHeight="1">
      <c r="B24" s="706" t="s">
        <v>2269</v>
      </c>
      <c r="C24" s="765" t="s">
        <v>21</v>
      </c>
      <c r="D24" s="848" t="s">
        <v>12</v>
      </c>
      <c r="E24" s="850">
        <f>+E13+E16+E19+E20+E23</f>
        <v>5916.29</v>
      </c>
      <c r="F24" s="850">
        <f>+F13+F16+F19+F20+F23</f>
        <v>1112.98</v>
      </c>
      <c r="G24" s="850">
        <f>+G13+G16+G19+G20+G23</f>
        <v>2843.07</v>
      </c>
      <c r="H24" s="850">
        <f>+H13+H16+H19+H20+H23</f>
        <v>9872.34</v>
      </c>
      <c r="I24" s="1454">
        <f>+I13+I16+I19+I20+I23</f>
        <v>2465.71</v>
      </c>
      <c r="J24" s="1458" t="s">
        <v>2269</v>
      </c>
      <c r="K24" s="67"/>
    </row>
    <row r="25" spans="2:11" ht="18" customHeight="1">
      <c r="B25" s="778"/>
      <c r="C25" s="765"/>
      <c r="D25" s="789"/>
      <c r="E25" s="851"/>
      <c r="F25" s="851"/>
      <c r="G25" s="868"/>
      <c r="H25" s="851"/>
      <c r="I25" s="922"/>
      <c r="J25" s="1457"/>
      <c r="K25" s="67"/>
    </row>
    <row r="26" spans="2:11" ht="18" customHeight="1">
      <c r="B26" s="778"/>
      <c r="C26" s="845"/>
      <c r="D26" s="846" t="s">
        <v>22</v>
      </c>
      <c r="E26" s="847"/>
      <c r="F26" s="847"/>
      <c r="G26" s="731"/>
      <c r="H26" s="847"/>
      <c r="I26" s="1453"/>
      <c r="J26" s="1457"/>
      <c r="K26" s="67"/>
    </row>
    <row r="27" spans="2:11" ht="18" customHeight="1">
      <c r="B27" s="706" t="s">
        <v>2270</v>
      </c>
      <c r="C27" s="765" t="s">
        <v>23</v>
      </c>
      <c r="D27" s="789" t="s">
        <v>24</v>
      </c>
      <c r="E27" s="727">
        <v>29844.65</v>
      </c>
      <c r="F27" s="727">
        <v>5367.41</v>
      </c>
      <c r="G27" s="921">
        <v>18306.59</v>
      </c>
      <c r="H27" s="847">
        <f>SUM(E27:G27)</f>
        <v>53518.649999999994</v>
      </c>
      <c r="I27" s="1452">
        <v>65406.05</v>
      </c>
      <c r="J27" s="1458" t="s">
        <v>2270</v>
      </c>
      <c r="K27" s="67"/>
    </row>
    <row r="28" spans="2:11" ht="18" customHeight="1">
      <c r="B28" s="706" t="s">
        <v>2271</v>
      </c>
      <c r="C28" s="765" t="s">
        <v>25</v>
      </c>
      <c r="D28" s="789" t="s">
        <v>26</v>
      </c>
      <c r="E28" s="727"/>
      <c r="F28" s="727"/>
      <c r="G28" s="921"/>
      <c r="H28" s="847">
        <f>SUM(E28:G28)</f>
        <v>0</v>
      </c>
      <c r="I28" s="1452">
        <v>0</v>
      </c>
      <c r="J28" s="1458" t="s">
        <v>2271</v>
      </c>
      <c r="K28" s="67"/>
    </row>
    <row r="29" spans="2:11" ht="18" customHeight="1">
      <c r="B29" s="706" t="s">
        <v>2272</v>
      </c>
      <c r="C29" s="765" t="s">
        <v>27</v>
      </c>
      <c r="D29" s="789" t="s">
        <v>2660</v>
      </c>
      <c r="E29" s="727"/>
      <c r="F29" s="727"/>
      <c r="G29" s="921">
        <v>1501.75</v>
      </c>
      <c r="H29" s="847">
        <f>SUM(E29:G29)</f>
        <v>1501.75</v>
      </c>
      <c r="I29" s="1452">
        <v>1168.3900000000001</v>
      </c>
      <c r="J29" s="1458" t="s">
        <v>2272</v>
      </c>
      <c r="K29" s="67"/>
    </row>
    <row r="30" spans="2:11" ht="18" customHeight="1">
      <c r="B30" s="706" t="s">
        <v>2273</v>
      </c>
      <c r="C30" s="765" t="s">
        <v>28</v>
      </c>
      <c r="D30" s="789" t="s">
        <v>347</v>
      </c>
      <c r="E30" s="735">
        <v>27178.880000000001</v>
      </c>
      <c r="F30" s="735">
        <v>6076.58</v>
      </c>
      <c r="G30" s="1354">
        <v>217.32</v>
      </c>
      <c r="H30" s="847">
        <f>SUM(E30:G30)</f>
        <v>33472.78</v>
      </c>
      <c r="I30" s="736">
        <v>39900.589999999997</v>
      </c>
      <c r="J30" s="1458" t="s">
        <v>2273</v>
      </c>
      <c r="K30" s="67"/>
    </row>
    <row r="31" spans="2:11" ht="18" customHeight="1">
      <c r="B31" s="706" t="s">
        <v>2274</v>
      </c>
      <c r="C31" s="765" t="s">
        <v>29</v>
      </c>
      <c r="D31" s="848" t="s">
        <v>22</v>
      </c>
      <c r="E31" s="850">
        <f>SUM(E27:E30)</f>
        <v>57023.53</v>
      </c>
      <c r="F31" s="850">
        <f>SUM(F27:F30)</f>
        <v>11443.99</v>
      </c>
      <c r="G31" s="850">
        <f>SUM(G27:G30)</f>
        <v>20025.66</v>
      </c>
      <c r="H31" s="850">
        <f>SUM(H27:H30)</f>
        <v>88493.18</v>
      </c>
      <c r="I31" s="1454">
        <f>SUM(I27:I30)</f>
        <v>106475.03</v>
      </c>
      <c r="J31" s="1458" t="s">
        <v>2274</v>
      </c>
      <c r="K31" s="67"/>
    </row>
    <row r="32" spans="2:11" ht="18" customHeight="1">
      <c r="B32" s="778"/>
      <c r="C32" s="765"/>
      <c r="D32" s="789"/>
      <c r="E32" s="847"/>
      <c r="F32" s="847"/>
      <c r="G32" s="731"/>
      <c r="H32" s="851"/>
      <c r="I32" s="1453"/>
      <c r="J32" s="1457"/>
      <c r="K32" s="67"/>
    </row>
    <row r="33" spans="2:11" ht="18" customHeight="1">
      <c r="B33" s="778"/>
      <c r="C33" s="845"/>
      <c r="D33" s="846" t="s">
        <v>30</v>
      </c>
      <c r="E33" s="847"/>
      <c r="F33" s="847"/>
      <c r="G33" s="731"/>
      <c r="H33" s="847"/>
      <c r="I33" s="1453"/>
      <c r="J33" s="1457"/>
      <c r="K33" s="67"/>
    </row>
    <row r="34" spans="2:11" ht="18" customHeight="1">
      <c r="B34" s="706" t="s">
        <v>2275</v>
      </c>
      <c r="C34" s="765" t="s">
        <v>31</v>
      </c>
      <c r="D34" s="789" t="s">
        <v>32</v>
      </c>
      <c r="E34" s="727"/>
      <c r="F34" s="727"/>
      <c r="G34" s="921"/>
      <c r="H34" s="847">
        <f>SUM(E34:G34)</f>
        <v>0</v>
      </c>
      <c r="I34" s="1452">
        <v>0</v>
      </c>
      <c r="J34" s="1458" t="s">
        <v>2275</v>
      </c>
      <c r="K34" s="67"/>
    </row>
    <row r="35" spans="2:11" ht="18" customHeight="1">
      <c r="B35" s="706" t="s">
        <v>2276</v>
      </c>
      <c r="C35" s="765" t="s">
        <v>33</v>
      </c>
      <c r="D35" s="789" t="s">
        <v>34</v>
      </c>
      <c r="E35" s="727">
        <v>36646.54</v>
      </c>
      <c r="F35" s="727">
        <v>6320.84</v>
      </c>
      <c r="G35" s="921">
        <v>63814.89</v>
      </c>
      <c r="H35" s="847">
        <f>SUM(E35:G35)</f>
        <v>106782.27</v>
      </c>
      <c r="I35" s="1452">
        <v>113557.52</v>
      </c>
      <c r="J35" s="1458" t="s">
        <v>2276</v>
      </c>
      <c r="K35" s="67"/>
    </row>
    <row r="36" spans="2:11" ht="18" customHeight="1">
      <c r="B36" s="706" t="s">
        <v>2277</v>
      </c>
      <c r="C36" s="765" t="s">
        <v>35</v>
      </c>
      <c r="D36" s="789" t="s">
        <v>36</v>
      </c>
      <c r="E36" s="735"/>
      <c r="F36" s="735"/>
      <c r="G36" s="1354"/>
      <c r="H36" s="847">
        <f>SUM(E36:G36)</f>
        <v>0</v>
      </c>
      <c r="I36" s="736">
        <v>0</v>
      </c>
      <c r="J36" s="1458" t="s">
        <v>2277</v>
      </c>
      <c r="K36" s="67"/>
    </row>
    <row r="37" spans="2:11" ht="18" customHeight="1">
      <c r="B37" s="706" t="s">
        <v>2278</v>
      </c>
      <c r="C37" s="765" t="s">
        <v>37</v>
      </c>
      <c r="D37" s="848" t="s">
        <v>30</v>
      </c>
      <c r="E37" s="850">
        <f>SUM(E34:E36)</f>
        <v>36646.54</v>
      </c>
      <c r="F37" s="850">
        <f>SUM(F34:F36)</f>
        <v>6320.84</v>
      </c>
      <c r="G37" s="850">
        <f>SUM(G34:G36)</f>
        <v>63814.89</v>
      </c>
      <c r="H37" s="850">
        <f>SUM(H34:H36)</f>
        <v>106782.27</v>
      </c>
      <c r="I37" s="1454">
        <f>SUM(I34:I36)</f>
        <v>113557.52</v>
      </c>
      <c r="J37" s="1458" t="s">
        <v>2278</v>
      </c>
      <c r="K37" s="67"/>
    </row>
    <row r="38" spans="2:11" ht="18" customHeight="1">
      <c r="B38" s="706" t="s">
        <v>2279</v>
      </c>
      <c r="C38" s="765" t="s">
        <v>38</v>
      </c>
      <c r="D38" s="855" t="s">
        <v>39</v>
      </c>
      <c r="E38" s="735"/>
      <c r="F38" s="735"/>
      <c r="G38" s="1354"/>
      <c r="H38" s="850">
        <f>SUM(E38:G38)</f>
        <v>0</v>
      </c>
      <c r="I38" s="736"/>
      <c r="J38" s="1458" t="s">
        <v>2279</v>
      </c>
      <c r="K38" s="67"/>
    </row>
    <row r="39" spans="2:11" ht="18" customHeight="1">
      <c r="B39" s="778"/>
      <c r="C39" s="765"/>
      <c r="D39" s="848"/>
      <c r="E39" s="727"/>
      <c r="F39" s="727"/>
      <c r="G39" s="921"/>
      <c r="H39" s="851"/>
      <c r="I39" s="1452"/>
      <c r="J39" s="1457"/>
      <c r="K39" s="67"/>
    </row>
    <row r="40" spans="2:11" ht="18" customHeight="1">
      <c r="B40" s="778"/>
      <c r="C40" s="845"/>
      <c r="D40" s="846" t="s">
        <v>40</v>
      </c>
      <c r="E40" s="847"/>
      <c r="F40" s="847"/>
      <c r="G40" s="731"/>
      <c r="H40" s="847"/>
      <c r="I40" s="1453"/>
      <c r="J40" s="1457"/>
      <c r="K40" s="67"/>
    </row>
    <row r="41" spans="2:11" ht="18" customHeight="1">
      <c r="B41" s="706" t="s">
        <v>2280</v>
      </c>
      <c r="C41" s="765" t="s">
        <v>41</v>
      </c>
      <c r="D41" s="789" t="s">
        <v>2893</v>
      </c>
      <c r="E41" s="727"/>
      <c r="F41" s="727"/>
      <c r="G41" s="921"/>
      <c r="H41" s="847">
        <f>SUM(E41:G41)</f>
        <v>0</v>
      </c>
      <c r="I41" s="1452">
        <v>0</v>
      </c>
      <c r="J41" s="1458" t="s">
        <v>2280</v>
      </c>
      <c r="K41" s="67"/>
    </row>
    <row r="42" spans="2:11" ht="18" customHeight="1">
      <c r="B42" s="706" t="s">
        <v>167</v>
      </c>
      <c r="C42" s="765" t="s">
        <v>42</v>
      </c>
      <c r="D42" s="789" t="s">
        <v>2897</v>
      </c>
      <c r="E42" s="735">
        <v>85833.15</v>
      </c>
      <c r="F42" s="735">
        <v>15154.85</v>
      </c>
      <c r="G42" s="1354">
        <v>60568.15</v>
      </c>
      <c r="H42" s="847">
        <f>SUM(E42:G42)</f>
        <v>161556.15</v>
      </c>
      <c r="I42" s="736">
        <v>178183.37</v>
      </c>
      <c r="J42" s="1458" t="s">
        <v>167</v>
      </c>
      <c r="K42" s="67"/>
    </row>
    <row r="43" spans="2:11" ht="18" customHeight="1">
      <c r="B43" s="706" t="s">
        <v>170</v>
      </c>
      <c r="C43" s="765" t="s">
        <v>43</v>
      </c>
      <c r="D43" s="848" t="s">
        <v>40</v>
      </c>
      <c r="E43" s="850">
        <f>SUM(E41:E42)</f>
        <v>85833.15</v>
      </c>
      <c r="F43" s="850">
        <f>SUM(F41:F42)</f>
        <v>15154.85</v>
      </c>
      <c r="G43" s="850">
        <f>SUM(G41:G42)</f>
        <v>60568.15</v>
      </c>
      <c r="H43" s="850">
        <f>SUM(H41:H42)</f>
        <v>161556.15</v>
      </c>
      <c r="I43" s="1454">
        <f>SUM(I41:I42)</f>
        <v>178183.37</v>
      </c>
      <c r="J43" s="1458" t="s">
        <v>170</v>
      </c>
      <c r="K43" s="67"/>
    </row>
    <row r="44" spans="2:11" ht="18" customHeight="1">
      <c r="B44" s="778"/>
      <c r="C44" s="765"/>
      <c r="D44" s="789"/>
      <c r="E44" s="847"/>
      <c r="F44" s="847"/>
      <c r="G44" s="731"/>
      <c r="H44" s="851"/>
      <c r="I44" s="1453"/>
      <c r="J44" s="1457"/>
      <c r="K44" s="67"/>
    </row>
    <row r="45" spans="2:11" ht="18" customHeight="1">
      <c r="B45" s="778"/>
      <c r="C45" s="845"/>
      <c r="D45" s="846" t="s">
        <v>44</v>
      </c>
      <c r="E45" s="847"/>
      <c r="F45" s="847"/>
      <c r="G45" s="731"/>
      <c r="H45" s="847"/>
      <c r="I45" s="1453"/>
      <c r="J45" s="1457"/>
      <c r="K45" s="67"/>
    </row>
    <row r="46" spans="2:11" ht="18" customHeight="1">
      <c r="B46" s="706" t="s">
        <v>172</v>
      </c>
      <c r="C46" s="765" t="s">
        <v>45</v>
      </c>
      <c r="D46" s="789" t="s">
        <v>2902</v>
      </c>
      <c r="E46" s="727">
        <v>7040.44</v>
      </c>
      <c r="F46" s="727">
        <v>1259.8699999999999</v>
      </c>
      <c r="G46" s="921">
        <v>-323.19</v>
      </c>
      <c r="H46" s="847">
        <f t="shared" ref="H46:H51" si="1">SUM(E46:G46)</f>
        <v>7977.12</v>
      </c>
      <c r="I46" s="1452">
        <v>10543.48</v>
      </c>
      <c r="J46" s="1458" t="s">
        <v>172</v>
      </c>
      <c r="K46" s="67"/>
    </row>
    <row r="47" spans="2:11" ht="18" customHeight="1">
      <c r="B47" s="706" t="s">
        <v>175</v>
      </c>
      <c r="C47" s="765" t="s">
        <v>46</v>
      </c>
      <c r="D47" s="789" t="s">
        <v>2904</v>
      </c>
      <c r="E47" s="727">
        <v>1453.43</v>
      </c>
      <c r="F47" s="727">
        <v>242.28</v>
      </c>
      <c r="G47" s="921">
        <v>731.86</v>
      </c>
      <c r="H47" s="847">
        <f t="shared" si="1"/>
        <v>2427.5700000000002</v>
      </c>
      <c r="I47" s="1452">
        <v>4277.24</v>
      </c>
      <c r="J47" s="1458" t="s">
        <v>175</v>
      </c>
      <c r="K47" s="67"/>
    </row>
    <row r="48" spans="2:11" ht="18" customHeight="1">
      <c r="B48" s="706" t="s">
        <v>533</v>
      </c>
      <c r="C48" s="765" t="s">
        <v>47</v>
      </c>
      <c r="D48" s="789" t="s">
        <v>48</v>
      </c>
      <c r="E48" s="727"/>
      <c r="F48" s="727"/>
      <c r="G48" s="921"/>
      <c r="H48" s="847">
        <f t="shared" si="1"/>
        <v>0</v>
      </c>
      <c r="I48" s="1452">
        <v>0</v>
      </c>
      <c r="J48" s="1458" t="s">
        <v>533</v>
      </c>
      <c r="K48" s="67"/>
    </row>
    <row r="49" spans="2:11" ht="18" customHeight="1">
      <c r="B49" s="706" t="s">
        <v>536</v>
      </c>
      <c r="C49" s="765" t="s">
        <v>49</v>
      </c>
      <c r="D49" s="789" t="s">
        <v>50</v>
      </c>
      <c r="E49" s="727"/>
      <c r="F49" s="727"/>
      <c r="G49" s="921"/>
      <c r="H49" s="847">
        <f t="shared" si="1"/>
        <v>0</v>
      </c>
      <c r="I49" s="1452">
        <v>0</v>
      </c>
      <c r="J49" s="1458" t="s">
        <v>536</v>
      </c>
      <c r="K49" s="67"/>
    </row>
    <row r="50" spans="2:11" ht="18" customHeight="1">
      <c r="B50" s="706" t="s">
        <v>539</v>
      </c>
      <c r="C50" s="765" t="s">
        <v>51</v>
      </c>
      <c r="D50" s="789" t="s">
        <v>2910</v>
      </c>
      <c r="E50" s="735"/>
      <c r="F50" s="735"/>
      <c r="G50" s="1354"/>
      <c r="H50" s="853">
        <f t="shared" si="1"/>
        <v>0</v>
      </c>
      <c r="I50" s="736">
        <v>0</v>
      </c>
      <c r="J50" s="1458" t="s">
        <v>539</v>
      </c>
      <c r="K50" s="67"/>
    </row>
    <row r="51" spans="2:11" ht="18" customHeight="1" thickBot="1">
      <c r="B51" s="790" t="s">
        <v>543</v>
      </c>
      <c r="C51" s="817" t="s">
        <v>52</v>
      </c>
      <c r="D51" s="856" t="s">
        <v>44</v>
      </c>
      <c r="E51" s="857">
        <f>SUM(E46:E50)</f>
        <v>8493.869999999999</v>
      </c>
      <c r="F51" s="857">
        <f>SUM(F46:F50)</f>
        <v>1502.1499999999999</v>
      </c>
      <c r="G51" s="858">
        <f>SUM(G46:G50)</f>
        <v>408.67</v>
      </c>
      <c r="H51" s="857">
        <f t="shared" si="1"/>
        <v>10404.689999999999</v>
      </c>
      <c r="I51" s="1455">
        <f>SUM(I46:I50)</f>
        <v>14820.72</v>
      </c>
      <c r="J51" s="1459" t="s">
        <v>543</v>
      </c>
      <c r="K51" s="67"/>
    </row>
    <row r="52" spans="2:11" ht="18" customHeight="1">
      <c r="B52" s="765"/>
      <c r="C52" s="765"/>
      <c r="D52" s="765"/>
      <c r="E52" s="765"/>
      <c r="F52" s="765">
        <v>67</v>
      </c>
      <c r="G52" s="765"/>
      <c r="H52" s="765"/>
      <c r="I52" s="819"/>
      <c r="J52" s="765"/>
      <c r="K52" s="67"/>
    </row>
    <row r="53" spans="2:11" ht="18" customHeight="1">
      <c r="B53" s="770"/>
      <c r="C53" s="770"/>
      <c r="D53" s="770"/>
      <c r="E53" s="770"/>
      <c r="F53" s="770"/>
      <c r="G53" s="770"/>
      <c r="H53" s="770"/>
      <c r="I53" s="770"/>
      <c r="J53" s="770"/>
      <c r="K53" s="67"/>
    </row>
    <row r="54" spans="2:11" ht="18" customHeight="1" thickBot="1">
      <c r="B54" s="152" t="str">
        <f>'Data Sheet'!A54</f>
        <v>Annual Report of Pattersonville Telephone Company                                                                                           For the period ending December 31, 2014</v>
      </c>
      <c r="C54" s="765"/>
      <c r="D54" s="765"/>
      <c r="E54" s="765"/>
      <c r="F54" s="765"/>
      <c r="G54" s="765"/>
      <c r="H54" s="765"/>
      <c r="I54" s="765"/>
      <c r="J54" s="765"/>
      <c r="K54" s="67"/>
    </row>
    <row r="55" spans="2:11" ht="18" customHeight="1">
      <c r="B55" s="766"/>
      <c r="C55" s="768"/>
      <c r="D55" s="768"/>
      <c r="E55" s="768"/>
      <c r="F55" s="768"/>
      <c r="G55" s="768"/>
      <c r="H55" s="768"/>
      <c r="I55" s="768"/>
      <c r="J55" s="769"/>
      <c r="K55" s="67"/>
    </row>
    <row r="56" spans="2:11" ht="18" customHeight="1">
      <c r="B56" s="562" t="s">
        <v>4</v>
      </c>
      <c r="C56" s="1346"/>
      <c r="D56" s="1346"/>
      <c r="E56" s="1346"/>
      <c r="F56" s="1346"/>
      <c r="G56" s="771"/>
      <c r="H56" s="1346"/>
      <c r="I56" s="1346"/>
      <c r="J56" s="771"/>
      <c r="K56" s="67"/>
    </row>
    <row r="57" spans="2:11" ht="18" customHeight="1">
      <c r="B57" s="167"/>
      <c r="C57" s="1344"/>
      <c r="D57" s="1344"/>
      <c r="E57" s="1344"/>
      <c r="F57" s="1344"/>
      <c r="G57" s="1344"/>
      <c r="H57" s="806"/>
      <c r="I57" s="1346"/>
      <c r="J57" s="771"/>
      <c r="K57" s="67"/>
    </row>
    <row r="58" spans="2:11" ht="18" customHeight="1">
      <c r="B58" s="810"/>
      <c r="C58" s="801"/>
      <c r="D58" s="774"/>
      <c r="E58" s="784"/>
      <c r="F58" s="774"/>
      <c r="G58" s="805"/>
      <c r="H58" s="776" t="s">
        <v>1966</v>
      </c>
      <c r="I58" s="1460" t="s">
        <v>1550</v>
      </c>
      <c r="J58" s="1464"/>
      <c r="K58" s="67"/>
    </row>
    <row r="59" spans="2:11" ht="18" customHeight="1">
      <c r="B59" s="706" t="s">
        <v>2228</v>
      </c>
      <c r="C59" s="1344"/>
      <c r="D59" s="1355" t="s">
        <v>2811</v>
      </c>
      <c r="E59" s="860" t="s">
        <v>5</v>
      </c>
      <c r="F59" s="860" t="s">
        <v>6</v>
      </c>
      <c r="G59" s="711" t="s">
        <v>7</v>
      </c>
      <c r="H59" s="707" t="s">
        <v>2239</v>
      </c>
      <c r="I59" s="1355" t="s">
        <v>2239</v>
      </c>
      <c r="J59" s="1458" t="s">
        <v>2228</v>
      </c>
      <c r="K59" s="67"/>
    </row>
    <row r="60" spans="2:11" ht="18" customHeight="1">
      <c r="B60" s="706" t="s">
        <v>2240</v>
      </c>
      <c r="C60" s="1344"/>
      <c r="D60" s="707" t="s">
        <v>2722</v>
      </c>
      <c r="E60" s="708" t="s">
        <v>8</v>
      </c>
      <c r="F60" s="707" t="s">
        <v>9</v>
      </c>
      <c r="G60" s="711" t="s">
        <v>2254</v>
      </c>
      <c r="H60" s="707" t="s">
        <v>745</v>
      </c>
      <c r="I60" s="1355" t="s">
        <v>2256</v>
      </c>
      <c r="J60" s="1458" t="s">
        <v>2240</v>
      </c>
      <c r="K60" s="67"/>
    </row>
    <row r="61" spans="2:11" ht="18" customHeight="1" thickBot="1">
      <c r="B61" s="1352"/>
      <c r="C61" s="817"/>
      <c r="D61" s="891"/>
      <c r="E61" s="1356"/>
      <c r="F61" s="891"/>
      <c r="G61" s="1379"/>
      <c r="H61" s="891"/>
      <c r="I61" s="817"/>
      <c r="J61" s="1465"/>
      <c r="K61" s="67"/>
    </row>
    <row r="62" spans="2:11" ht="18" customHeight="1">
      <c r="B62" s="778"/>
      <c r="C62" s="1344"/>
      <c r="D62" s="707" t="s">
        <v>954</v>
      </c>
      <c r="E62" s="789"/>
      <c r="F62" s="789"/>
      <c r="G62" s="807"/>
      <c r="H62" s="789"/>
      <c r="I62" s="1344"/>
      <c r="J62" s="1457"/>
      <c r="K62" s="67"/>
    </row>
    <row r="63" spans="2:11" ht="18" customHeight="1">
      <c r="B63" s="778"/>
      <c r="C63" s="845"/>
      <c r="D63" s="846" t="s">
        <v>955</v>
      </c>
      <c r="E63" s="789"/>
      <c r="F63" s="789"/>
      <c r="G63" s="807"/>
      <c r="H63" s="789"/>
      <c r="I63" s="1344"/>
      <c r="J63" s="1457"/>
      <c r="K63" s="67"/>
    </row>
    <row r="64" spans="2:11" ht="18" customHeight="1">
      <c r="B64" s="706" t="s">
        <v>546</v>
      </c>
      <c r="C64" s="765" t="s">
        <v>956</v>
      </c>
      <c r="D64" s="789" t="s">
        <v>1414</v>
      </c>
      <c r="E64" s="727">
        <v>18785.439999999999</v>
      </c>
      <c r="F64" s="727">
        <v>3245.16</v>
      </c>
      <c r="G64" s="921">
        <v>4021</v>
      </c>
      <c r="H64" s="847">
        <f t="shared" ref="H64:H72" si="2">SUM(E64:G64)</f>
        <v>26051.599999999999</v>
      </c>
      <c r="I64" s="1452">
        <v>20859.27</v>
      </c>
      <c r="J64" s="1458" t="s">
        <v>546</v>
      </c>
      <c r="K64" s="67"/>
    </row>
    <row r="65" spans="2:11" ht="18" customHeight="1">
      <c r="B65" s="706" t="s">
        <v>549</v>
      </c>
      <c r="C65" s="765" t="s">
        <v>957</v>
      </c>
      <c r="D65" s="789" t="s">
        <v>1416</v>
      </c>
      <c r="E65" s="727">
        <v>31264.84</v>
      </c>
      <c r="F65" s="727">
        <v>5317.47</v>
      </c>
      <c r="G65" s="921">
        <v>15444.67</v>
      </c>
      <c r="H65" s="847">
        <f t="shared" si="2"/>
        <v>52026.979999999996</v>
      </c>
      <c r="I65" s="1452">
        <v>52649.99</v>
      </c>
      <c r="J65" s="1458" t="s">
        <v>549</v>
      </c>
      <c r="K65" s="67"/>
    </row>
    <row r="66" spans="2:11" ht="18" customHeight="1">
      <c r="B66" s="706" t="s">
        <v>1338</v>
      </c>
      <c r="C66" s="765" t="s">
        <v>958</v>
      </c>
      <c r="D66" s="789" t="s">
        <v>1418</v>
      </c>
      <c r="E66" s="727"/>
      <c r="F66" s="727"/>
      <c r="G66" s="921">
        <v>23.25</v>
      </c>
      <c r="H66" s="847">
        <f t="shared" si="2"/>
        <v>23.25</v>
      </c>
      <c r="I66" s="1452">
        <v>30.85</v>
      </c>
      <c r="J66" s="1458" t="s">
        <v>1338</v>
      </c>
      <c r="K66" s="67"/>
    </row>
    <row r="67" spans="2:11" ht="18" customHeight="1">
      <c r="B67" s="706" t="s">
        <v>1340</v>
      </c>
      <c r="C67" s="765" t="s">
        <v>959</v>
      </c>
      <c r="D67" s="789" t="s">
        <v>1420</v>
      </c>
      <c r="E67" s="727">
        <v>4303.54</v>
      </c>
      <c r="F67" s="727">
        <v>693.76</v>
      </c>
      <c r="G67" s="921">
        <v>2349.44</v>
      </c>
      <c r="H67" s="847">
        <f t="shared" si="2"/>
        <v>7346.74</v>
      </c>
      <c r="I67" s="1452">
        <v>6204.51</v>
      </c>
      <c r="J67" s="1458" t="s">
        <v>1340</v>
      </c>
      <c r="K67" s="67"/>
    </row>
    <row r="68" spans="2:11" ht="18" customHeight="1">
      <c r="B68" s="706" t="s">
        <v>1341</v>
      </c>
      <c r="C68" s="765" t="s">
        <v>960</v>
      </c>
      <c r="D68" s="789" t="s">
        <v>1422</v>
      </c>
      <c r="E68" s="727"/>
      <c r="F68" s="727"/>
      <c r="G68" s="921"/>
      <c r="H68" s="847">
        <f t="shared" si="2"/>
        <v>0</v>
      </c>
      <c r="I68" s="1452">
        <v>0</v>
      </c>
      <c r="J68" s="1458" t="s">
        <v>1341</v>
      </c>
      <c r="K68" s="67"/>
    </row>
    <row r="69" spans="2:11" ht="18" customHeight="1">
      <c r="B69" s="706" t="s">
        <v>1345</v>
      </c>
      <c r="C69" s="765" t="s">
        <v>961</v>
      </c>
      <c r="D69" s="789" t="s">
        <v>1424</v>
      </c>
      <c r="E69" s="727"/>
      <c r="F69" s="727"/>
      <c r="G69" s="921"/>
      <c r="H69" s="847">
        <f t="shared" si="2"/>
        <v>0</v>
      </c>
      <c r="I69" s="1452">
        <v>0</v>
      </c>
      <c r="J69" s="1458" t="s">
        <v>1345</v>
      </c>
      <c r="K69" s="67"/>
    </row>
    <row r="70" spans="2:11" ht="18" customHeight="1">
      <c r="B70" s="706" t="s">
        <v>1347</v>
      </c>
      <c r="C70" s="765" t="s">
        <v>962</v>
      </c>
      <c r="D70" s="789" t="s">
        <v>1426</v>
      </c>
      <c r="E70" s="727"/>
      <c r="F70" s="727"/>
      <c r="G70" s="921"/>
      <c r="H70" s="847">
        <f t="shared" si="2"/>
        <v>0</v>
      </c>
      <c r="I70" s="1452">
        <v>0</v>
      </c>
      <c r="J70" s="1458" t="s">
        <v>1347</v>
      </c>
      <c r="K70" s="67"/>
    </row>
    <row r="71" spans="2:11" ht="18" customHeight="1">
      <c r="B71" s="706" t="s">
        <v>562</v>
      </c>
      <c r="C71" s="765" t="s">
        <v>963</v>
      </c>
      <c r="D71" s="789" t="s">
        <v>1428</v>
      </c>
      <c r="E71" s="727"/>
      <c r="F71" s="727"/>
      <c r="G71" s="921"/>
      <c r="H71" s="847">
        <f t="shared" si="2"/>
        <v>0</v>
      </c>
      <c r="I71" s="1452">
        <v>0</v>
      </c>
      <c r="J71" s="1458" t="s">
        <v>562</v>
      </c>
      <c r="K71" s="67"/>
    </row>
    <row r="72" spans="2:11" ht="18" customHeight="1">
      <c r="B72" s="706" t="s">
        <v>565</v>
      </c>
      <c r="C72" s="765" t="s">
        <v>964</v>
      </c>
      <c r="D72" s="789" t="s">
        <v>879</v>
      </c>
      <c r="E72" s="727"/>
      <c r="F72" s="727"/>
      <c r="G72" s="921"/>
      <c r="H72" s="847">
        <f t="shared" si="2"/>
        <v>0</v>
      </c>
      <c r="I72" s="1452">
        <v>0</v>
      </c>
      <c r="J72" s="1458" t="s">
        <v>565</v>
      </c>
      <c r="K72" s="67"/>
    </row>
    <row r="73" spans="2:11" ht="18" customHeight="1">
      <c r="B73" s="706" t="s">
        <v>567</v>
      </c>
      <c r="C73" s="765" t="s">
        <v>965</v>
      </c>
      <c r="D73" s="848" t="s">
        <v>955</v>
      </c>
      <c r="E73" s="851">
        <f>SUM(E64:E72)</f>
        <v>54353.82</v>
      </c>
      <c r="F73" s="851">
        <f>SUM(F64:F72)</f>
        <v>9256.3900000000012</v>
      </c>
      <c r="G73" s="868">
        <f>SUM(G64:G72)</f>
        <v>21838.359999999997</v>
      </c>
      <c r="H73" s="852">
        <f>SUM(H64:H72)</f>
        <v>85448.569999999992</v>
      </c>
      <c r="I73" s="1461">
        <f>SUM(I64:I72)</f>
        <v>79744.62</v>
      </c>
      <c r="J73" s="1458" t="s">
        <v>567</v>
      </c>
      <c r="K73" s="67"/>
    </row>
    <row r="74" spans="2:11" ht="18" customHeight="1">
      <c r="B74" s="706" t="s">
        <v>570</v>
      </c>
      <c r="C74" s="765" t="s">
        <v>1482</v>
      </c>
      <c r="D74" s="707" t="s">
        <v>966</v>
      </c>
      <c r="E74" s="849">
        <f>+E24+E31+E37+E38+E43+E51+E73</f>
        <v>248267.2</v>
      </c>
      <c r="F74" s="849">
        <f>+F24+F31+F37+F38+F43+F51+F73</f>
        <v>44791.199999999997</v>
      </c>
      <c r="G74" s="1353">
        <f>+G24+G31+G37+G38+G43+G51+G73</f>
        <v>169498.8</v>
      </c>
      <c r="H74" s="849">
        <f>+H24+H31+H37+H38+H43+H51+H73</f>
        <v>462557.19999999995</v>
      </c>
      <c r="I74" s="1454">
        <f>+I24+I31+I37+I38+I43+I51+I73</f>
        <v>495246.97</v>
      </c>
      <c r="J74" s="1458" t="s">
        <v>570</v>
      </c>
      <c r="K74" s="67"/>
    </row>
    <row r="75" spans="2:11" ht="18" customHeight="1">
      <c r="B75" s="778"/>
      <c r="C75" s="765"/>
      <c r="D75" s="789"/>
      <c r="E75" s="851"/>
      <c r="F75" s="851"/>
      <c r="G75" s="868"/>
      <c r="H75" s="851"/>
      <c r="I75" s="922"/>
      <c r="J75" s="1457"/>
      <c r="K75" s="67"/>
    </row>
    <row r="76" spans="2:11" ht="18" customHeight="1">
      <c r="B76" s="706" t="s">
        <v>1482</v>
      </c>
      <c r="C76" s="709" t="s">
        <v>1998</v>
      </c>
      <c r="D76" s="861" t="s">
        <v>967</v>
      </c>
      <c r="E76" s="847"/>
      <c r="F76" s="847"/>
      <c r="G76" s="731"/>
      <c r="H76" s="847"/>
      <c r="I76" s="1453"/>
      <c r="J76" s="1458" t="s">
        <v>1482</v>
      </c>
      <c r="K76" s="67"/>
    </row>
    <row r="77" spans="2:11" ht="18" customHeight="1">
      <c r="B77" s="778"/>
      <c r="C77" s="845"/>
      <c r="D77" s="846" t="s">
        <v>968</v>
      </c>
      <c r="E77" s="847"/>
      <c r="F77" s="847"/>
      <c r="G77" s="731"/>
      <c r="H77" s="847"/>
      <c r="I77" s="1453"/>
      <c r="J77" s="1457"/>
      <c r="K77" s="67"/>
    </row>
    <row r="78" spans="2:11" ht="18" customHeight="1">
      <c r="B78" s="706" t="s">
        <v>573</v>
      </c>
      <c r="C78" s="765" t="s">
        <v>397</v>
      </c>
      <c r="D78" s="789" t="s">
        <v>398</v>
      </c>
      <c r="E78" s="727"/>
      <c r="F78" s="727"/>
      <c r="G78" s="921"/>
      <c r="H78" s="847">
        <f>SUM(E78:G78)</f>
        <v>0</v>
      </c>
      <c r="I78" s="1452">
        <v>0</v>
      </c>
      <c r="J78" s="1458" t="s">
        <v>573</v>
      </c>
      <c r="K78" s="67"/>
    </row>
    <row r="79" spans="2:11" ht="18" customHeight="1">
      <c r="B79" s="706" t="s">
        <v>575</v>
      </c>
      <c r="C79" s="765" t="s">
        <v>399</v>
      </c>
      <c r="D79" s="789" t="s">
        <v>400</v>
      </c>
      <c r="E79" s="727"/>
      <c r="F79" s="727"/>
      <c r="G79" s="921"/>
      <c r="H79" s="847">
        <f>SUM(E79:G79)</f>
        <v>0</v>
      </c>
      <c r="I79" s="1452">
        <v>0</v>
      </c>
      <c r="J79" s="1458" t="s">
        <v>575</v>
      </c>
      <c r="K79" s="67"/>
    </row>
    <row r="80" spans="2:11" ht="18" customHeight="1">
      <c r="B80" s="706" t="s">
        <v>1060</v>
      </c>
      <c r="C80" s="765" t="s">
        <v>1998</v>
      </c>
      <c r="D80" s="789" t="s">
        <v>15</v>
      </c>
      <c r="E80" s="727"/>
      <c r="F80" s="727"/>
      <c r="G80" s="921"/>
      <c r="H80" s="847">
        <f>SUM(E80:G80)</f>
        <v>0</v>
      </c>
      <c r="I80" s="1452">
        <v>0</v>
      </c>
      <c r="J80" s="1458" t="s">
        <v>1060</v>
      </c>
      <c r="K80" s="67"/>
    </row>
    <row r="81" spans="2:11" ht="18" customHeight="1">
      <c r="B81" s="706" t="s">
        <v>1560</v>
      </c>
      <c r="C81" s="765" t="s">
        <v>1482</v>
      </c>
      <c r="D81" s="789" t="s">
        <v>16</v>
      </c>
      <c r="E81" s="847">
        <f>E79-E80</f>
        <v>0</v>
      </c>
      <c r="F81" s="847">
        <f>F79-F80</f>
        <v>0</v>
      </c>
      <c r="G81" s="731">
        <f>G79-G80</f>
        <v>0</v>
      </c>
      <c r="H81" s="847">
        <f>SUM(E81:G81)</f>
        <v>0</v>
      </c>
      <c r="I81" s="1453">
        <f>-I79-I80</f>
        <v>0</v>
      </c>
      <c r="J81" s="1458" t="s">
        <v>1560</v>
      </c>
      <c r="K81" s="67"/>
    </row>
    <row r="82" spans="2:11" ht="18" customHeight="1">
      <c r="B82" s="706" t="s">
        <v>215</v>
      </c>
      <c r="C82" s="765" t="s">
        <v>401</v>
      </c>
      <c r="D82" s="848" t="s">
        <v>402</v>
      </c>
      <c r="E82" s="849">
        <f>E78+E81</f>
        <v>0</v>
      </c>
      <c r="F82" s="849">
        <f>F78+F81</f>
        <v>0</v>
      </c>
      <c r="G82" s="1353">
        <f>G78+G81</f>
        <v>0</v>
      </c>
      <c r="H82" s="849">
        <f>SUM(E82:G82)</f>
        <v>0</v>
      </c>
      <c r="I82" s="1454">
        <f>I78+I81</f>
        <v>0</v>
      </c>
      <c r="J82" s="1458" t="s">
        <v>215</v>
      </c>
      <c r="K82" s="67"/>
    </row>
    <row r="83" spans="2:11" ht="18" customHeight="1">
      <c r="B83" s="778"/>
      <c r="C83" s="765"/>
      <c r="D83" s="789"/>
      <c r="E83" s="851"/>
      <c r="F83" s="851"/>
      <c r="G83" s="868"/>
      <c r="H83" s="851"/>
      <c r="I83" s="922"/>
      <c r="J83" s="1457"/>
      <c r="K83" s="67"/>
    </row>
    <row r="84" spans="2:11" ht="18" customHeight="1">
      <c r="B84" s="778"/>
      <c r="C84" s="845"/>
      <c r="D84" s="846" t="s">
        <v>403</v>
      </c>
      <c r="E84" s="847"/>
      <c r="F84" s="847"/>
      <c r="G84" s="731"/>
      <c r="H84" s="847"/>
      <c r="I84" s="1453"/>
      <c r="J84" s="1457"/>
      <c r="K84" s="67"/>
    </row>
    <row r="85" spans="2:11" ht="18" customHeight="1">
      <c r="B85" s="706" t="s">
        <v>1065</v>
      </c>
      <c r="C85" s="765" t="s">
        <v>404</v>
      </c>
      <c r="D85" s="789" t="s">
        <v>405</v>
      </c>
      <c r="E85" s="727">
        <v>867.03</v>
      </c>
      <c r="F85" s="727">
        <v>146.13</v>
      </c>
      <c r="G85" s="921">
        <v>19136.57</v>
      </c>
      <c r="H85" s="847">
        <f>SUM(E85:G85)</f>
        <v>20149.73</v>
      </c>
      <c r="I85" s="1452">
        <v>20693.21</v>
      </c>
      <c r="J85" s="1458" t="s">
        <v>1065</v>
      </c>
      <c r="K85" s="67"/>
    </row>
    <row r="86" spans="2:11" ht="18" customHeight="1">
      <c r="B86" s="706" t="s">
        <v>1067</v>
      </c>
      <c r="C86" s="765" t="s">
        <v>406</v>
      </c>
      <c r="D86" s="789" t="s">
        <v>407</v>
      </c>
      <c r="E86" s="727"/>
      <c r="F86" s="727"/>
      <c r="G86" s="921"/>
      <c r="H86" s="847">
        <f t="shared" ref="H86:H92" si="3">SUM(E86:G86)</f>
        <v>0</v>
      </c>
      <c r="I86" s="1452">
        <v>0</v>
      </c>
      <c r="J86" s="1458" t="s">
        <v>1067</v>
      </c>
      <c r="K86" s="67"/>
    </row>
    <row r="87" spans="2:11" ht="18" customHeight="1">
      <c r="B87" s="706" t="s">
        <v>1069</v>
      </c>
      <c r="C87" s="765" t="s">
        <v>408</v>
      </c>
      <c r="D87" s="789" t="s">
        <v>409</v>
      </c>
      <c r="E87" s="727">
        <v>28397.919999999998</v>
      </c>
      <c r="F87" s="727">
        <v>5076.67</v>
      </c>
      <c r="G87" s="921">
        <v>2884</v>
      </c>
      <c r="H87" s="847">
        <f t="shared" si="3"/>
        <v>36358.589999999997</v>
      </c>
      <c r="I87" s="1452">
        <v>43273.06</v>
      </c>
      <c r="J87" s="1458" t="s">
        <v>1069</v>
      </c>
      <c r="K87" s="67"/>
    </row>
    <row r="88" spans="2:11" ht="18" customHeight="1">
      <c r="B88" s="706" t="s">
        <v>1072</v>
      </c>
      <c r="C88" s="765" t="s">
        <v>410</v>
      </c>
      <c r="D88" s="789" t="s">
        <v>411</v>
      </c>
      <c r="E88" s="727"/>
      <c r="F88" s="727"/>
      <c r="G88" s="921"/>
      <c r="H88" s="847">
        <f t="shared" si="3"/>
        <v>0</v>
      </c>
      <c r="I88" s="1452">
        <v>0</v>
      </c>
      <c r="J88" s="1458" t="s">
        <v>1072</v>
      </c>
      <c r="K88" s="67"/>
    </row>
    <row r="89" spans="2:11" ht="18" customHeight="1">
      <c r="B89" s="706" t="s">
        <v>1354</v>
      </c>
      <c r="C89" s="765" t="s">
        <v>1998</v>
      </c>
      <c r="D89" s="789" t="s">
        <v>15</v>
      </c>
      <c r="E89" s="727"/>
      <c r="F89" s="727"/>
      <c r="G89" s="921"/>
      <c r="H89" s="847">
        <f t="shared" si="3"/>
        <v>0</v>
      </c>
      <c r="I89" s="1452">
        <v>0</v>
      </c>
      <c r="J89" s="1458" t="s">
        <v>1354</v>
      </c>
      <c r="K89" s="67"/>
    </row>
    <row r="90" spans="2:11" ht="18" customHeight="1">
      <c r="B90" s="706" t="s">
        <v>1356</v>
      </c>
      <c r="C90" s="765" t="s">
        <v>1482</v>
      </c>
      <c r="D90" s="789" t="s">
        <v>16</v>
      </c>
      <c r="E90" s="847">
        <f>E88-E89</f>
        <v>0</v>
      </c>
      <c r="F90" s="847">
        <f>F88-F89</f>
        <v>0</v>
      </c>
      <c r="G90" s="731">
        <f>G88-G89</f>
        <v>0</v>
      </c>
      <c r="H90" s="847">
        <f t="shared" si="3"/>
        <v>0</v>
      </c>
      <c r="I90" s="1453">
        <v>0</v>
      </c>
      <c r="J90" s="1458" t="s">
        <v>1356</v>
      </c>
      <c r="K90" s="67"/>
    </row>
    <row r="91" spans="2:11" ht="18" customHeight="1">
      <c r="B91" s="706" t="s">
        <v>1357</v>
      </c>
      <c r="C91" s="765" t="s">
        <v>412</v>
      </c>
      <c r="D91" s="789" t="s">
        <v>413</v>
      </c>
      <c r="E91" s="727"/>
      <c r="F91" s="727"/>
      <c r="G91" s="921"/>
      <c r="H91" s="847">
        <f t="shared" si="3"/>
        <v>0</v>
      </c>
      <c r="I91" s="1452">
        <v>0</v>
      </c>
      <c r="J91" s="1458" t="s">
        <v>1357</v>
      </c>
      <c r="K91" s="67"/>
    </row>
    <row r="92" spans="2:11" ht="18" customHeight="1">
      <c r="B92" s="706" t="s">
        <v>1358</v>
      </c>
      <c r="C92" s="765" t="s">
        <v>1482</v>
      </c>
      <c r="D92" s="789" t="s">
        <v>15</v>
      </c>
      <c r="E92" s="727"/>
      <c r="F92" s="727"/>
      <c r="G92" s="921"/>
      <c r="H92" s="847">
        <f t="shared" si="3"/>
        <v>0</v>
      </c>
      <c r="I92" s="1452">
        <v>0</v>
      </c>
      <c r="J92" s="1458" t="s">
        <v>1358</v>
      </c>
      <c r="K92" s="67"/>
    </row>
    <row r="93" spans="2:11" ht="18" customHeight="1">
      <c r="B93" s="706" t="s">
        <v>1078</v>
      </c>
      <c r="C93" s="765" t="s">
        <v>1998</v>
      </c>
      <c r="D93" s="789" t="s">
        <v>16</v>
      </c>
      <c r="E93" s="847">
        <f>E91-E92</f>
        <v>0</v>
      </c>
      <c r="F93" s="847">
        <f>F91-F92</f>
        <v>0</v>
      </c>
      <c r="G93" s="731">
        <f>G91-G92</f>
        <v>0</v>
      </c>
      <c r="H93" s="847">
        <f>SUM(E93:G93)</f>
        <v>0</v>
      </c>
      <c r="I93" s="1453">
        <v>0</v>
      </c>
      <c r="J93" s="1458" t="s">
        <v>1078</v>
      </c>
      <c r="K93" s="67"/>
    </row>
    <row r="94" spans="2:11" ht="18" customHeight="1">
      <c r="B94" s="706" t="s">
        <v>1081</v>
      </c>
      <c r="C94" s="765" t="s">
        <v>414</v>
      </c>
      <c r="D94" s="848" t="s">
        <v>415</v>
      </c>
      <c r="E94" s="851">
        <f>+E85+E86+E87+E90+E93</f>
        <v>29264.949999999997</v>
      </c>
      <c r="F94" s="851">
        <f>+F85+F86+F87+F90+F93</f>
        <v>5222.8</v>
      </c>
      <c r="G94" s="868">
        <f>+G85+G86+G87+G90+G93</f>
        <v>22020.57</v>
      </c>
      <c r="H94" s="851">
        <f>+H85+H86+H87+H90+H93</f>
        <v>56508.319999999992</v>
      </c>
      <c r="I94" s="922">
        <f>+I85+I86+I87+I90+I93</f>
        <v>63966.27</v>
      </c>
      <c r="J94" s="1458" t="s">
        <v>1081</v>
      </c>
      <c r="K94" s="67"/>
    </row>
    <row r="95" spans="2:11" ht="18" customHeight="1">
      <c r="B95" s="706" t="s">
        <v>2730</v>
      </c>
      <c r="C95" s="765" t="s">
        <v>416</v>
      </c>
      <c r="D95" s="848" t="s">
        <v>417</v>
      </c>
      <c r="E95" s="862"/>
      <c r="F95" s="862"/>
      <c r="G95" s="1377">
        <v>23769.14</v>
      </c>
      <c r="H95" s="849">
        <f>SUM(E95:G95)</f>
        <v>23769.14</v>
      </c>
      <c r="I95" s="1462">
        <v>21272.95</v>
      </c>
      <c r="J95" s="1458" t="s">
        <v>2730</v>
      </c>
      <c r="K95" s="67"/>
    </row>
    <row r="96" spans="2:11" ht="18" customHeight="1">
      <c r="B96" s="778"/>
      <c r="C96" s="765"/>
      <c r="D96" s="789"/>
      <c r="E96" s="851"/>
      <c r="F96" s="851"/>
      <c r="G96" s="868"/>
      <c r="H96" s="851"/>
      <c r="I96" s="960"/>
      <c r="J96" s="1457"/>
      <c r="K96" s="67"/>
    </row>
    <row r="97" spans="2:11" ht="18" customHeight="1">
      <c r="B97" s="778"/>
      <c r="C97" s="845"/>
      <c r="D97" s="846" t="s">
        <v>418</v>
      </c>
      <c r="E97" s="847" t="s">
        <v>1482</v>
      </c>
      <c r="F97" s="847" t="s">
        <v>1482</v>
      </c>
      <c r="G97" s="731" t="s">
        <v>1482</v>
      </c>
      <c r="H97" s="847" t="s">
        <v>1482</v>
      </c>
      <c r="I97" s="1453"/>
      <c r="J97" s="1457"/>
      <c r="K97" s="67"/>
    </row>
    <row r="98" spans="2:11" ht="18" customHeight="1">
      <c r="B98" s="706" t="s">
        <v>2733</v>
      </c>
      <c r="C98" s="765" t="s">
        <v>419</v>
      </c>
      <c r="D98" s="789" t="s">
        <v>420</v>
      </c>
      <c r="E98" s="1059"/>
      <c r="F98" s="1059"/>
      <c r="G98" s="1491">
        <v>63648.63</v>
      </c>
      <c r="H98" s="847">
        <f>G98</f>
        <v>63648.63</v>
      </c>
      <c r="I98" s="1452">
        <v>58492.2</v>
      </c>
      <c r="J98" s="1458" t="s">
        <v>2733</v>
      </c>
      <c r="K98" s="67"/>
    </row>
    <row r="99" spans="2:11" ht="18" customHeight="1">
      <c r="B99" s="706" t="s">
        <v>2736</v>
      </c>
      <c r="C99" s="765" t="s">
        <v>421</v>
      </c>
      <c r="D99" s="789" t="s">
        <v>422</v>
      </c>
      <c r="E99" s="1059"/>
      <c r="F99" s="1059"/>
      <c r="G99" s="731" t="s">
        <v>1482</v>
      </c>
      <c r="H99" s="847" t="str">
        <f>G99</f>
        <v xml:space="preserve"> </v>
      </c>
      <c r="I99" s="1452">
        <v>0</v>
      </c>
      <c r="J99" s="1458" t="s">
        <v>2736</v>
      </c>
      <c r="K99" s="67"/>
    </row>
    <row r="100" spans="2:11" ht="18" customHeight="1">
      <c r="B100" s="706" t="s">
        <v>2739</v>
      </c>
      <c r="C100" s="765" t="s">
        <v>423</v>
      </c>
      <c r="D100" s="789" t="s">
        <v>424</v>
      </c>
      <c r="E100" s="1059"/>
      <c r="F100" s="1059"/>
      <c r="G100" s="731" t="s">
        <v>1482</v>
      </c>
      <c r="H100" s="847" t="str">
        <f>G100</f>
        <v xml:space="preserve"> </v>
      </c>
      <c r="I100" s="1452">
        <v>0</v>
      </c>
      <c r="J100" s="1458" t="s">
        <v>2739</v>
      </c>
      <c r="K100" s="67"/>
    </row>
    <row r="101" spans="2:11" ht="18" customHeight="1">
      <c r="B101" s="706" t="s">
        <v>2593</v>
      </c>
      <c r="C101" s="765" t="s">
        <v>425</v>
      </c>
      <c r="D101" s="789" t="s">
        <v>426</v>
      </c>
      <c r="E101" s="1059"/>
      <c r="F101" s="1059"/>
      <c r="G101" s="731" t="s">
        <v>1482</v>
      </c>
      <c r="H101" s="847" t="str">
        <f>G101</f>
        <v xml:space="preserve"> </v>
      </c>
      <c r="I101" s="1452">
        <v>0</v>
      </c>
      <c r="J101" s="1458" t="s">
        <v>2593</v>
      </c>
      <c r="K101" s="67"/>
    </row>
    <row r="102" spans="2:11" ht="18" customHeight="1">
      <c r="B102" s="706" t="s">
        <v>2595</v>
      </c>
      <c r="C102" s="765" t="s">
        <v>427</v>
      </c>
      <c r="D102" s="789" t="s">
        <v>428</v>
      </c>
      <c r="E102" s="1059"/>
      <c r="F102" s="1059"/>
      <c r="G102" s="731" t="s">
        <v>1482</v>
      </c>
      <c r="H102" s="847" t="str">
        <f>G102</f>
        <v xml:space="preserve"> </v>
      </c>
      <c r="I102" s="1452">
        <v>0</v>
      </c>
      <c r="J102" s="1458" t="s">
        <v>2595</v>
      </c>
      <c r="K102" s="67"/>
    </row>
    <row r="103" spans="2:11" ht="18" customHeight="1">
      <c r="B103" s="706" t="s">
        <v>2599</v>
      </c>
      <c r="C103" s="765" t="s">
        <v>429</v>
      </c>
      <c r="D103" s="848" t="s">
        <v>418</v>
      </c>
      <c r="E103" s="1060"/>
      <c r="F103" s="1060"/>
      <c r="G103" s="868">
        <f>SUM(G98:G102)</f>
        <v>63648.63</v>
      </c>
      <c r="H103" s="851">
        <f>SUM(H98:H102)</f>
        <v>63648.63</v>
      </c>
      <c r="I103" s="922">
        <f>SUM(I98:I102)</f>
        <v>58492.2</v>
      </c>
      <c r="J103" s="1458" t="s">
        <v>2599</v>
      </c>
      <c r="K103" s="67"/>
    </row>
    <row r="104" spans="2:11" ht="18" customHeight="1" thickBot="1">
      <c r="B104" s="790" t="s">
        <v>53</v>
      </c>
      <c r="C104" s="817" t="s">
        <v>1482</v>
      </c>
      <c r="D104" s="812" t="s">
        <v>430</v>
      </c>
      <c r="E104" s="859">
        <f>+E82+E94+E95</f>
        <v>29264.949999999997</v>
      </c>
      <c r="F104" s="859">
        <f>+F82+F94+F95</f>
        <v>5222.8</v>
      </c>
      <c r="G104" s="1376">
        <f>+G82+G94+G95+G103</f>
        <v>109438.34</v>
      </c>
      <c r="H104" s="859">
        <f>H82+H94+H95+H103</f>
        <v>143926.09</v>
      </c>
      <c r="I104" s="1463">
        <f>I82+I94+I95+I103</f>
        <v>143731.41999999998</v>
      </c>
      <c r="J104" s="1459" t="s">
        <v>53</v>
      </c>
      <c r="K104" s="67"/>
    </row>
    <row r="105" spans="2:11" ht="18" customHeight="1">
      <c r="B105" s="765"/>
      <c r="C105" s="765"/>
      <c r="D105" s="765"/>
      <c r="E105" s="864"/>
      <c r="F105" s="864">
        <v>68</v>
      </c>
      <c r="G105" s="864"/>
      <c r="H105" s="864"/>
      <c r="I105" s="819"/>
      <c r="J105" s="765"/>
      <c r="K105" s="67"/>
    </row>
    <row r="106" spans="2:11" ht="18" customHeight="1">
      <c r="B106" s="770"/>
      <c r="C106" s="770"/>
      <c r="D106" s="770"/>
      <c r="E106" s="865"/>
      <c r="F106" s="865"/>
      <c r="G106" s="865"/>
      <c r="H106" s="865"/>
      <c r="I106" s="865"/>
      <c r="J106" s="770"/>
      <c r="K106" s="67"/>
    </row>
    <row r="107" spans="2:11" ht="18" customHeight="1" thickBot="1">
      <c r="B107" s="152" t="str">
        <f>'Data Sheet'!A54</f>
        <v>Annual Report of Pattersonville Telephone Company                                                                                           For the period ending December 31, 2014</v>
      </c>
      <c r="C107" s="765"/>
      <c r="D107" s="765"/>
      <c r="E107" s="765"/>
      <c r="F107" s="765"/>
      <c r="G107" s="765"/>
      <c r="H107" s="765"/>
      <c r="I107" s="765"/>
      <c r="J107" s="765"/>
      <c r="K107" s="67"/>
    </row>
    <row r="108" spans="2:11" ht="18" customHeight="1">
      <c r="B108" s="766"/>
      <c r="C108" s="768"/>
      <c r="D108" s="768"/>
      <c r="E108" s="768"/>
      <c r="F108" s="768"/>
      <c r="G108" s="768"/>
      <c r="H108" s="768"/>
      <c r="I108" s="768"/>
      <c r="J108" s="769"/>
      <c r="K108" s="67"/>
    </row>
    <row r="109" spans="2:11" ht="18" customHeight="1">
      <c r="B109" s="562" t="s">
        <v>4</v>
      </c>
      <c r="C109" s="1346"/>
      <c r="D109" s="1346"/>
      <c r="E109" s="1346"/>
      <c r="F109" s="1346"/>
      <c r="G109" s="771"/>
      <c r="H109" s="1346"/>
      <c r="I109" s="1346"/>
      <c r="J109" s="771"/>
      <c r="K109" s="67"/>
    </row>
    <row r="110" spans="2:11" ht="18" customHeight="1" thickBot="1">
      <c r="B110" s="823"/>
      <c r="C110" s="817"/>
      <c r="D110" s="817"/>
      <c r="E110" s="817"/>
      <c r="F110" s="817"/>
      <c r="G110" s="817"/>
      <c r="H110" s="1350"/>
      <c r="I110" s="1350"/>
      <c r="J110" s="1351"/>
      <c r="K110" s="67"/>
    </row>
    <row r="111" spans="2:11" ht="18" customHeight="1">
      <c r="B111" s="778"/>
      <c r="C111" s="1344"/>
      <c r="D111" s="789"/>
      <c r="E111" s="789"/>
      <c r="F111" s="789"/>
      <c r="G111" s="1380"/>
      <c r="H111" s="707" t="s">
        <v>1966</v>
      </c>
      <c r="I111" s="1355" t="s">
        <v>1550</v>
      </c>
      <c r="J111" s="1456"/>
      <c r="K111" s="67"/>
    </row>
    <row r="112" spans="2:11" ht="18" customHeight="1">
      <c r="B112" s="706" t="s">
        <v>2228</v>
      </c>
      <c r="C112" s="1344"/>
      <c r="D112" s="707" t="s">
        <v>2811</v>
      </c>
      <c r="E112" s="707" t="s">
        <v>5</v>
      </c>
      <c r="F112" s="707" t="s">
        <v>6</v>
      </c>
      <c r="G112" s="711" t="s">
        <v>7</v>
      </c>
      <c r="H112" s="707" t="s">
        <v>2239</v>
      </c>
      <c r="I112" s="1355" t="s">
        <v>2239</v>
      </c>
      <c r="J112" s="1458" t="s">
        <v>2228</v>
      </c>
      <c r="K112" s="67"/>
    </row>
    <row r="113" spans="2:11" ht="18" customHeight="1">
      <c r="B113" s="706" t="s">
        <v>2240</v>
      </c>
      <c r="C113" s="1344"/>
      <c r="D113" s="707" t="s">
        <v>2722</v>
      </c>
      <c r="E113" s="707" t="s">
        <v>8</v>
      </c>
      <c r="F113" s="707" t="s">
        <v>9</v>
      </c>
      <c r="G113" s="711" t="s">
        <v>10</v>
      </c>
      <c r="H113" s="707" t="s">
        <v>745</v>
      </c>
      <c r="I113" s="1355" t="s">
        <v>2256</v>
      </c>
      <c r="J113" s="1458" t="s">
        <v>2240</v>
      </c>
      <c r="K113" s="67"/>
    </row>
    <row r="114" spans="2:11" ht="18" customHeight="1" thickBot="1">
      <c r="B114" s="1352"/>
      <c r="C114" s="817"/>
      <c r="D114" s="891"/>
      <c r="E114" s="891"/>
      <c r="F114" s="891"/>
      <c r="G114" s="1379"/>
      <c r="H114" s="891"/>
      <c r="I114" s="817"/>
      <c r="J114" s="1465"/>
      <c r="K114" s="67"/>
    </row>
    <row r="115" spans="2:11" ht="18" customHeight="1">
      <c r="B115" s="778"/>
      <c r="C115" s="765"/>
      <c r="D115" s="861" t="s">
        <v>1139</v>
      </c>
      <c r="E115" s="789"/>
      <c r="F115" s="789"/>
      <c r="G115" s="807" t="s">
        <v>1236</v>
      </c>
      <c r="H115" s="789" t="s">
        <v>1236</v>
      </c>
      <c r="I115" s="1344" t="s">
        <v>1236</v>
      </c>
      <c r="J115" s="1457"/>
      <c r="K115" s="67"/>
    </row>
    <row r="116" spans="2:11" ht="18" customHeight="1">
      <c r="B116" s="778"/>
      <c r="C116" s="845"/>
      <c r="D116" s="846" t="s">
        <v>2002</v>
      </c>
      <c r="E116" s="789"/>
      <c r="F116" s="789"/>
      <c r="G116" s="807"/>
      <c r="H116" s="789"/>
      <c r="I116" s="1344"/>
      <c r="J116" s="1457"/>
      <c r="K116" s="67"/>
    </row>
    <row r="117" spans="2:11" ht="18" customHeight="1">
      <c r="B117" s="706" t="s">
        <v>54</v>
      </c>
      <c r="C117" s="765" t="s">
        <v>434</v>
      </c>
      <c r="D117" s="789" t="s">
        <v>435</v>
      </c>
      <c r="E117" s="727"/>
      <c r="F117" s="727"/>
      <c r="G117" s="1491">
        <v>577.6</v>
      </c>
      <c r="H117" s="847">
        <f>SUM(E117:G117)</f>
        <v>577.6</v>
      </c>
      <c r="I117" s="1452">
        <v>1029.03</v>
      </c>
      <c r="J117" s="1458" t="s">
        <v>54</v>
      </c>
      <c r="K117" s="67"/>
    </row>
    <row r="118" spans="2:11" ht="18" customHeight="1">
      <c r="B118" s="706" t="s">
        <v>432</v>
      </c>
      <c r="C118" s="765" t="s">
        <v>436</v>
      </c>
      <c r="D118" s="789" t="s">
        <v>437</v>
      </c>
      <c r="E118" s="727"/>
      <c r="F118" s="727"/>
      <c r="G118" s="807"/>
      <c r="H118" s="847">
        <f>SUM(E118:G118)</f>
        <v>0</v>
      </c>
      <c r="I118" s="1452">
        <v>0</v>
      </c>
      <c r="J118" s="1458" t="s">
        <v>432</v>
      </c>
      <c r="K118" s="67"/>
    </row>
    <row r="119" spans="2:11" ht="18" customHeight="1">
      <c r="B119" s="706" t="s">
        <v>433</v>
      </c>
      <c r="C119" s="765" t="s">
        <v>438</v>
      </c>
      <c r="D119" s="789" t="s">
        <v>439</v>
      </c>
      <c r="E119" s="727"/>
      <c r="F119" s="727"/>
      <c r="G119" s="807"/>
      <c r="H119" s="847">
        <f>SUM(E119:G119)</f>
        <v>0</v>
      </c>
      <c r="I119" s="1452">
        <v>0</v>
      </c>
      <c r="J119" s="1458" t="s">
        <v>433</v>
      </c>
      <c r="K119" s="67"/>
    </row>
    <row r="120" spans="2:11" ht="18" customHeight="1">
      <c r="B120" s="706" t="s">
        <v>440</v>
      </c>
      <c r="C120" s="765" t="s">
        <v>441</v>
      </c>
      <c r="D120" s="848" t="s">
        <v>2002</v>
      </c>
      <c r="E120" s="866">
        <f>SUM(E117:E119)</f>
        <v>0</v>
      </c>
      <c r="F120" s="866">
        <f>SUM(F117:F119)</f>
        <v>0</v>
      </c>
      <c r="G120" s="1353">
        <f>SUM(G117:G119)</f>
        <v>577.6</v>
      </c>
      <c r="H120" s="849">
        <f>SUM(E120:G120)</f>
        <v>577.6</v>
      </c>
      <c r="I120" s="1454">
        <f>SUM(I117:I119)</f>
        <v>1029.03</v>
      </c>
      <c r="J120" s="1458" t="s">
        <v>440</v>
      </c>
      <c r="K120" s="67"/>
    </row>
    <row r="121" spans="2:11" ht="18" customHeight="1">
      <c r="B121" s="778"/>
      <c r="C121" s="765"/>
      <c r="D121" s="789"/>
      <c r="E121" s="867"/>
      <c r="F121" s="851"/>
      <c r="G121" s="868"/>
      <c r="H121" s="851"/>
      <c r="I121" s="922"/>
      <c r="J121" s="1457"/>
      <c r="K121" s="67"/>
    </row>
    <row r="122" spans="2:11" ht="18" customHeight="1">
      <c r="B122" s="778" t="s">
        <v>1482</v>
      </c>
      <c r="C122" s="845"/>
      <c r="D122" s="846" t="s">
        <v>442</v>
      </c>
      <c r="E122" s="847"/>
      <c r="F122" s="847"/>
      <c r="G122" s="731"/>
      <c r="H122" s="847"/>
      <c r="I122" s="1453"/>
      <c r="J122" s="1457" t="s">
        <v>1482</v>
      </c>
      <c r="K122" s="67"/>
    </row>
    <row r="123" spans="2:11" ht="18" customHeight="1">
      <c r="B123" s="706" t="s">
        <v>921</v>
      </c>
      <c r="C123" s="765" t="s">
        <v>443</v>
      </c>
      <c r="D123" s="789" t="s">
        <v>444</v>
      </c>
      <c r="E123" s="727"/>
      <c r="F123" s="727"/>
      <c r="G123" s="1491">
        <v>1950.89</v>
      </c>
      <c r="H123" s="847">
        <f t="shared" ref="H123:H129" si="4">SUM(E123:G123)</f>
        <v>1950.89</v>
      </c>
      <c r="I123" s="1452">
        <v>2134.66</v>
      </c>
      <c r="J123" s="1458" t="s">
        <v>921</v>
      </c>
      <c r="K123" s="67"/>
    </row>
    <row r="124" spans="2:11" ht="18" customHeight="1">
      <c r="B124" s="706" t="s">
        <v>1023</v>
      </c>
      <c r="C124" s="765" t="s">
        <v>445</v>
      </c>
      <c r="D124" s="789" t="s">
        <v>446</v>
      </c>
      <c r="E124" s="727"/>
      <c r="F124" s="727"/>
      <c r="G124" s="731"/>
      <c r="H124" s="847">
        <f t="shared" si="4"/>
        <v>0</v>
      </c>
      <c r="I124" s="1452">
        <v>0</v>
      </c>
      <c r="J124" s="1458" t="s">
        <v>1023</v>
      </c>
      <c r="K124" s="67"/>
    </row>
    <row r="125" spans="2:11" ht="18" customHeight="1">
      <c r="B125" s="706" t="s">
        <v>447</v>
      </c>
      <c r="C125" s="765" t="s">
        <v>448</v>
      </c>
      <c r="D125" s="789" t="s">
        <v>449</v>
      </c>
      <c r="E125" s="727">
        <v>3073.89</v>
      </c>
      <c r="F125" s="727">
        <v>668.12</v>
      </c>
      <c r="G125" s="1491">
        <v>9525.4</v>
      </c>
      <c r="H125" s="847">
        <f t="shared" si="4"/>
        <v>13267.41</v>
      </c>
      <c r="I125" s="1452">
        <v>13323.13</v>
      </c>
      <c r="J125" s="1458" t="s">
        <v>447</v>
      </c>
      <c r="K125" s="67"/>
    </row>
    <row r="126" spans="2:11" ht="18" customHeight="1">
      <c r="B126" s="706" t="s">
        <v>2606</v>
      </c>
      <c r="C126" s="765" t="s">
        <v>450</v>
      </c>
      <c r="D126" s="789" t="s">
        <v>451</v>
      </c>
      <c r="E126" s="727">
        <v>1529.78</v>
      </c>
      <c r="F126" s="727">
        <v>326</v>
      </c>
      <c r="G126" s="731"/>
      <c r="H126" s="847">
        <f t="shared" si="4"/>
        <v>1855.78</v>
      </c>
      <c r="I126" s="1452">
        <v>2933.85</v>
      </c>
      <c r="J126" s="1458" t="s">
        <v>2606</v>
      </c>
      <c r="K126" s="67"/>
    </row>
    <row r="127" spans="2:11" ht="18" customHeight="1">
      <c r="B127" s="706" t="s">
        <v>2611</v>
      </c>
      <c r="C127" s="765" t="s">
        <v>452</v>
      </c>
      <c r="D127" s="789" t="s">
        <v>453</v>
      </c>
      <c r="E127" s="727">
        <v>61451.97</v>
      </c>
      <c r="F127" s="727">
        <v>13758.39</v>
      </c>
      <c r="G127" s="1491">
        <v>9519.4500000000007</v>
      </c>
      <c r="H127" s="847">
        <f t="shared" si="4"/>
        <v>84729.81</v>
      </c>
      <c r="I127" s="1452">
        <v>87952.25</v>
      </c>
      <c r="J127" s="1458" t="s">
        <v>2611</v>
      </c>
      <c r="K127" s="67"/>
    </row>
    <row r="128" spans="2:11" ht="18" customHeight="1">
      <c r="B128" s="706" t="s">
        <v>2615</v>
      </c>
      <c r="C128" s="765" t="s">
        <v>454</v>
      </c>
      <c r="D128" s="789" t="s">
        <v>455</v>
      </c>
      <c r="E128" s="727"/>
      <c r="F128" s="727"/>
      <c r="G128" s="739"/>
      <c r="H128" s="847">
        <f t="shared" si="4"/>
        <v>0</v>
      </c>
      <c r="I128" s="1452">
        <v>0</v>
      </c>
      <c r="J128" s="1458" t="s">
        <v>2615</v>
      </c>
      <c r="K128" s="67"/>
    </row>
    <row r="129" spans="2:11" ht="18" customHeight="1">
      <c r="B129" s="706" t="s">
        <v>2619</v>
      </c>
      <c r="C129" s="765" t="s">
        <v>456</v>
      </c>
      <c r="D129" s="848" t="s">
        <v>442</v>
      </c>
      <c r="E129" s="849">
        <f>SUM(E123:E128)</f>
        <v>66055.64</v>
      </c>
      <c r="F129" s="849">
        <f>SUM(F123:F128)</f>
        <v>14752.51</v>
      </c>
      <c r="G129" s="1353">
        <f>SUM(G123:G128)</f>
        <v>20995.739999999998</v>
      </c>
      <c r="H129" s="849">
        <f t="shared" si="4"/>
        <v>101803.88999999998</v>
      </c>
      <c r="I129" s="1454">
        <f>SUM(I123:I128)</f>
        <v>106343.89</v>
      </c>
      <c r="J129" s="1458" t="s">
        <v>2619</v>
      </c>
      <c r="K129" s="67"/>
    </row>
    <row r="130" spans="2:11" ht="18" customHeight="1">
      <c r="B130" s="706" t="s">
        <v>160</v>
      </c>
      <c r="C130" s="765" t="s">
        <v>1482</v>
      </c>
      <c r="D130" s="707" t="s">
        <v>457</v>
      </c>
      <c r="E130" s="866">
        <f>+E120+E129</f>
        <v>66055.64</v>
      </c>
      <c r="F130" s="849">
        <f>+F120+F129</f>
        <v>14752.51</v>
      </c>
      <c r="G130" s="1353">
        <f>+G120+G129</f>
        <v>21573.339999999997</v>
      </c>
      <c r="H130" s="849">
        <f>+H120+H129</f>
        <v>102381.48999999999</v>
      </c>
      <c r="I130" s="1454">
        <f>+I120+I129</f>
        <v>107372.92</v>
      </c>
      <c r="J130" s="1458" t="s">
        <v>160</v>
      </c>
      <c r="K130" s="67"/>
    </row>
    <row r="131" spans="2:11" ht="18" customHeight="1">
      <c r="B131" s="778"/>
      <c r="C131" s="765"/>
      <c r="D131" s="789"/>
      <c r="E131" s="867"/>
      <c r="F131" s="851"/>
      <c r="G131" s="868"/>
      <c r="H131" s="851"/>
      <c r="I131" s="922"/>
      <c r="J131" s="1457"/>
      <c r="K131" s="67"/>
    </row>
    <row r="132" spans="2:11" ht="18" customHeight="1">
      <c r="B132" s="778" t="s">
        <v>1482</v>
      </c>
      <c r="C132" s="765" t="s">
        <v>1998</v>
      </c>
      <c r="D132" s="861" t="s">
        <v>458</v>
      </c>
      <c r="E132" s="847"/>
      <c r="F132" s="847"/>
      <c r="G132" s="731" t="s">
        <v>1482</v>
      </c>
      <c r="H132" s="847"/>
      <c r="I132" s="1453"/>
      <c r="J132" s="1457" t="s">
        <v>1482</v>
      </c>
      <c r="K132" s="67"/>
    </row>
    <row r="133" spans="2:11" ht="18" customHeight="1">
      <c r="B133" s="778"/>
      <c r="C133" s="765"/>
      <c r="D133" s="846" t="s">
        <v>459</v>
      </c>
      <c r="E133" s="847"/>
      <c r="F133" s="847"/>
      <c r="G133" s="731" t="s">
        <v>1482</v>
      </c>
      <c r="H133" s="847"/>
      <c r="I133" s="1453"/>
      <c r="J133" s="1457"/>
      <c r="K133" s="67"/>
    </row>
    <row r="134" spans="2:11" ht="18" customHeight="1">
      <c r="B134" s="706" t="s">
        <v>164</v>
      </c>
      <c r="C134" s="765" t="s">
        <v>460</v>
      </c>
      <c r="D134" s="789" t="s">
        <v>461</v>
      </c>
      <c r="E134" s="727">
        <v>66462.320000000007</v>
      </c>
      <c r="F134" s="727">
        <v>14015.41</v>
      </c>
      <c r="G134" s="921">
        <v>4543.16</v>
      </c>
      <c r="H134" s="847">
        <f>SUM(E134:G134)</f>
        <v>85020.890000000014</v>
      </c>
      <c r="I134" s="1452">
        <v>86133.54</v>
      </c>
      <c r="J134" s="1458" t="s">
        <v>164</v>
      </c>
      <c r="K134" s="67"/>
    </row>
    <row r="135" spans="2:11" ht="18" customHeight="1">
      <c r="B135" s="706" t="s">
        <v>168</v>
      </c>
      <c r="C135" s="765" t="s">
        <v>462</v>
      </c>
      <c r="D135" s="789" t="s">
        <v>463</v>
      </c>
      <c r="E135" s="727"/>
      <c r="F135" s="727"/>
      <c r="G135" s="921"/>
      <c r="H135" s="847">
        <f>SUM(E135:G135)</f>
        <v>0</v>
      </c>
      <c r="I135" s="1452">
        <v>0</v>
      </c>
      <c r="J135" s="1458" t="s">
        <v>168</v>
      </c>
      <c r="K135" s="67"/>
    </row>
    <row r="136" spans="2:11" ht="18" customHeight="1">
      <c r="B136" s="706" t="s">
        <v>464</v>
      </c>
      <c r="C136" s="765" t="s">
        <v>465</v>
      </c>
      <c r="D136" s="848" t="s">
        <v>459</v>
      </c>
      <c r="E136" s="866">
        <f>SUM(E134:E135)</f>
        <v>66462.320000000007</v>
      </c>
      <c r="F136" s="866">
        <f>SUM(F134:F135)</f>
        <v>14015.41</v>
      </c>
      <c r="G136" s="1353">
        <f>SUM(G134:G135)</f>
        <v>4543.16</v>
      </c>
      <c r="H136" s="849">
        <f>SUM(E136:G136)</f>
        <v>85020.890000000014</v>
      </c>
      <c r="I136" s="1466">
        <f>SUM(I134:I135)</f>
        <v>86133.54</v>
      </c>
      <c r="J136" s="1458" t="s">
        <v>464</v>
      </c>
      <c r="K136" s="67"/>
    </row>
    <row r="137" spans="2:11" ht="18" customHeight="1">
      <c r="B137" s="778"/>
      <c r="C137" s="765"/>
      <c r="D137" s="789"/>
      <c r="E137" s="867"/>
      <c r="F137" s="851"/>
      <c r="G137" s="868"/>
      <c r="H137" s="851"/>
      <c r="I137" s="1461"/>
      <c r="J137" s="1457"/>
      <c r="K137" s="67"/>
    </row>
    <row r="138" spans="2:11" ht="18" customHeight="1">
      <c r="B138" s="778" t="s">
        <v>1482</v>
      </c>
      <c r="C138" s="765"/>
      <c r="D138" s="846" t="s">
        <v>466</v>
      </c>
      <c r="E138" s="847"/>
      <c r="F138" s="847"/>
      <c r="G138" s="731"/>
      <c r="H138" s="847"/>
      <c r="I138" s="1453"/>
      <c r="J138" s="1457" t="s">
        <v>1482</v>
      </c>
      <c r="K138" s="67"/>
    </row>
    <row r="139" spans="2:11" ht="18" customHeight="1">
      <c r="B139" s="706" t="s">
        <v>467</v>
      </c>
      <c r="C139" s="765" t="s">
        <v>468</v>
      </c>
      <c r="D139" s="789" t="s">
        <v>469</v>
      </c>
      <c r="E139" s="727">
        <v>71007.42</v>
      </c>
      <c r="F139" s="727">
        <v>15102.61</v>
      </c>
      <c r="G139" s="921">
        <v>20030.66</v>
      </c>
      <c r="H139" s="847">
        <f>SUM(E139:G139)</f>
        <v>106140.69</v>
      </c>
      <c r="I139" s="1452">
        <v>111897.93</v>
      </c>
      <c r="J139" s="1458" t="s">
        <v>467</v>
      </c>
      <c r="K139" s="67"/>
    </row>
    <row r="140" spans="2:11" ht="18" customHeight="1">
      <c r="B140" s="706" t="s">
        <v>470</v>
      </c>
      <c r="C140" s="765" t="s">
        <v>471</v>
      </c>
      <c r="D140" s="789" t="s">
        <v>472</v>
      </c>
      <c r="E140" s="727">
        <v>17486.810000000001</v>
      </c>
      <c r="F140" s="727">
        <v>3686.79</v>
      </c>
      <c r="G140" s="921">
        <v>4560.57</v>
      </c>
      <c r="H140" s="847">
        <f t="shared" ref="H140:H145" si="5">SUM(E140:G140)</f>
        <v>25734.170000000002</v>
      </c>
      <c r="I140" s="1452">
        <v>26274.880000000001</v>
      </c>
      <c r="J140" s="1458" t="s">
        <v>470</v>
      </c>
      <c r="K140" s="67"/>
    </row>
    <row r="141" spans="2:11" ht="18" customHeight="1">
      <c r="B141" s="706" t="s">
        <v>473</v>
      </c>
      <c r="C141" s="765" t="s">
        <v>474</v>
      </c>
      <c r="D141" s="789" t="s">
        <v>475</v>
      </c>
      <c r="E141" s="727">
        <v>17486.810000000001</v>
      </c>
      <c r="F141" s="727">
        <v>3686.79</v>
      </c>
      <c r="G141" s="921">
        <v>53.93</v>
      </c>
      <c r="H141" s="847">
        <f t="shared" si="5"/>
        <v>21227.530000000002</v>
      </c>
      <c r="I141" s="1452">
        <v>21659.67</v>
      </c>
      <c r="J141" s="1458" t="s">
        <v>473</v>
      </c>
      <c r="K141" s="67"/>
    </row>
    <row r="142" spans="2:11" ht="18" customHeight="1">
      <c r="B142" s="706" t="s">
        <v>476</v>
      </c>
      <c r="C142" s="765" t="s">
        <v>477</v>
      </c>
      <c r="D142" s="789" t="s">
        <v>478</v>
      </c>
      <c r="E142" s="727"/>
      <c r="F142" s="727"/>
      <c r="G142" s="921"/>
      <c r="H142" s="847">
        <f t="shared" si="5"/>
        <v>0</v>
      </c>
      <c r="I142" s="1452">
        <v>0</v>
      </c>
      <c r="J142" s="1458" t="s">
        <v>476</v>
      </c>
      <c r="K142" s="67"/>
    </row>
    <row r="143" spans="2:11" ht="18" customHeight="1">
      <c r="B143" s="706" t="s">
        <v>479</v>
      </c>
      <c r="C143" s="765" t="s">
        <v>480</v>
      </c>
      <c r="D143" s="789" t="s">
        <v>481</v>
      </c>
      <c r="E143" s="727"/>
      <c r="F143" s="727"/>
      <c r="G143" s="921">
        <v>1427</v>
      </c>
      <c r="H143" s="847">
        <f t="shared" si="5"/>
        <v>1427</v>
      </c>
      <c r="I143" s="1452">
        <v>1322.63</v>
      </c>
      <c r="J143" s="1458" t="s">
        <v>479</v>
      </c>
      <c r="K143" s="67"/>
    </row>
    <row r="144" spans="2:11" ht="18" customHeight="1">
      <c r="B144" s="706" t="s">
        <v>482</v>
      </c>
      <c r="C144" s="765" t="s">
        <v>483</v>
      </c>
      <c r="D144" s="789" t="s">
        <v>484</v>
      </c>
      <c r="E144" s="727"/>
      <c r="F144" s="727"/>
      <c r="G144" s="921"/>
      <c r="H144" s="847">
        <f t="shared" si="5"/>
        <v>0</v>
      </c>
      <c r="I144" s="1452">
        <v>0</v>
      </c>
      <c r="J144" s="1458" t="s">
        <v>482</v>
      </c>
      <c r="K144" s="67"/>
    </row>
    <row r="145" spans="2:11" ht="18" customHeight="1">
      <c r="B145" s="706" t="s">
        <v>485</v>
      </c>
      <c r="C145" s="765" t="s">
        <v>486</v>
      </c>
      <c r="D145" s="789" t="s">
        <v>487</v>
      </c>
      <c r="E145" s="727"/>
      <c r="F145" s="727"/>
      <c r="G145" s="921"/>
      <c r="H145" s="847">
        <f t="shared" si="5"/>
        <v>0</v>
      </c>
      <c r="I145" s="1452">
        <v>0</v>
      </c>
      <c r="J145" s="1458" t="s">
        <v>485</v>
      </c>
      <c r="K145" s="67"/>
    </row>
    <row r="146" spans="2:11" ht="18" customHeight="1">
      <c r="B146" s="706" t="s">
        <v>488</v>
      </c>
      <c r="C146" s="765" t="s">
        <v>489</v>
      </c>
      <c r="D146" s="789" t="s">
        <v>490</v>
      </c>
      <c r="E146" s="727"/>
      <c r="F146" s="727"/>
      <c r="G146" s="921">
        <v>29698.69</v>
      </c>
      <c r="H146" s="847">
        <f>SUM(E146:G146)</f>
        <v>29698.69</v>
      </c>
      <c r="I146" s="1452">
        <v>30292.53</v>
      </c>
      <c r="J146" s="1458" t="s">
        <v>488</v>
      </c>
      <c r="K146" s="67"/>
    </row>
    <row r="147" spans="2:11" ht="18" customHeight="1">
      <c r="B147" s="706" t="s">
        <v>491</v>
      </c>
      <c r="C147" s="765" t="s">
        <v>492</v>
      </c>
      <c r="D147" s="848" t="s">
        <v>466</v>
      </c>
      <c r="E147" s="866">
        <f>SUM(E139:E146)</f>
        <v>105981.04</v>
      </c>
      <c r="F147" s="849">
        <f>SUM(F139:F146)</f>
        <v>22476.190000000002</v>
      </c>
      <c r="G147" s="1353">
        <f>SUM(G139:G146)</f>
        <v>55770.85</v>
      </c>
      <c r="H147" s="849">
        <f>SUM(E147:G147)</f>
        <v>184228.08</v>
      </c>
      <c r="I147" s="1466">
        <f>SUM(I139:I146)</f>
        <v>191447.63999999998</v>
      </c>
      <c r="J147" s="1458" t="s">
        <v>491</v>
      </c>
      <c r="K147" s="67"/>
    </row>
    <row r="148" spans="2:11" ht="18" customHeight="1">
      <c r="B148" s="706" t="s">
        <v>183</v>
      </c>
      <c r="C148" s="765" t="s">
        <v>493</v>
      </c>
      <c r="D148" s="789" t="s">
        <v>494</v>
      </c>
      <c r="E148" s="1059"/>
      <c r="F148" s="1059"/>
      <c r="G148" s="1378"/>
      <c r="H148" s="849">
        <f>G148</f>
        <v>0</v>
      </c>
      <c r="I148" s="1462">
        <v>0</v>
      </c>
      <c r="J148" s="1458" t="s">
        <v>183</v>
      </c>
      <c r="K148" s="67"/>
    </row>
    <row r="149" spans="2:11" ht="18" customHeight="1">
      <c r="B149" s="706" t="s">
        <v>186</v>
      </c>
      <c r="C149" s="765" t="s">
        <v>1482</v>
      </c>
      <c r="D149" s="707" t="s">
        <v>495</v>
      </c>
      <c r="E149" s="866">
        <f>E136+E147</f>
        <v>172443.36</v>
      </c>
      <c r="F149" s="849">
        <f>+F136+F147</f>
        <v>36491.600000000006</v>
      </c>
      <c r="G149" s="1381">
        <f>G136+G147+G148</f>
        <v>60314.009999999995</v>
      </c>
      <c r="H149" s="1382">
        <f>H136+H147+H148</f>
        <v>269248.96999999997</v>
      </c>
      <c r="I149" s="1467">
        <f>I136+I147+I148</f>
        <v>277581.18</v>
      </c>
      <c r="J149" s="1458" t="s">
        <v>186</v>
      </c>
      <c r="K149" s="67"/>
    </row>
    <row r="150" spans="2:11" ht="18" customHeight="1" thickBot="1">
      <c r="B150" s="790" t="s">
        <v>1339</v>
      </c>
      <c r="C150" s="817" t="s">
        <v>1482</v>
      </c>
      <c r="D150" s="812" t="s">
        <v>496</v>
      </c>
      <c r="E150" s="744">
        <f>+E74+E104+E130+E149</f>
        <v>516031.15</v>
      </c>
      <c r="F150" s="744">
        <f>+F74+F104+F130+F149</f>
        <v>101258.11000000002</v>
      </c>
      <c r="G150" s="748">
        <f>+G74+G104+G130+G149</f>
        <v>360824.49</v>
      </c>
      <c r="H150" s="744">
        <f>+H74+H104+H130+H149</f>
        <v>978113.74999999988</v>
      </c>
      <c r="I150" s="1468">
        <f>+I74+I104+I130+I149</f>
        <v>1023932.49</v>
      </c>
      <c r="J150" s="1459" t="s">
        <v>1339</v>
      </c>
      <c r="K150" s="67"/>
    </row>
    <row r="151" spans="2:11" ht="18" customHeight="1">
      <c r="B151" s="765"/>
      <c r="C151" s="765"/>
      <c r="D151" s="765"/>
      <c r="E151" s="765"/>
      <c r="F151" s="765">
        <v>69</v>
      </c>
      <c r="G151" s="765"/>
      <c r="H151" s="765"/>
      <c r="I151" s="770"/>
      <c r="J151" s="765"/>
      <c r="K151" s="67"/>
    </row>
    <row r="152" spans="2:11" ht="18" customHeight="1">
      <c r="B152" s="770"/>
      <c r="C152" s="770"/>
      <c r="D152" s="770"/>
      <c r="E152" s="865"/>
      <c r="F152" s="865"/>
      <c r="G152" s="865"/>
      <c r="H152" s="865"/>
      <c r="I152" s="865"/>
      <c r="J152" s="770"/>
      <c r="K152" s="67"/>
    </row>
    <row r="189" spans="2:11" ht="18">
      <c r="B189" s="765"/>
      <c r="C189" s="765"/>
      <c r="D189" s="765"/>
      <c r="E189" s="765"/>
      <c r="F189" s="765"/>
      <c r="G189" s="765"/>
      <c r="H189" s="765"/>
      <c r="I189" s="765"/>
      <c r="J189" s="765"/>
      <c r="K189" s="67"/>
    </row>
    <row r="190" spans="2:11" ht="18">
      <c r="B190" s="765"/>
      <c r="C190" s="765"/>
      <c r="D190" s="765"/>
      <c r="E190" s="765"/>
      <c r="F190" s="765"/>
      <c r="G190" s="765"/>
      <c r="H190" s="765"/>
      <c r="I190" s="765"/>
      <c r="J190" s="765"/>
      <c r="K190" s="67"/>
    </row>
    <row r="191" spans="2:11" ht="18">
      <c r="B191" s="765"/>
      <c r="C191" s="765"/>
      <c r="D191" s="765"/>
      <c r="E191" s="765"/>
      <c r="F191" s="765"/>
      <c r="G191" s="765"/>
      <c r="H191" s="765"/>
      <c r="I191" s="765"/>
      <c r="J191" s="765"/>
      <c r="K191" s="67"/>
    </row>
    <row r="192" spans="2:11" ht="18">
      <c r="B192" s="765"/>
      <c r="C192" s="765"/>
      <c r="D192" s="765"/>
      <c r="E192" s="765"/>
      <c r="F192" s="765"/>
      <c r="G192" s="765"/>
      <c r="H192" s="765"/>
      <c r="I192" s="765"/>
      <c r="J192" s="765"/>
      <c r="K192" s="67"/>
    </row>
    <row r="193" spans="2:11" ht="18">
      <c r="B193" s="765"/>
      <c r="C193" s="765"/>
      <c r="D193" s="765"/>
      <c r="E193" s="765"/>
      <c r="F193" s="765"/>
      <c r="G193" s="765"/>
      <c r="H193" s="765"/>
      <c r="I193" s="765"/>
      <c r="J193" s="765"/>
      <c r="K193" s="67"/>
    </row>
    <row r="194" spans="2:11" ht="18">
      <c r="B194" s="765"/>
      <c r="C194" s="765"/>
      <c r="D194" s="765"/>
      <c r="E194" s="765"/>
      <c r="F194" s="765"/>
      <c r="G194" s="765"/>
      <c r="H194" s="765"/>
      <c r="I194" s="765"/>
      <c r="J194" s="765"/>
      <c r="K194" s="67"/>
    </row>
    <row r="195" spans="2:11" ht="18">
      <c r="B195" s="765"/>
      <c r="C195" s="765"/>
      <c r="D195" s="765"/>
      <c r="E195" s="765"/>
      <c r="F195" s="765"/>
      <c r="G195" s="765"/>
      <c r="H195" s="765"/>
      <c r="I195" s="765"/>
      <c r="J195" s="765"/>
      <c r="K195" s="67"/>
    </row>
    <row r="196" spans="2:11" ht="18">
      <c r="B196" s="765"/>
      <c r="C196" s="765"/>
      <c r="D196" s="765"/>
      <c r="E196" s="765"/>
      <c r="F196" s="765"/>
      <c r="G196" s="765"/>
      <c r="H196" s="765"/>
      <c r="I196" s="765"/>
      <c r="J196" s="765"/>
      <c r="K196" s="67"/>
    </row>
    <row r="197" spans="2:11" ht="18">
      <c r="B197" s="765"/>
      <c r="C197" s="765"/>
      <c r="D197" s="765"/>
      <c r="E197" s="765"/>
      <c r="F197" s="765"/>
      <c r="G197" s="765"/>
      <c r="H197" s="765"/>
      <c r="I197" s="765"/>
      <c r="J197" s="765"/>
      <c r="K197" s="67"/>
    </row>
    <row r="198" spans="2:11" ht="18">
      <c r="B198" s="765"/>
      <c r="C198" s="765"/>
      <c r="D198" s="765"/>
      <c r="E198" s="765"/>
      <c r="F198" s="765"/>
      <c r="G198" s="765"/>
      <c r="H198" s="765"/>
      <c r="I198" s="765"/>
      <c r="J198" s="765"/>
      <c r="K198" s="67"/>
    </row>
    <row r="199" spans="2:11" ht="18">
      <c r="B199" s="765"/>
      <c r="C199" s="765"/>
      <c r="D199" s="765"/>
      <c r="E199" s="765"/>
      <c r="F199" s="765"/>
      <c r="G199" s="765"/>
      <c r="H199" s="765"/>
      <c r="I199" s="765"/>
      <c r="J199" s="765"/>
      <c r="K199" s="67"/>
    </row>
    <row r="200" spans="2:11" ht="18">
      <c r="B200" s="765"/>
      <c r="C200" s="765"/>
      <c r="D200" s="765"/>
      <c r="E200" s="765"/>
      <c r="F200" s="765"/>
      <c r="G200" s="765"/>
      <c r="H200" s="765"/>
      <c r="I200" s="765"/>
      <c r="J200" s="765"/>
      <c r="K200" s="67"/>
    </row>
    <row r="201" spans="2:11" ht="18">
      <c r="B201" s="765"/>
      <c r="C201" s="765"/>
      <c r="D201" s="765"/>
      <c r="E201" s="765"/>
      <c r="F201" s="765"/>
      <c r="G201" s="765"/>
      <c r="H201" s="765"/>
      <c r="I201" s="765"/>
      <c r="J201" s="765"/>
      <c r="K201" s="67"/>
    </row>
    <row r="202" spans="2:11" ht="18">
      <c r="B202" s="765"/>
      <c r="C202" s="765"/>
      <c r="D202" s="765"/>
      <c r="E202" s="765"/>
      <c r="F202" s="765"/>
      <c r="G202" s="765"/>
      <c r="H202" s="765"/>
      <c r="I202" s="765"/>
      <c r="J202" s="765"/>
      <c r="K202" s="67"/>
    </row>
    <row r="203" spans="2:11" ht="18">
      <c r="B203" s="765"/>
      <c r="C203" s="765"/>
      <c r="D203" s="765"/>
      <c r="E203" s="765"/>
      <c r="F203" s="765"/>
      <c r="G203" s="765"/>
      <c r="H203" s="765"/>
      <c r="I203" s="765"/>
      <c r="J203" s="765"/>
      <c r="K203" s="67"/>
    </row>
    <row r="204" spans="2:11" ht="18">
      <c r="B204" s="765"/>
      <c r="C204" s="765"/>
      <c r="D204" s="765"/>
      <c r="E204" s="765"/>
      <c r="F204" s="765"/>
      <c r="G204" s="765"/>
      <c r="H204" s="765"/>
      <c r="I204" s="765"/>
      <c r="J204" s="765"/>
      <c r="K204" s="67"/>
    </row>
    <row r="205" spans="2:11" ht="18">
      <c r="B205" s="765"/>
      <c r="C205" s="765"/>
      <c r="D205" s="765"/>
      <c r="E205" s="765"/>
      <c r="F205" s="765"/>
      <c r="G205" s="765"/>
      <c r="H205" s="765"/>
      <c r="I205" s="765"/>
      <c r="J205" s="765"/>
      <c r="K205" s="67"/>
    </row>
    <row r="206" spans="2:11" ht="18">
      <c r="B206" s="765"/>
      <c r="C206" s="765"/>
      <c r="D206" s="765"/>
      <c r="E206" s="765"/>
      <c r="F206" s="765"/>
      <c r="G206" s="765"/>
      <c r="H206" s="765"/>
      <c r="I206" s="765"/>
      <c r="J206" s="765"/>
      <c r="K206" s="67"/>
    </row>
    <row r="207" spans="2:11" ht="18">
      <c r="B207" s="765"/>
      <c r="C207" s="765"/>
      <c r="D207" s="765"/>
      <c r="E207" s="765"/>
      <c r="F207" s="765"/>
      <c r="G207" s="765"/>
      <c r="H207" s="765"/>
      <c r="I207" s="765"/>
      <c r="J207" s="765"/>
      <c r="K207" s="67"/>
    </row>
    <row r="208" spans="2:11" ht="18">
      <c r="B208" s="765"/>
      <c r="C208" s="765"/>
      <c r="D208" s="765"/>
      <c r="E208" s="765"/>
      <c r="F208" s="765"/>
      <c r="G208" s="765"/>
      <c r="H208" s="765"/>
      <c r="I208" s="765"/>
      <c r="J208" s="765"/>
      <c r="K208" s="67"/>
    </row>
    <row r="209" spans="2:11" ht="18">
      <c r="B209" s="765"/>
      <c r="C209" s="765"/>
      <c r="D209" s="765"/>
      <c r="E209" s="765"/>
      <c r="F209" s="765"/>
      <c r="G209" s="765"/>
      <c r="H209" s="765"/>
      <c r="I209" s="765"/>
      <c r="J209" s="765"/>
      <c r="K209" s="67"/>
    </row>
    <row r="210" spans="2:11" ht="18">
      <c r="B210" s="765"/>
      <c r="C210" s="765"/>
      <c r="D210" s="765"/>
      <c r="E210" s="765"/>
      <c r="F210" s="765"/>
      <c r="G210" s="765"/>
      <c r="H210" s="765"/>
      <c r="I210" s="765"/>
      <c r="J210" s="765"/>
      <c r="K210" s="67"/>
    </row>
    <row r="211" spans="2:11" ht="18">
      <c r="B211" s="765"/>
      <c r="C211" s="765"/>
      <c r="D211" s="765"/>
      <c r="E211" s="765"/>
      <c r="F211" s="765"/>
      <c r="G211" s="765"/>
      <c r="H211" s="765"/>
      <c r="I211" s="765"/>
      <c r="J211" s="765"/>
      <c r="K211" s="67"/>
    </row>
    <row r="212" spans="2:11" ht="18">
      <c r="B212" s="765"/>
      <c r="C212" s="765"/>
      <c r="D212" s="765"/>
      <c r="E212" s="765"/>
      <c r="F212" s="765"/>
      <c r="G212" s="765"/>
      <c r="H212" s="765"/>
      <c r="I212" s="765"/>
      <c r="J212" s="765"/>
      <c r="K212" s="67"/>
    </row>
    <row r="213" spans="2:11" ht="18">
      <c r="B213" s="765"/>
      <c r="C213" s="765"/>
      <c r="D213" s="765"/>
      <c r="E213" s="765"/>
      <c r="F213" s="765"/>
      <c r="G213" s="765"/>
      <c r="H213" s="765"/>
      <c r="I213" s="765"/>
      <c r="J213" s="765"/>
      <c r="K213" s="67"/>
    </row>
    <row r="214" spans="2:11" ht="18">
      <c r="B214" s="765"/>
      <c r="C214" s="765"/>
      <c r="D214" s="765"/>
      <c r="E214" s="765"/>
      <c r="F214" s="765"/>
      <c r="G214" s="765"/>
      <c r="H214" s="765"/>
      <c r="I214" s="765"/>
      <c r="J214" s="765"/>
      <c r="K214" s="67"/>
    </row>
    <row r="215" spans="2:11" ht="18">
      <c r="B215" s="765"/>
      <c r="C215" s="765"/>
      <c r="D215" s="765"/>
      <c r="E215" s="765"/>
      <c r="F215" s="765"/>
      <c r="G215" s="765"/>
      <c r="H215" s="765"/>
      <c r="I215" s="765"/>
      <c r="J215" s="765"/>
      <c r="K215" s="67"/>
    </row>
    <row r="216" spans="2:11" ht="18">
      <c r="B216" s="765"/>
      <c r="C216" s="765"/>
      <c r="D216" s="765"/>
      <c r="E216" s="765"/>
      <c r="F216" s="765"/>
      <c r="G216" s="765"/>
      <c r="H216" s="765"/>
      <c r="I216" s="765"/>
      <c r="J216" s="765"/>
      <c r="K216" s="67"/>
    </row>
    <row r="217" spans="2:11" ht="18">
      <c r="B217" s="765"/>
      <c r="C217" s="765"/>
      <c r="D217" s="765"/>
      <c r="E217" s="765"/>
      <c r="F217" s="765"/>
      <c r="G217" s="765"/>
      <c r="H217" s="765"/>
      <c r="I217" s="765"/>
      <c r="J217" s="765"/>
      <c r="K217" s="67"/>
    </row>
    <row r="218" spans="2:11" ht="18">
      <c r="B218" s="765"/>
      <c r="C218" s="765"/>
      <c r="D218" s="765"/>
      <c r="E218" s="765"/>
      <c r="F218" s="765"/>
      <c r="G218" s="765"/>
      <c r="H218" s="765"/>
      <c r="I218" s="765"/>
      <c r="J218" s="765"/>
      <c r="K218" s="67"/>
    </row>
    <row r="219" spans="2:11" ht="18">
      <c r="B219" s="765"/>
      <c r="C219" s="765"/>
      <c r="D219" s="765"/>
      <c r="E219" s="765"/>
      <c r="F219" s="765"/>
      <c r="G219" s="765"/>
      <c r="H219" s="765"/>
      <c r="I219" s="765"/>
      <c r="J219" s="765"/>
      <c r="K219" s="67"/>
    </row>
    <row r="220" spans="2:11" ht="18">
      <c r="B220" s="765"/>
      <c r="C220" s="765"/>
      <c r="D220" s="765"/>
      <c r="E220" s="765"/>
      <c r="F220" s="765"/>
      <c r="G220" s="765"/>
      <c r="H220" s="765"/>
      <c r="I220" s="765"/>
      <c r="J220" s="765"/>
      <c r="K220" s="67"/>
    </row>
    <row r="221" spans="2:11" ht="18">
      <c r="B221" s="765"/>
      <c r="C221" s="765"/>
      <c r="D221" s="765"/>
      <c r="E221" s="765"/>
      <c r="F221" s="765"/>
      <c r="G221" s="765"/>
      <c r="H221" s="765"/>
      <c r="I221" s="765"/>
      <c r="J221" s="765"/>
      <c r="K221" s="67"/>
    </row>
    <row r="222" spans="2:11" ht="18">
      <c r="B222" s="765"/>
      <c r="C222" s="765"/>
      <c r="D222" s="765"/>
      <c r="E222" s="765"/>
      <c r="F222" s="765"/>
      <c r="G222" s="765"/>
      <c r="H222" s="765"/>
      <c r="I222" s="765"/>
      <c r="J222" s="765"/>
      <c r="K222" s="67"/>
    </row>
    <row r="223" spans="2:11" ht="18">
      <c r="B223" s="765"/>
      <c r="C223" s="765"/>
      <c r="D223" s="765"/>
      <c r="E223" s="765"/>
      <c r="F223" s="765"/>
      <c r="G223" s="765"/>
      <c r="H223" s="765"/>
      <c r="I223" s="765"/>
      <c r="J223" s="765"/>
      <c r="K223" s="67"/>
    </row>
    <row r="224" spans="2:11" ht="18">
      <c r="B224" s="765"/>
      <c r="C224" s="765"/>
      <c r="D224" s="765"/>
      <c r="E224" s="765"/>
      <c r="F224" s="765"/>
      <c r="G224" s="765"/>
      <c r="H224" s="765"/>
      <c r="I224" s="765"/>
      <c r="J224" s="765"/>
      <c r="K224" s="67"/>
    </row>
    <row r="225" spans="2:11" ht="18">
      <c r="B225" s="765"/>
      <c r="C225" s="765"/>
      <c r="D225" s="765"/>
      <c r="E225" s="765"/>
      <c r="F225" s="765"/>
      <c r="G225" s="765"/>
      <c r="H225" s="765"/>
      <c r="I225" s="765"/>
      <c r="J225" s="765"/>
      <c r="K225" s="67"/>
    </row>
    <row r="226" spans="2:11" ht="18">
      <c r="B226" s="765"/>
      <c r="C226" s="765"/>
      <c r="D226" s="765"/>
      <c r="E226" s="765"/>
      <c r="F226" s="765"/>
      <c r="G226" s="765"/>
      <c r="H226" s="765"/>
      <c r="I226" s="765"/>
      <c r="J226" s="765"/>
      <c r="K226" s="67"/>
    </row>
    <row r="227" spans="2:11" ht="18">
      <c r="B227" s="765"/>
      <c r="C227" s="765"/>
      <c r="D227" s="765"/>
      <c r="E227" s="765"/>
      <c r="F227" s="765"/>
      <c r="G227" s="765"/>
      <c r="H227" s="765"/>
      <c r="I227" s="765"/>
      <c r="J227" s="765"/>
      <c r="K227" s="67"/>
    </row>
    <row r="228" spans="2:11" ht="18">
      <c r="B228" s="765"/>
      <c r="C228" s="765"/>
      <c r="D228" s="765"/>
      <c r="E228" s="765"/>
      <c r="F228" s="765"/>
      <c r="G228" s="765"/>
      <c r="H228" s="765"/>
      <c r="I228" s="765"/>
      <c r="J228" s="765"/>
      <c r="K228" s="67"/>
    </row>
    <row r="229" spans="2:11" ht="18">
      <c r="B229" s="765"/>
      <c r="C229" s="765"/>
      <c r="D229" s="765"/>
      <c r="E229" s="765"/>
      <c r="F229" s="765"/>
      <c r="G229" s="765"/>
      <c r="H229" s="765"/>
      <c r="I229" s="765"/>
      <c r="J229" s="765"/>
      <c r="K229" s="67"/>
    </row>
    <row r="230" spans="2:11" ht="18">
      <c r="B230" s="765"/>
      <c r="C230" s="765"/>
      <c r="D230" s="765"/>
      <c r="E230" s="765"/>
      <c r="F230" s="765"/>
      <c r="G230" s="765"/>
      <c r="H230" s="765"/>
      <c r="I230" s="765"/>
      <c r="J230" s="765"/>
      <c r="K230" s="67"/>
    </row>
    <row r="231" spans="2:11" ht="18">
      <c r="B231" s="765"/>
      <c r="C231" s="765"/>
      <c r="D231" s="765"/>
      <c r="E231" s="765"/>
      <c r="F231" s="765"/>
      <c r="G231" s="765"/>
      <c r="H231" s="765"/>
      <c r="I231" s="765"/>
      <c r="J231" s="765"/>
      <c r="K231" s="67"/>
    </row>
    <row r="232" spans="2:11" ht="18">
      <c r="B232" s="765"/>
      <c r="C232" s="765"/>
      <c r="D232" s="765"/>
      <c r="E232" s="765"/>
      <c r="F232" s="765"/>
      <c r="G232" s="765"/>
      <c r="H232" s="765"/>
      <c r="I232" s="765"/>
      <c r="J232" s="765"/>
      <c r="K232" s="67"/>
    </row>
    <row r="233" spans="2:11" ht="18">
      <c r="B233" s="765"/>
      <c r="C233" s="765"/>
      <c r="D233" s="765"/>
      <c r="E233" s="765"/>
      <c r="F233" s="765"/>
      <c r="G233" s="765"/>
      <c r="H233" s="765"/>
      <c r="I233" s="765"/>
      <c r="J233" s="765"/>
      <c r="K233" s="67"/>
    </row>
    <row r="234" spans="2:11" ht="18">
      <c r="B234" s="765"/>
      <c r="C234" s="765"/>
      <c r="D234" s="765"/>
      <c r="E234" s="765"/>
      <c r="F234" s="765"/>
      <c r="G234" s="765"/>
      <c r="H234" s="765"/>
      <c r="I234" s="765"/>
      <c r="J234" s="765"/>
      <c r="K234" s="67"/>
    </row>
    <row r="235" spans="2:11" ht="18">
      <c r="B235" s="765"/>
      <c r="C235" s="765"/>
      <c r="D235" s="765"/>
      <c r="E235" s="765"/>
      <c r="F235" s="765"/>
      <c r="G235" s="765"/>
      <c r="H235" s="765"/>
      <c r="I235" s="765"/>
      <c r="J235" s="765"/>
      <c r="K235" s="67"/>
    </row>
    <row r="236" spans="2:11" ht="18">
      <c r="B236" s="765"/>
      <c r="C236" s="765"/>
      <c r="D236" s="765"/>
      <c r="E236" s="765"/>
      <c r="F236" s="765"/>
      <c r="G236" s="765"/>
      <c r="H236" s="765"/>
      <c r="I236" s="765"/>
      <c r="J236" s="765"/>
      <c r="K236" s="67"/>
    </row>
    <row r="237" spans="2:11" ht="18">
      <c r="B237" s="765"/>
      <c r="C237" s="765"/>
      <c r="D237" s="765"/>
      <c r="E237" s="765"/>
      <c r="F237" s="765"/>
      <c r="G237" s="765"/>
      <c r="H237" s="765"/>
      <c r="I237" s="765"/>
      <c r="J237" s="765"/>
      <c r="K237" s="67"/>
    </row>
    <row r="238" spans="2:11" ht="18">
      <c r="B238" s="765"/>
      <c r="C238" s="765"/>
      <c r="D238" s="765"/>
      <c r="E238" s="765"/>
      <c r="F238" s="765"/>
      <c r="G238" s="765"/>
      <c r="H238" s="765"/>
      <c r="I238" s="765"/>
      <c r="J238" s="765"/>
      <c r="K238" s="67"/>
    </row>
    <row r="239" spans="2:11" ht="18">
      <c r="B239" s="765"/>
      <c r="C239" s="765"/>
      <c r="D239" s="765"/>
      <c r="E239" s="765"/>
      <c r="F239" s="765"/>
      <c r="G239" s="765"/>
      <c r="H239" s="765"/>
      <c r="I239" s="765"/>
      <c r="J239" s="765"/>
      <c r="K239" s="67"/>
    </row>
    <row r="240" spans="2:11" ht="18">
      <c r="B240" s="765"/>
      <c r="C240" s="765"/>
      <c r="D240" s="765"/>
      <c r="E240" s="765"/>
      <c r="F240" s="765"/>
      <c r="G240" s="765"/>
      <c r="H240" s="765"/>
      <c r="I240" s="765"/>
      <c r="J240" s="765"/>
      <c r="K240" s="67"/>
    </row>
    <row r="241" spans="2:11" ht="18">
      <c r="B241" s="765"/>
      <c r="C241" s="765"/>
      <c r="D241" s="765"/>
      <c r="E241" s="765"/>
      <c r="F241" s="765"/>
      <c r="G241" s="765"/>
      <c r="H241" s="765"/>
      <c r="I241" s="765"/>
      <c r="J241" s="765"/>
      <c r="K241" s="67"/>
    </row>
    <row r="242" spans="2:11" ht="18">
      <c r="B242" s="765"/>
      <c r="C242" s="765"/>
      <c r="D242" s="765"/>
      <c r="E242" s="765"/>
      <c r="F242" s="765"/>
      <c r="G242" s="765"/>
      <c r="H242" s="765"/>
      <c r="I242" s="765"/>
      <c r="J242" s="765"/>
      <c r="K242" s="67"/>
    </row>
    <row r="243" spans="2:11" ht="18">
      <c r="B243" s="765"/>
      <c r="C243" s="765"/>
      <c r="D243" s="765"/>
      <c r="E243" s="765"/>
      <c r="F243" s="765"/>
      <c r="G243" s="765"/>
      <c r="H243" s="765"/>
      <c r="I243" s="765"/>
      <c r="J243" s="765"/>
      <c r="K243" s="67"/>
    </row>
    <row r="244" spans="2:11" ht="18">
      <c r="B244" s="765"/>
      <c r="C244" s="765"/>
      <c r="D244" s="765"/>
      <c r="E244" s="765"/>
      <c r="F244" s="765"/>
      <c r="G244" s="765"/>
      <c r="H244" s="765"/>
      <c r="I244" s="765"/>
      <c r="J244" s="765"/>
      <c r="K244" s="67"/>
    </row>
    <row r="245" spans="2:11" ht="18">
      <c r="B245" s="765"/>
      <c r="C245" s="765"/>
      <c r="D245" s="765"/>
      <c r="E245" s="765"/>
      <c r="F245" s="765"/>
      <c r="G245" s="765"/>
      <c r="H245" s="765"/>
      <c r="I245" s="765"/>
      <c r="J245" s="765"/>
      <c r="K245" s="67"/>
    </row>
    <row r="246" spans="2:11" ht="18">
      <c r="B246" s="765"/>
      <c r="C246" s="765"/>
      <c r="D246" s="765"/>
      <c r="E246" s="765"/>
      <c r="F246" s="765"/>
      <c r="G246" s="765"/>
      <c r="H246" s="765"/>
      <c r="I246" s="765"/>
      <c r="J246" s="765"/>
      <c r="K246" s="67"/>
    </row>
    <row r="247" spans="2:11" ht="18">
      <c r="B247" s="765"/>
      <c r="C247" s="765"/>
      <c r="D247" s="765"/>
      <c r="E247" s="765"/>
      <c r="F247" s="765"/>
      <c r="G247" s="765"/>
      <c r="H247" s="765"/>
      <c r="I247" s="765"/>
      <c r="J247" s="765"/>
      <c r="K247" s="67"/>
    </row>
    <row r="248" spans="2:11" ht="18">
      <c r="B248" s="765"/>
      <c r="C248" s="765"/>
      <c r="D248" s="765"/>
      <c r="E248" s="765"/>
      <c r="F248" s="765"/>
      <c r="G248" s="765"/>
      <c r="H248" s="765"/>
      <c r="I248" s="765"/>
      <c r="J248" s="765"/>
      <c r="K248" s="67"/>
    </row>
    <row r="249" spans="2:11" ht="18">
      <c r="B249" s="765"/>
      <c r="C249" s="765"/>
      <c r="D249" s="765"/>
      <c r="E249" s="765"/>
      <c r="F249" s="765"/>
      <c r="G249" s="765"/>
      <c r="H249" s="765"/>
      <c r="I249" s="765"/>
      <c r="J249" s="765"/>
      <c r="K249" s="67"/>
    </row>
    <row r="250" spans="2:11" ht="18">
      <c r="B250" s="765"/>
      <c r="C250" s="765"/>
      <c r="D250" s="765"/>
      <c r="E250" s="765"/>
      <c r="F250" s="765"/>
      <c r="G250" s="765"/>
      <c r="H250" s="765"/>
      <c r="I250" s="765"/>
      <c r="J250" s="765"/>
      <c r="K250" s="67"/>
    </row>
    <row r="251" spans="2:11" ht="18">
      <c r="B251" s="765"/>
      <c r="C251" s="765"/>
      <c r="D251" s="765"/>
      <c r="E251" s="765"/>
      <c r="F251" s="765"/>
      <c r="G251" s="765"/>
      <c r="H251" s="765"/>
      <c r="I251" s="765"/>
      <c r="J251" s="765"/>
      <c r="K251" s="67"/>
    </row>
    <row r="252" spans="2:11" ht="18">
      <c r="B252" s="765"/>
      <c r="C252" s="765"/>
      <c r="D252" s="765"/>
      <c r="E252" s="765"/>
      <c r="F252" s="765"/>
      <c r="G252" s="765"/>
      <c r="H252" s="765"/>
      <c r="I252" s="765"/>
      <c r="J252" s="765"/>
      <c r="K252" s="67"/>
    </row>
    <row r="253" spans="2:11" ht="18">
      <c r="B253" s="765"/>
      <c r="C253" s="765"/>
      <c r="D253" s="765"/>
      <c r="E253" s="765"/>
      <c r="F253" s="765"/>
      <c r="G253" s="765"/>
      <c r="H253" s="765"/>
      <c r="I253" s="765"/>
      <c r="J253" s="765"/>
      <c r="K253" s="67"/>
    </row>
    <row r="254" spans="2:11" ht="18">
      <c r="B254" s="765"/>
      <c r="C254" s="765"/>
      <c r="D254" s="765"/>
      <c r="E254" s="765"/>
      <c r="F254" s="765"/>
      <c r="G254" s="765"/>
      <c r="H254" s="765"/>
      <c r="I254" s="765"/>
      <c r="J254" s="765"/>
      <c r="K254" s="67"/>
    </row>
    <row r="255" spans="2:11" ht="18">
      <c r="B255" s="765"/>
      <c r="C255" s="765"/>
      <c r="D255" s="765"/>
      <c r="E255" s="765"/>
      <c r="F255" s="765"/>
      <c r="G255" s="765"/>
      <c r="H255" s="765"/>
      <c r="I255" s="765"/>
      <c r="J255" s="765"/>
      <c r="K255" s="67"/>
    </row>
    <row r="256" spans="2:11" ht="18">
      <c r="B256" s="765"/>
      <c r="C256" s="765"/>
      <c r="D256" s="765"/>
      <c r="E256" s="765"/>
      <c r="F256" s="765"/>
      <c r="G256" s="765"/>
      <c r="H256" s="765"/>
      <c r="I256" s="765"/>
      <c r="J256" s="765"/>
      <c r="K256" s="67"/>
    </row>
    <row r="257" spans="2:11" ht="18">
      <c r="B257" s="765"/>
      <c r="C257" s="765"/>
      <c r="D257" s="765"/>
      <c r="E257" s="765"/>
      <c r="F257" s="765"/>
      <c r="G257" s="765"/>
      <c r="H257" s="765"/>
      <c r="I257" s="765"/>
      <c r="J257" s="765"/>
      <c r="K257" s="67"/>
    </row>
    <row r="258" spans="2:11" ht="18">
      <c r="B258" s="765"/>
      <c r="C258" s="765"/>
      <c r="D258" s="765"/>
      <c r="E258" s="765"/>
      <c r="F258" s="765"/>
      <c r="G258" s="765"/>
      <c r="H258" s="765"/>
      <c r="I258" s="765"/>
      <c r="J258" s="765"/>
      <c r="K258" s="67"/>
    </row>
    <row r="259" spans="2:11" ht="18">
      <c r="B259" s="765"/>
      <c r="C259" s="765"/>
      <c r="D259" s="765"/>
      <c r="E259" s="765"/>
      <c r="F259" s="765"/>
      <c r="G259" s="765"/>
      <c r="H259" s="765"/>
      <c r="I259" s="765"/>
      <c r="J259" s="765"/>
      <c r="K259" s="67"/>
    </row>
    <row r="260" spans="2:11" ht="18">
      <c r="B260" s="765"/>
      <c r="C260" s="765"/>
      <c r="D260" s="765"/>
      <c r="E260" s="765"/>
      <c r="F260" s="765"/>
      <c r="G260" s="765"/>
      <c r="H260" s="765"/>
      <c r="I260" s="765"/>
      <c r="J260" s="765"/>
      <c r="K260" s="67"/>
    </row>
    <row r="261" spans="2:11" ht="18">
      <c r="B261" s="765"/>
      <c r="C261" s="765"/>
      <c r="D261" s="765"/>
      <c r="E261" s="765"/>
      <c r="F261" s="765"/>
      <c r="G261" s="765"/>
      <c r="H261" s="765"/>
      <c r="I261" s="765"/>
      <c r="J261" s="765"/>
      <c r="K261" s="67"/>
    </row>
    <row r="262" spans="2:11" ht="18">
      <c r="B262" s="765"/>
      <c r="C262" s="765"/>
      <c r="D262" s="765"/>
      <c r="E262" s="765"/>
      <c r="F262" s="765"/>
      <c r="G262" s="765"/>
      <c r="H262" s="765"/>
      <c r="I262" s="765"/>
      <c r="J262" s="765"/>
      <c r="K262" s="67"/>
    </row>
    <row r="263" spans="2:11" ht="18">
      <c r="B263" s="765"/>
      <c r="C263" s="765"/>
      <c r="D263" s="765"/>
      <c r="E263" s="765"/>
      <c r="F263" s="765"/>
      <c r="G263" s="765"/>
      <c r="H263" s="765"/>
      <c r="I263" s="765"/>
      <c r="J263" s="765"/>
      <c r="K263" s="67"/>
    </row>
    <row r="264" spans="2:11" ht="18">
      <c r="B264" s="765"/>
      <c r="C264" s="765"/>
      <c r="D264" s="765"/>
      <c r="E264" s="765"/>
      <c r="F264" s="765"/>
      <c r="G264" s="765"/>
      <c r="H264" s="765"/>
      <c r="I264" s="765"/>
      <c r="J264" s="765"/>
      <c r="K264" s="67"/>
    </row>
    <row r="265" spans="2:11" ht="18">
      <c r="B265" s="765"/>
      <c r="C265" s="765"/>
      <c r="D265" s="765"/>
      <c r="E265" s="765"/>
      <c r="F265" s="765"/>
      <c r="G265" s="765"/>
      <c r="H265" s="765"/>
      <c r="I265" s="765"/>
      <c r="J265" s="765"/>
      <c r="K265" s="67"/>
    </row>
    <row r="266" spans="2:11" ht="18">
      <c r="B266" s="765"/>
      <c r="C266" s="765"/>
      <c r="D266" s="765"/>
      <c r="E266" s="765"/>
      <c r="F266" s="765"/>
      <c r="G266" s="765"/>
      <c r="H266" s="765"/>
      <c r="I266" s="765"/>
      <c r="J266" s="765"/>
      <c r="K266" s="67"/>
    </row>
    <row r="267" spans="2:11" ht="18">
      <c r="B267" s="765"/>
      <c r="C267" s="765"/>
      <c r="D267" s="765"/>
      <c r="E267" s="765"/>
      <c r="F267" s="765"/>
      <c r="G267" s="765"/>
      <c r="H267" s="765"/>
      <c r="I267" s="765"/>
      <c r="J267" s="765"/>
      <c r="K267" s="67"/>
    </row>
    <row r="268" spans="2:11" ht="18">
      <c r="B268" s="765"/>
      <c r="C268" s="765"/>
      <c r="D268" s="765"/>
      <c r="E268" s="765"/>
      <c r="F268" s="765"/>
      <c r="G268" s="765"/>
      <c r="H268" s="765"/>
      <c r="I268" s="765"/>
      <c r="J268" s="765"/>
      <c r="K268" s="67"/>
    </row>
  </sheetData>
  <phoneticPr fontId="62" type="noConversion"/>
  <pageMargins left="0.7" right="0.7" top="0.75" bottom="0.75" header="0.3" footer="0.3"/>
  <pageSetup scale="45" orientation="portrait" r:id="rId1"/>
  <rowBreaks count="2" manualBreakCount="2">
    <brk id="52" max="16383" man="1"/>
    <brk id="106"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173"/>
  <sheetViews>
    <sheetView defaultGridColor="0" colorId="22" zoomScale="75" zoomScaleNormal="75" workbookViewId="0"/>
  </sheetViews>
  <sheetFormatPr defaultColWidth="9.77734375" defaultRowHeight="15"/>
  <cols>
    <col min="1" max="1" width="1.77734375" customWidth="1"/>
    <col min="2" max="2" width="2.77734375" customWidth="1"/>
    <col min="3" max="3" width="44.77734375" customWidth="1"/>
    <col min="4" max="4" width="2.77734375" customWidth="1"/>
    <col min="5" max="5" width="44.77734375" customWidth="1"/>
    <col min="6" max="6" width="3.77734375" customWidth="1"/>
  </cols>
  <sheetData>
    <row r="1" spans="1:256">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5.75" thickBot="1">
      <c r="A3" s="108" t="str">
        <f>'Data Sheet'!A46</f>
        <v>Annual Report of Pattersonville Telephone Company                                          For the period ending December 31, 2014</v>
      </c>
      <c r="B3" s="7"/>
      <c r="C3" s="7"/>
      <c r="D3" s="7"/>
      <c r="E3" s="109"/>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6" customHeight="1">
      <c r="A4" s="110"/>
      <c r="B4" s="111"/>
      <c r="C4" s="111"/>
      <c r="D4" s="111"/>
      <c r="E4" s="111"/>
      <c r="F4" s="112"/>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ht="15.75">
      <c r="A5" s="113" t="s">
        <v>1360</v>
      </c>
      <c r="B5" s="114"/>
      <c r="C5" s="115"/>
      <c r="D5" s="115"/>
      <c r="E5" s="115"/>
      <c r="F5" s="116"/>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6" customHeight="1">
      <c r="A6" s="117"/>
      <c r="B6" s="7"/>
      <c r="C6" s="115"/>
      <c r="D6" s="115"/>
      <c r="E6" s="115"/>
      <c r="F6" s="116"/>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c r="A7" s="118"/>
      <c r="B7" s="119" t="s">
        <v>1361</v>
      </c>
      <c r="C7" s="1034" t="s">
        <v>1362</v>
      </c>
      <c r="D7" s="121"/>
      <c r="E7" s="1034" t="s">
        <v>1363</v>
      </c>
      <c r="F7" s="122"/>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c r="IS7" s="121"/>
      <c r="IT7" s="121"/>
      <c r="IU7" s="121"/>
      <c r="IV7" s="121"/>
    </row>
    <row r="8" spans="1:256">
      <c r="A8" s="118"/>
      <c r="B8" s="121"/>
      <c r="C8" s="1034" t="s">
        <v>1364</v>
      </c>
      <c r="D8" s="121"/>
      <c r="E8" s="1034" t="s">
        <v>1365</v>
      </c>
      <c r="F8" s="122"/>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c r="IR8" s="121"/>
      <c r="IS8" s="121"/>
      <c r="IT8" s="121"/>
      <c r="IU8" s="121"/>
      <c r="IV8" s="121"/>
    </row>
    <row r="9" spans="1:256">
      <c r="A9" s="118"/>
      <c r="B9" s="121"/>
      <c r="C9" s="1034" t="s">
        <v>1366</v>
      </c>
      <c r="D9" s="121"/>
      <c r="E9" s="1034" t="s">
        <v>1367</v>
      </c>
      <c r="F9" s="122"/>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c r="IR9" s="121"/>
      <c r="IS9" s="121"/>
      <c r="IT9" s="121"/>
      <c r="IU9" s="121"/>
      <c r="IV9" s="121"/>
    </row>
    <row r="10" spans="1:256">
      <c r="A10" s="118"/>
      <c r="B10" s="121"/>
      <c r="C10" s="1034" t="s">
        <v>1368</v>
      </c>
      <c r="D10" s="121"/>
      <c r="E10" s="1034" t="s">
        <v>1369</v>
      </c>
      <c r="F10" s="122"/>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row>
    <row r="11" spans="1:256">
      <c r="A11" s="118"/>
      <c r="B11" s="121"/>
      <c r="C11" s="1034" t="s">
        <v>1370</v>
      </c>
      <c r="D11" s="121"/>
      <c r="E11" s="1034" t="s">
        <v>1371</v>
      </c>
      <c r="F11" s="122"/>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row>
    <row r="12" spans="1:256">
      <c r="A12" s="118"/>
      <c r="B12" s="121"/>
      <c r="C12" s="1034" t="s">
        <v>1372</v>
      </c>
      <c r="D12" s="121"/>
      <c r="E12" s="1034" t="s">
        <v>1373</v>
      </c>
      <c r="F12" s="122"/>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row>
    <row r="13" spans="1:256">
      <c r="A13" s="118"/>
      <c r="B13" s="121"/>
      <c r="C13" s="120"/>
      <c r="D13" s="121"/>
      <c r="E13" s="1034" t="s">
        <v>1374</v>
      </c>
      <c r="F13" s="122"/>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row>
    <row r="14" spans="1:256">
      <c r="A14" s="118"/>
      <c r="B14" s="119" t="s">
        <v>1375</v>
      </c>
      <c r="C14" s="1034" t="s">
        <v>1376</v>
      </c>
      <c r="D14" s="121"/>
      <c r="E14" s="1034" t="s">
        <v>1377</v>
      </c>
      <c r="F14" s="122"/>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row>
    <row r="15" spans="1:256">
      <c r="A15" s="118"/>
      <c r="B15" s="121"/>
      <c r="C15" s="1034" t="s">
        <v>1378</v>
      </c>
      <c r="D15" s="121"/>
      <c r="E15" s="1034" t="s">
        <v>1379</v>
      </c>
      <c r="F15" s="122"/>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row>
    <row r="16" spans="1:256">
      <c r="A16" s="118"/>
      <c r="B16" s="121"/>
      <c r="C16" s="1034" t="s">
        <v>1380</v>
      </c>
      <c r="D16" s="121"/>
      <c r="E16" s="1034"/>
      <c r="F16" s="122"/>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row>
    <row r="17" spans="1:256">
      <c r="A17" s="118"/>
      <c r="B17" s="121"/>
      <c r="C17" s="1034" t="s">
        <v>1381</v>
      </c>
      <c r="D17" s="123" t="s">
        <v>1382</v>
      </c>
      <c r="E17" s="1034" t="s">
        <v>1383</v>
      </c>
      <c r="F17" s="122"/>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row>
    <row r="18" spans="1:256">
      <c r="A18" s="118"/>
      <c r="B18" s="121"/>
      <c r="C18" s="1034" t="s">
        <v>1384</v>
      </c>
      <c r="D18" s="124" t="s">
        <v>1482</v>
      </c>
      <c r="E18" s="1034" t="s">
        <v>1385</v>
      </c>
      <c r="F18" s="122"/>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row>
    <row r="19" spans="1:256">
      <c r="A19" s="118"/>
      <c r="B19" s="121"/>
      <c r="C19" s="1034" t="s">
        <v>1386</v>
      </c>
      <c r="D19" s="121"/>
      <c r="E19" s="1034" t="s">
        <v>1387</v>
      </c>
      <c r="F19" s="122"/>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c r="IR19" s="121"/>
      <c r="IS19" s="121"/>
      <c r="IT19" s="121"/>
      <c r="IU19" s="121"/>
      <c r="IV19" s="121"/>
    </row>
    <row r="20" spans="1:256">
      <c r="A20" s="118"/>
      <c r="B20" s="121"/>
      <c r="C20" s="1034" t="s">
        <v>1388</v>
      </c>
      <c r="D20" s="121"/>
      <c r="E20" s="1034" t="s">
        <v>1389</v>
      </c>
      <c r="F20" s="122"/>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row>
    <row r="21" spans="1:256">
      <c r="A21" s="118"/>
      <c r="B21" s="121"/>
      <c r="C21" s="1034" t="s">
        <v>1390</v>
      </c>
      <c r="D21" s="121"/>
      <c r="E21" s="1034" t="s">
        <v>2121</v>
      </c>
      <c r="F21" s="122"/>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row>
    <row r="22" spans="1:256">
      <c r="A22" s="118"/>
      <c r="B22" s="121"/>
      <c r="C22" s="1034" t="s">
        <v>2122</v>
      </c>
      <c r="D22" s="121"/>
      <c r="E22" s="1034" t="s">
        <v>2123</v>
      </c>
      <c r="F22" s="122"/>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row>
    <row r="23" spans="1:256">
      <c r="A23" s="118"/>
      <c r="B23" s="121"/>
      <c r="C23" s="1034" t="s">
        <v>2124</v>
      </c>
      <c r="D23" s="121"/>
      <c r="E23" s="1034" t="s">
        <v>2125</v>
      </c>
      <c r="F23" s="122"/>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row>
    <row r="24" spans="1:256">
      <c r="A24" s="118"/>
      <c r="B24" s="121"/>
      <c r="C24" s="1034" t="s">
        <v>2126</v>
      </c>
      <c r="D24" s="121"/>
      <c r="E24" s="1034" t="s">
        <v>2127</v>
      </c>
      <c r="F24" s="122"/>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row>
    <row r="25" spans="1:256">
      <c r="A25" s="118"/>
      <c r="B25" s="121"/>
      <c r="C25" s="1034" t="s">
        <v>2128</v>
      </c>
      <c r="D25" s="121"/>
      <c r="E25" s="1034" t="s">
        <v>2129</v>
      </c>
      <c r="F25" s="122"/>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c r="IR25" s="121"/>
      <c r="IS25" s="121"/>
      <c r="IT25" s="121"/>
      <c r="IU25" s="121"/>
      <c r="IV25" s="121"/>
    </row>
    <row r="26" spans="1:256">
      <c r="A26" s="118"/>
      <c r="B26" s="121"/>
      <c r="C26" s="1034" t="s">
        <v>2130</v>
      </c>
      <c r="D26" s="121"/>
      <c r="E26" s="1034" t="s">
        <v>2131</v>
      </c>
      <c r="F26" s="122"/>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c r="IR26" s="121"/>
      <c r="IS26" s="121"/>
      <c r="IT26" s="121"/>
      <c r="IU26" s="121"/>
      <c r="IV26" s="121"/>
    </row>
    <row r="27" spans="1:256">
      <c r="A27" s="118"/>
      <c r="B27" s="121"/>
      <c r="C27" s="1034" t="s">
        <v>2132</v>
      </c>
      <c r="D27" s="121"/>
      <c r="E27" s="1034"/>
      <c r="F27" s="122"/>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c r="IR27" s="121"/>
      <c r="IS27" s="121"/>
      <c r="IT27" s="121"/>
      <c r="IU27" s="121"/>
      <c r="IV27" s="121"/>
    </row>
    <row r="28" spans="1:256">
      <c r="A28" s="118"/>
      <c r="B28" s="121"/>
      <c r="C28" s="1034" t="s">
        <v>2133</v>
      </c>
      <c r="D28" s="123" t="s">
        <v>2134</v>
      </c>
      <c r="E28" s="1034" t="s">
        <v>2135</v>
      </c>
      <c r="F28" s="122"/>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c r="ID28" s="121"/>
      <c r="IE28" s="121"/>
      <c r="IF28" s="121"/>
      <c r="IG28" s="121"/>
      <c r="IH28" s="121"/>
      <c r="II28" s="121"/>
      <c r="IJ28" s="121"/>
      <c r="IK28" s="121"/>
      <c r="IL28" s="121"/>
      <c r="IM28" s="121"/>
      <c r="IN28" s="121"/>
      <c r="IO28" s="121"/>
      <c r="IP28" s="121"/>
      <c r="IQ28" s="121"/>
      <c r="IR28" s="121"/>
      <c r="IS28" s="121"/>
      <c r="IT28" s="121"/>
      <c r="IU28" s="121"/>
      <c r="IV28" s="121"/>
    </row>
    <row r="29" spans="1:256">
      <c r="A29" s="118"/>
      <c r="B29" s="121"/>
      <c r="C29" s="1034"/>
      <c r="D29" s="121"/>
      <c r="E29" s="1034" t="s">
        <v>2136</v>
      </c>
      <c r="F29" s="122"/>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row>
    <row r="30" spans="1:256">
      <c r="A30" s="118"/>
      <c r="B30" s="119" t="s">
        <v>2137</v>
      </c>
      <c r="C30" s="1034" t="s">
        <v>2138</v>
      </c>
      <c r="D30" s="121"/>
      <c r="E30" s="1034" t="s">
        <v>2139</v>
      </c>
      <c r="F30" s="122"/>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row>
    <row r="31" spans="1:256">
      <c r="A31" s="118"/>
      <c r="B31" s="121"/>
      <c r="C31" s="1034" t="s">
        <v>2140</v>
      </c>
      <c r="D31" s="121"/>
      <c r="E31" s="1034" t="s">
        <v>2141</v>
      </c>
      <c r="F31" s="122"/>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row>
    <row r="32" spans="1:256">
      <c r="A32" s="118"/>
      <c r="B32" s="121"/>
      <c r="C32" s="1034" t="s">
        <v>2142</v>
      </c>
      <c r="D32" s="124" t="s">
        <v>1482</v>
      </c>
      <c r="E32" s="1034" t="s">
        <v>2143</v>
      </c>
      <c r="F32" s="122"/>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c r="ID32" s="121"/>
      <c r="IE32" s="121"/>
      <c r="IF32" s="121"/>
      <c r="IG32" s="121"/>
      <c r="IH32" s="121"/>
      <c r="II32" s="121"/>
      <c r="IJ32" s="121"/>
      <c r="IK32" s="121"/>
      <c r="IL32" s="121"/>
      <c r="IM32" s="121"/>
      <c r="IN32" s="121"/>
      <c r="IO32" s="121"/>
      <c r="IP32" s="121"/>
      <c r="IQ32" s="121"/>
      <c r="IR32" s="121"/>
      <c r="IS32" s="121"/>
      <c r="IT32" s="121"/>
      <c r="IU32" s="121"/>
      <c r="IV32" s="121"/>
    </row>
    <row r="33" spans="1:256">
      <c r="A33" s="118"/>
      <c r="B33" s="121"/>
      <c r="C33" s="1034" t="s">
        <v>2144</v>
      </c>
      <c r="D33" s="121" t="s">
        <v>1482</v>
      </c>
      <c r="E33" s="1034" t="s">
        <v>2145</v>
      </c>
      <c r="F33" s="122"/>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c r="ID33" s="121"/>
      <c r="IE33" s="121"/>
      <c r="IF33" s="121"/>
      <c r="IG33" s="121"/>
      <c r="IH33" s="121"/>
      <c r="II33" s="121"/>
      <c r="IJ33" s="121"/>
      <c r="IK33" s="121"/>
      <c r="IL33" s="121"/>
      <c r="IM33" s="121"/>
      <c r="IN33" s="121"/>
      <c r="IO33" s="121"/>
      <c r="IP33" s="121"/>
      <c r="IQ33" s="121"/>
      <c r="IR33" s="121"/>
      <c r="IS33" s="121"/>
      <c r="IT33" s="121"/>
      <c r="IU33" s="121"/>
      <c r="IV33" s="121"/>
    </row>
    <row r="34" spans="1:256">
      <c r="A34" s="118"/>
      <c r="B34" s="121"/>
      <c r="C34" s="1034" t="s">
        <v>2146</v>
      </c>
      <c r="D34" s="121"/>
      <c r="E34" s="1034" t="s">
        <v>2147</v>
      </c>
      <c r="F34" s="122"/>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row>
    <row r="35" spans="1:256">
      <c r="A35" s="118"/>
      <c r="B35" s="121"/>
      <c r="C35" s="1034" t="s">
        <v>2148</v>
      </c>
      <c r="D35" s="121"/>
      <c r="E35" s="1034" t="s">
        <v>2149</v>
      </c>
      <c r="F35" s="122"/>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row>
    <row r="36" spans="1:256">
      <c r="A36" s="118"/>
      <c r="B36" s="121"/>
      <c r="C36" s="1034" t="s">
        <v>2150</v>
      </c>
      <c r="D36" s="121"/>
      <c r="E36" s="1034" t="s">
        <v>2151</v>
      </c>
      <c r="F36" s="122"/>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c r="IR36" s="121"/>
      <c r="IS36" s="121"/>
      <c r="IT36" s="121"/>
      <c r="IU36" s="121"/>
      <c r="IV36" s="121"/>
    </row>
    <row r="37" spans="1:256">
      <c r="A37" s="118"/>
      <c r="B37" s="121"/>
      <c r="C37" s="1034" t="s">
        <v>2152</v>
      </c>
      <c r="D37" s="121"/>
      <c r="E37" s="1034" t="s">
        <v>2153</v>
      </c>
      <c r="F37" s="122"/>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c r="ID37" s="121"/>
      <c r="IE37" s="121"/>
      <c r="IF37" s="121"/>
      <c r="IG37" s="121"/>
      <c r="IH37" s="121"/>
      <c r="II37" s="121"/>
      <c r="IJ37" s="121"/>
      <c r="IK37" s="121"/>
      <c r="IL37" s="121"/>
      <c r="IM37" s="121"/>
      <c r="IN37" s="121"/>
      <c r="IO37" s="121"/>
      <c r="IP37" s="121"/>
      <c r="IQ37" s="121"/>
      <c r="IR37" s="121"/>
      <c r="IS37" s="121"/>
      <c r="IT37" s="121"/>
      <c r="IU37" s="121"/>
      <c r="IV37" s="121"/>
    </row>
    <row r="38" spans="1:256">
      <c r="A38" s="118"/>
      <c r="B38" s="121"/>
      <c r="C38" s="1034" t="s">
        <v>2154</v>
      </c>
      <c r="D38" s="121"/>
      <c r="E38" s="1034"/>
      <c r="F38" s="122"/>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c r="IS38" s="121"/>
      <c r="IT38" s="121"/>
      <c r="IU38" s="121"/>
      <c r="IV38" s="121"/>
    </row>
    <row r="39" spans="1:256">
      <c r="A39" s="118"/>
      <c r="B39" s="121"/>
      <c r="C39" s="1034"/>
      <c r="D39" s="123" t="s">
        <v>2155</v>
      </c>
      <c r="E39" s="1034" t="s">
        <v>2156</v>
      </c>
      <c r="F39" s="122"/>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c r="IS39" s="121"/>
      <c r="IT39" s="121"/>
      <c r="IU39" s="121"/>
      <c r="IV39" s="121"/>
    </row>
    <row r="40" spans="1:256">
      <c r="A40" s="118"/>
      <c r="B40" s="123" t="s">
        <v>2157</v>
      </c>
      <c r="C40" s="1034" t="s">
        <v>2158</v>
      </c>
      <c r="D40" s="121"/>
      <c r="E40" s="1034" t="s">
        <v>2159</v>
      </c>
      <c r="F40" s="122"/>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c r="ID40" s="121"/>
      <c r="IE40" s="121"/>
      <c r="IF40" s="121"/>
      <c r="IG40" s="121"/>
      <c r="IH40" s="121"/>
      <c r="II40" s="121"/>
      <c r="IJ40" s="121"/>
      <c r="IK40" s="121"/>
      <c r="IL40" s="121"/>
      <c r="IM40" s="121"/>
      <c r="IN40" s="121"/>
      <c r="IO40" s="121"/>
      <c r="IP40" s="121"/>
      <c r="IQ40" s="121"/>
      <c r="IR40" s="121"/>
      <c r="IS40" s="121"/>
      <c r="IT40" s="121"/>
      <c r="IU40" s="121"/>
      <c r="IV40" s="121"/>
    </row>
    <row r="41" spans="1:256">
      <c r="A41" s="118"/>
      <c r="B41" s="121"/>
      <c r="C41" s="1034" t="s">
        <v>2160</v>
      </c>
      <c r="D41" s="121"/>
      <c r="E41" s="1034" t="s">
        <v>2161</v>
      </c>
      <c r="F41" s="122"/>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c r="ID41" s="121"/>
      <c r="IE41" s="121"/>
      <c r="IF41" s="121"/>
      <c r="IG41" s="121"/>
      <c r="IH41" s="121"/>
      <c r="II41" s="121"/>
      <c r="IJ41" s="121"/>
      <c r="IK41" s="121"/>
      <c r="IL41" s="121"/>
      <c r="IM41" s="121"/>
      <c r="IN41" s="121"/>
      <c r="IO41" s="121"/>
      <c r="IP41" s="121"/>
      <c r="IQ41" s="121"/>
      <c r="IR41" s="121"/>
      <c r="IS41" s="121"/>
      <c r="IT41" s="121"/>
      <c r="IU41" s="121"/>
      <c r="IV41" s="121"/>
    </row>
    <row r="42" spans="1:256">
      <c r="A42" s="118"/>
      <c r="B42" s="121"/>
      <c r="C42" s="1034" t="s">
        <v>2162</v>
      </c>
      <c r="D42" s="121"/>
      <c r="E42" s="1034" t="s">
        <v>2163</v>
      </c>
      <c r="F42" s="122"/>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c r="IS42" s="121"/>
      <c r="IT42" s="121"/>
      <c r="IU42" s="121"/>
      <c r="IV42" s="121"/>
    </row>
    <row r="43" spans="1:256">
      <c r="A43" s="118"/>
      <c r="B43" s="121"/>
      <c r="C43" s="1034" t="s">
        <v>2164</v>
      </c>
      <c r="D43" s="121"/>
      <c r="E43" s="1034" t="s">
        <v>2165</v>
      </c>
      <c r="F43" s="122"/>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c r="ID43" s="121"/>
      <c r="IE43" s="121"/>
      <c r="IF43" s="121"/>
      <c r="IG43" s="121"/>
      <c r="IH43" s="121"/>
      <c r="II43" s="121"/>
      <c r="IJ43" s="121"/>
      <c r="IK43" s="121"/>
      <c r="IL43" s="121"/>
      <c r="IM43" s="121"/>
      <c r="IN43" s="121"/>
      <c r="IO43" s="121"/>
      <c r="IP43" s="121"/>
      <c r="IQ43" s="121"/>
      <c r="IR43" s="121"/>
      <c r="IS43" s="121"/>
      <c r="IT43" s="121"/>
      <c r="IU43" s="121"/>
      <c r="IV43" s="121"/>
    </row>
    <row r="44" spans="1:256">
      <c r="A44" s="118"/>
      <c r="B44" s="121"/>
      <c r="C44" s="1034" t="s">
        <v>2166</v>
      </c>
      <c r="D44" s="121"/>
      <c r="E44" s="1034" t="s">
        <v>2167</v>
      </c>
      <c r="F44" s="122"/>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c r="ID44" s="121"/>
      <c r="IE44" s="121"/>
      <c r="IF44" s="121"/>
      <c r="IG44" s="121"/>
      <c r="IH44" s="121"/>
      <c r="II44" s="121"/>
      <c r="IJ44" s="121"/>
      <c r="IK44" s="121"/>
      <c r="IL44" s="121"/>
      <c r="IM44" s="121"/>
      <c r="IN44" s="121"/>
      <c r="IO44" s="121"/>
      <c r="IP44" s="121"/>
      <c r="IQ44" s="121"/>
      <c r="IR44" s="121"/>
      <c r="IS44" s="121"/>
      <c r="IT44" s="121"/>
      <c r="IU44" s="121"/>
      <c r="IV44" s="121"/>
    </row>
    <row r="45" spans="1:256">
      <c r="A45" s="118"/>
      <c r="B45" s="121"/>
      <c r="C45" s="1034" t="s">
        <v>2168</v>
      </c>
      <c r="D45" s="121"/>
      <c r="E45" s="1034" t="s">
        <v>2169</v>
      </c>
      <c r="F45" s="122"/>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c r="ID45" s="121"/>
      <c r="IE45" s="121"/>
      <c r="IF45" s="121"/>
      <c r="IG45" s="121"/>
      <c r="IH45" s="121"/>
      <c r="II45" s="121"/>
      <c r="IJ45" s="121"/>
      <c r="IK45" s="121"/>
      <c r="IL45" s="121"/>
      <c r="IM45" s="121"/>
      <c r="IN45" s="121"/>
      <c r="IO45" s="121"/>
      <c r="IP45" s="121"/>
      <c r="IQ45" s="121"/>
      <c r="IR45" s="121"/>
      <c r="IS45" s="121"/>
      <c r="IT45" s="121"/>
      <c r="IU45" s="121"/>
      <c r="IV45" s="121"/>
    </row>
    <row r="46" spans="1:256">
      <c r="A46" s="118"/>
      <c r="B46" s="121"/>
      <c r="C46" s="1034" t="s">
        <v>2170</v>
      </c>
      <c r="D46" s="124" t="s">
        <v>1482</v>
      </c>
      <c r="E46" s="1034"/>
      <c r="F46" s="122"/>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c r="ID46" s="121"/>
      <c r="IE46" s="121"/>
      <c r="IF46" s="121"/>
      <c r="IG46" s="121"/>
      <c r="IH46" s="121"/>
      <c r="II46" s="121"/>
      <c r="IJ46" s="121"/>
      <c r="IK46" s="121"/>
      <c r="IL46" s="121"/>
      <c r="IM46" s="121"/>
      <c r="IN46" s="121"/>
      <c r="IO46" s="121"/>
      <c r="IP46" s="121"/>
      <c r="IQ46" s="121"/>
      <c r="IR46" s="121"/>
      <c r="IS46" s="121"/>
      <c r="IT46" s="121"/>
      <c r="IU46" s="121"/>
      <c r="IV46" s="121"/>
    </row>
    <row r="47" spans="1:256">
      <c r="A47" s="118"/>
      <c r="B47" s="121"/>
      <c r="C47" s="1034" t="s">
        <v>2171</v>
      </c>
      <c r="D47" s="123" t="s">
        <v>2172</v>
      </c>
      <c r="E47" s="1034" t="s">
        <v>2173</v>
      </c>
      <c r="F47" s="122"/>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c r="ID47" s="121"/>
      <c r="IE47" s="121"/>
      <c r="IF47" s="121"/>
      <c r="IG47" s="121"/>
      <c r="IH47" s="121"/>
      <c r="II47" s="121"/>
      <c r="IJ47" s="121"/>
      <c r="IK47" s="121"/>
      <c r="IL47" s="121"/>
      <c r="IM47" s="121"/>
      <c r="IN47" s="121"/>
      <c r="IO47" s="121"/>
      <c r="IP47" s="121"/>
      <c r="IQ47" s="121"/>
      <c r="IR47" s="121"/>
      <c r="IS47" s="121"/>
      <c r="IT47" s="121"/>
      <c r="IU47" s="121"/>
      <c r="IV47" s="121"/>
    </row>
    <row r="48" spans="1:256">
      <c r="A48" s="118"/>
      <c r="B48" s="121"/>
      <c r="C48" s="1034" t="s">
        <v>2174</v>
      </c>
      <c r="D48" s="121"/>
      <c r="E48" s="1034" t="s">
        <v>2175</v>
      </c>
      <c r="F48" s="122"/>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c r="IU48" s="121"/>
      <c r="IV48" s="121"/>
    </row>
    <row r="49" spans="1:256">
      <c r="A49" s="118"/>
      <c r="B49" s="121"/>
      <c r="C49" s="1034" t="s">
        <v>2176</v>
      </c>
      <c r="D49" s="121"/>
      <c r="E49" s="1034" t="s">
        <v>2177</v>
      </c>
      <c r="F49" s="122"/>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row>
    <row r="50" spans="1:256">
      <c r="A50" s="118"/>
      <c r="B50" s="121"/>
      <c r="C50" s="1034" t="s">
        <v>2178</v>
      </c>
      <c r="D50" s="121"/>
      <c r="E50" s="1034" t="s">
        <v>2179</v>
      </c>
      <c r="F50" s="122"/>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c r="IQ50" s="121"/>
      <c r="IR50" s="121"/>
      <c r="IS50" s="121"/>
      <c r="IT50" s="121"/>
      <c r="IU50" s="121"/>
      <c r="IV50" s="121"/>
    </row>
    <row r="51" spans="1:256">
      <c r="A51" s="118"/>
      <c r="B51" s="124" t="s">
        <v>1482</v>
      </c>
      <c r="C51" s="1034" t="s">
        <v>2180</v>
      </c>
      <c r="D51" s="121"/>
      <c r="E51" s="1034" t="s">
        <v>2181</v>
      </c>
      <c r="F51" s="122"/>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c r="ID51" s="121"/>
      <c r="IE51" s="121"/>
      <c r="IF51" s="121"/>
      <c r="IG51" s="121"/>
      <c r="IH51" s="121"/>
      <c r="II51" s="121"/>
      <c r="IJ51" s="121"/>
      <c r="IK51" s="121"/>
      <c r="IL51" s="121"/>
      <c r="IM51" s="121"/>
      <c r="IN51" s="121"/>
      <c r="IO51" s="121"/>
      <c r="IP51" s="121"/>
      <c r="IQ51" s="121"/>
      <c r="IR51" s="121"/>
      <c r="IS51" s="121"/>
      <c r="IT51" s="121"/>
      <c r="IU51" s="121"/>
      <c r="IV51" s="121"/>
    </row>
    <row r="52" spans="1:256">
      <c r="A52" s="118"/>
      <c r="B52" s="121"/>
      <c r="C52" s="1034" t="s">
        <v>1372</v>
      </c>
      <c r="D52" s="121"/>
      <c r="E52" s="1034"/>
      <c r="F52" s="122"/>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row>
    <row r="53" spans="1:256">
      <c r="A53" s="118"/>
      <c r="B53" s="121"/>
      <c r="C53" s="1034"/>
      <c r="D53" s="121"/>
      <c r="E53" s="1034"/>
      <c r="F53" s="122"/>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row>
    <row r="54" spans="1:256" ht="66" customHeight="1">
      <c r="A54" s="118"/>
      <c r="B54" s="125" t="s">
        <v>2182</v>
      </c>
      <c r="C54" s="1035" t="s">
        <v>1213</v>
      </c>
      <c r="D54" s="126" t="s">
        <v>2183</v>
      </c>
      <c r="E54" s="1035" t="s">
        <v>2184</v>
      </c>
      <c r="F54" s="122"/>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c r="ID54" s="121"/>
      <c r="IE54" s="121"/>
      <c r="IF54" s="121"/>
      <c r="IG54" s="121"/>
      <c r="IH54" s="121"/>
      <c r="II54" s="121"/>
      <c r="IJ54" s="121"/>
      <c r="IK54" s="121"/>
      <c r="IL54" s="121"/>
      <c r="IM54" s="121"/>
      <c r="IN54" s="121"/>
      <c r="IO54" s="121"/>
      <c r="IP54" s="121"/>
      <c r="IQ54" s="121"/>
      <c r="IR54" s="121"/>
      <c r="IS54" s="121"/>
      <c r="IT54" s="121"/>
      <c r="IU54" s="121"/>
      <c r="IV54" s="121"/>
    </row>
    <row r="55" spans="1:256">
      <c r="A55" s="118"/>
      <c r="B55" s="121"/>
      <c r="C55" s="1034"/>
      <c r="D55" s="127"/>
      <c r="E55" s="1037"/>
      <c r="F55" s="122"/>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row>
    <row r="56" spans="1:256" ht="45" customHeight="1" thickBot="1">
      <c r="A56" s="128"/>
      <c r="B56" s="129" t="s">
        <v>2185</v>
      </c>
      <c r="C56" s="1036" t="s">
        <v>2186</v>
      </c>
      <c r="D56" s="130" t="s">
        <v>2187</v>
      </c>
      <c r="E56" s="1036" t="s">
        <v>2188</v>
      </c>
      <c r="F56" s="13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c r="ID56" s="121"/>
      <c r="IE56" s="121"/>
      <c r="IF56" s="121"/>
      <c r="IG56" s="121"/>
      <c r="IH56" s="121"/>
      <c r="II56" s="121"/>
      <c r="IJ56" s="121"/>
      <c r="IK56" s="121"/>
      <c r="IL56" s="121"/>
      <c r="IM56" s="121"/>
      <c r="IN56" s="121"/>
      <c r="IO56" s="121"/>
      <c r="IP56" s="121"/>
      <c r="IQ56" s="121"/>
      <c r="IR56" s="121"/>
      <c r="IS56" s="121"/>
      <c r="IT56" s="121"/>
      <c r="IU56" s="121"/>
      <c r="IV56" s="121"/>
    </row>
    <row r="57" spans="1:256" ht="15" customHeight="1">
      <c r="A57" s="114"/>
      <c r="B57" s="114"/>
      <c r="C57" s="114"/>
      <c r="D57" s="114"/>
      <c r="E57" s="539" t="s">
        <v>2189</v>
      </c>
      <c r="F57" s="1022"/>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row>
    <row r="58" spans="1:256">
      <c r="A58" s="7"/>
      <c r="B58" s="114"/>
      <c r="C58" s="114"/>
      <c r="D58" s="1022">
        <v>1</v>
      </c>
      <c r="E58" s="1022"/>
      <c r="F58" s="1022"/>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row>
    <row r="60" spans="1:256">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row>
    <row r="61" spans="1:256">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row>
    <row r="62" spans="1:256">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row>
    <row r="63" spans="1:256">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row>
    <row r="64" spans="1:256">
      <c r="A64" s="7"/>
      <c r="B64" s="9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row>
    <row r="65" spans="1:256">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row>
    <row r="66" spans="1:256">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row>
    <row r="70" spans="1:256">
      <c r="A70" s="7"/>
      <c r="B70" s="9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row>
    <row r="71" spans="1:256">
      <c r="A71" s="7"/>
      <c r="B71" s="9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row>
    <row r="72" spans="1:256">
      <c r="A72" s="7"/>
      <c r="B72" s="7"/>
      <c r="C72" s="132"/>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row>
    <row r="73" spans="1:256">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row>
    <row r="74" spans="1:256">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row>
    <row r="75" spans="1:256">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row>
    <row r="76" spans="1:256">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row>
    <row r="77" spans="1:256">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row>
    <row r="78" spans="1:256">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row>
    <row r="79" spans="1:256">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row>
    <row r="80" spans="1:256">
      <c r="A80" s="7"/>
      <c r="B80" s="95"/>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row>
    <row r="81" spans="1:256">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row>
    <row r="82" spans="1:256">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row>
    <row r="83" spans="1:256">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row>
    <row r="84" spans="1:256">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row>
    <row r="85" spans="1:256">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row>
    <row r="86" spans="1:256">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row>
    <row r="87" spans="1:256">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row>
    <row r="88" spans="1:256">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row>
    <row r="89" spans="1:256">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row>
    <row r="90" spans="1:256">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row>
    <row r="91" spans="1:256">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row>
    <row r="92" spans="1:256">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row>
    <row r="93" spans="1:256">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row>
    <row r="94" spans="1:256">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row>
    <row r="95" spans="1:256">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row>
    <row r="96" spans="1:256">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row>
    <row r="97" spans="1:256">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row>
    <row r="98" spans="1:256">
      <c r="A98" s="7"/>
      <c r="B98" s="95"/>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row>
    <row r="99" spans="1:256">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row>
    <row r="100" spans="1:256">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row>
    <row r="101" spans="1:256">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row>
    <row r="102" spans="1:256">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row>
    <row r="103" spans="1:256">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row>
    <row r="104" spans="1:256">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row>
    <row r="105" spans="1:256">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row>
    <row r="106" spans="1:25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row>
    <row r="107" spans="1:256">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row>
    <row r="108" spans="1:256">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row>
    <row r="109" spans="1:256">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row>
    <row r="110" spans="1:256">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row>
    <row r="111" spans="1:256">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row>
    <row r="112" spans="1:256">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row>
    <row r="113" spans="1:256">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row>
    <row r="114" spans="1:256">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row>
    <row r="115" spans="1:256">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row>
    <row r="116" spans="1:25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row>
    <row r="117" spans="1:256">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row>
    <row r="118" spans="1:256">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row>
    <row r="119" spans="1:25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row>
    <row r="120" spans="1:256">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row>
    <row r="121" spans="1:256">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row>
    <row r="122" spans="1:256">
      <c r="A122" s="7"/>
      <c r="B122" s="95"/>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row>
    <row r="123" spans="1:256">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row>
    <row r="124" spans="1:256">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row>
    <row r="125" spans="1:256">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row>
    <row r="126" spans="1:25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row>
    <row r="127" spans="1:256">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row>
    <row r="128" spans="1:256">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row>
    <row r="129" spans="1:256">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row>
    <row r="130" spans="1:256">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row>
    <row r="131" spans="1:256">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row>
    <row r="132" spans="1:256">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row>
    <row r="133" spans="1:256">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row>
    <row r="134" spans="1:256">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row>
    <row r="135" spans="1:256">
      <c r="A135" s="7"/>
      <c r="B135" s="95"/>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row>
    <row r="136" spans="1:25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row>
    <row r="137" spans="1:256">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row>
    <row r="138" spans="1:256">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row>
    <row r="139" spans="1:256">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row>
    <row r="140" spans="1:256">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row>
    <row r="141" spans="1:256">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row>
    <row r="142" spans="1:256">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row>
    <row r="143" spans="1:256">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row>
    <row r="144" spans="1:256">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row>
    <row r="145" spans="1:256">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row>
    <row r="146" spans="1:25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row>
    <row r="147" spans="1:256">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row>
    <row r="148" spans="1:256">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row>
    <row r="149" spans="1:256">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row>
    <row r="150" spans="1:256">
      <c r="A150" s="7"/>
      <c r="B150" s="95"/>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row>
    <row r="151" spans="1:256">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row>
    <row r="152" spans="1:256">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row>
    <row r="153" spans="1:256">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row>
    <row r="154" spans="1:256">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row>
    <row r="155" spans="1:256">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row>
    <row r="156" spans="1:2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row>
    <row r="157" spans="1:256">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row>
    <row r="158" spans="1:256">
      <c r="A158" s="7"/>
      <c r="B158" s="95"/>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row>
    <row r="159" spans="1:256">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row>
    <row r="160" spans="1:256">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row>
    <row r="161" spans="1:256">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row>
    <row r="162" spans="1:256">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row>
    <row r="163" spans="1:256">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row>
    <row r="164" spans="1:256">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row>
    <row r="165" spans="1:256">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row>
    <row r="166" spans="1:25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row>
    <row r="167" spans="1:256">
      <c r="A167" s="7"/>
      <c r="B167" s="95"/>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row>
    <row r="168" spans="1:256">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row>
    <row r="169" spans="1:256">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row>
    <row r="170" spans="1:256">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row>
    <row r="171" spans="1:256">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row>
    <row r="172" spans="1:256">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row>
    <row r="173" spans="1:256">
      <c r="A173" s="7"/>
      <c r="B173" s="95"/>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row>
  </sheetData>
  <phoneticPr fontId="62" type="noConversion"/>
  <printOptions horizontalCentered="1"/>
  <pageMargins left="0.5" right="0.5" top="0.5" bottom="0.5" header="0.5" footer="0.5"/>
  <pageSetup scale="72" orientation="portrait"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5" r:id="rId4" name="Button 5">
              <controlPr locked="0" defaultSize="0" autoFill="0" autoLine="0" autoPict="0">
                <anchor moveWithCells="1" sizeWithCells="1">
                  <from>
                    <xdr:col>0</xdr:col>
                    <xdr:colOff>0</xdr:colOff>
                    <xdr:row>59</xdr:row>
                    <xdr:rowOff>9525</xdr:rowOff>
                  </from>
                  <to>
                    <xdr:col>0</xdr:col>
                    <xdr:colOff>0</xdr:colOff>
                    <xdr:row>62</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S98"/>
  <sheetViews>
    <sheetView defaultGridColor="0" topLeftCell="A7" colorId="22" zoomScale="75" zoomScaleNormal="75" workbookViewId="0">
      <selection activeCell="Q41" sqref="Q41"/>
    </sheetView>
  </sheetViews>
  <sheetFormatPr defaultColWidth="9.77734375" defaultRowHeight="15"/>
  <cols>
    <col min="1" max="1" width="2.77734375" customWidth="1"/>
    <col min="2" max="2" width="4.77734375" customWidth="1"/>
    <col min="3" max="3" width="1.77734375" customWidth="1"/>
    <col min="4" max="4" width="30.33203125" customWidth="1"/>
    <col min="5" max="5" width="14.77734375" customWidth="1"/>
    <col min="6" max="10" width="12.77734375" customWidth="1"/>
    <col min="11" max="11" width="2.77734375" customWidth="1"/>
    <col min="12" max="12" width="5.77734375" customWidth="1"/>
    <col min="13" max="13" width="30.77734375" customWidth="1"/>
    <col min="14" max="18" width="14.77734375" customWidth="1"/>
  </cols>
  <sheetData>
    <row r="1" spans="1:19" ht="16.5" thickBot="1">
      <c r="A1" s="152" t="str">
        <f>'Data Sheet'!A54</f>
        <v>Annual Report of Pattersonville Telephone Company                                                                                           For the period ending December 31, 2014</v>
      </c>
      <c r="B1" s="67"/>
      <c r="C1" s="869"/>
      <c r="D1" s="869"/>
      <c r="E1" s="869"/>
      <c r="F1" s="869"/>
      <c r="G1" s="869"/>
      <c r="H1" s="827"/>
      <c r="I1" s="869"/>
      <c r="J1" s="869"/>
      <c r="K1" s="152" t="str">
        <f>'Data Sheet'!A54</f>
        <v>Annual Report of Pattersonville Telephone Company                                                                                           For the period ending December 31, 2014</v>
      </c>
      <c r="L1" s="67"/>
      <c r="M1" s="869"/>
      <c r="N1" s="869"/>
      <c r="O1" s="869"/>
      <c r="P1" s="827"/>
      <c r="Q1" s="869"/>
      <c r="R1" s="869"/>
      <c r="S1" s="67"/>
    </row>
    <row r="2" spans="1:19" ht="15.75">
      <c r="A2" s="870"/>
      <c r="B2" s="871"/>
      <c r="C2" s="871"/>
      <c r="D2" s="871"/>
      <c r="E2" s="871"/>
      <c r="F2" s="871"/>
      <c r="G2" s="871"/>
      <c r="H2" s="871"/>
      <c r="I2" s="871"/>
      <c r="J2" s="872" t="s">
        <v>1482</v>
      </c>
      <c r="K2" s="68"/>
      <c r="L2" s="871"/>
      <c r="M2" s="871"/>
      <c r="N2" s="871"/>
      <c r="O2" s="871"/>
      <c r="P2" s="871"/>
      <c r="Q2" s="871"/>
      <c r="R2" s="872" t="s">
        <v>1482</v>
      </c>
      <c r="S2" s="67"/>
    </row>
    <row r="3" spans="1:19" ht="15.75">
      <c r="A3" s="825"/>
      <c r="B3" s="869"/>
      <c r="C3" s="869"/>
      <c r="D3" s="869"/>
      <c r="E3" s="869"/>
      <c r="F3" s="869"/>
      <c r="G3" s="869"/>
      <c r="H3" s="869"/>
      <c r="I3" s="869"/>
      <c r="J3" s="873"/>
      <c r="K3" s="74"/>
      <c r="L3" s="869"/>
      <c r="M3" s="869"/>
      <c r="N3" s="869"/>
      <c r="O3" s="869"/>
      <c r="P3" s="869"/>
      <c r="Q3" s="869"/>
      <c r="R3" s="873" t="s">
        <v>1482</v>
      </c>
      <c r="S3" s="67"/>
    </row>
    <row r="4" spans="1:19" ht="18">
      <c r="A4" s="1065"/>
      <c r="B4" s="1" t="s">
        <v>497</v>
      </c>
      <c r="C4" s="453"/>
      <c r="D4" s="453"/>
      <c r="E4" s="453"/>
      <c r="F4" s="453"/>
      <c r="G4" s="453"/>
      <c r="H4" s="453"/>
      <c r="I4" s="453"/>
      <c r="J4" s="469"/>
      <c r="K4" s="74"/>
      <c r="L4" s="568" t="s">
        <v>498</v>
      </c>
      <c r="M4" s="568"/>
      <c r="N4" s="568"/>
      <c r="O4" s="568"/>
      <c r="P4" s="568"/>
      <c r="Q4" s="568"/>
      <c r="R4" s="874"/>
      <c r="S4" s="67"/>
    </row>
    <row r="5" spans="1:19">
      <c r="A5" s="74"/>
      <c r="B5" s="67"/>
      <c r="C5" s="67"/>
      <c r="D5" s="67"/>
      <c r="E5" s="67"/>
      <c r="F5" s="67"/>
      <c r="G5" s="107"/>
      <c r="H5" s="107"/>
      <c r="I5" s="107"/>
      <c r="J5" s="75"/>
      <c r="K5" s="74"/>
      <c r="L5" s="67"/>
      <c r="M5" s="67"/>
      <c r="N5" s="67"/>
      <c r="O5" s="67"/>
      <c r="P5" s="107"/>
      <c r="Q5" s="107"/>
      <c r="R5" s="75"/>
      <c r="S5" s="67"/>
    </row>
    <row r="6" spans="1:19">
      <c r="A6" s="74"/>
      <c r="B6" s="96" t="s">
        <v>1361</v>
      </c>
      <c r="C6" s="67"/>
      <c r="D6" s="1039" t="s">
        <v>499</v>
      </c>
      <c r="J6" s="1028"/>
      <c r="K6" s="74"/>
      <c r="L6" s="96" t="s">
        <v>2157</v>
      </c>
      <c r="M6" s="1039" t="s">
        <v>500</v>
      </c>
      <c r="R6" s="1028"/>
      <c r="S6" s="67"/>
    </row>
    <row r="7" spans="1:19">
      <c r="A7" s="74"/>
      <c r="B7" s="67"/>
      <c r="C7" s="67"/>
      <c r="D7" s="1039" t="s">
        <v>1483</v>
      </c>
      <c r="J7" s="1028"/>
      <c r="K7" s="74"/>
      <c r="L7" s="67"/>
      <c r="M7" s="1039" t="s">
        <v>1484</v>
      </c>
      <c r="R7" s="1028"/>
      <c r="S7" s="67"/>
    </row>
    <row r="8" spans="1:19">
      <c r="A8" s="74"/>
      <c r="B8" s="67"/>
      <c r="C8" s="67"/>
      <c r="D8" s="1039"/>
      <c r="J8" s="1028"/>
      <c r="K8" s="74"/>
      <c r="L8" s="67"/>
      <c r="M8" s="1039"/>
      <c r="R8" s="1028"/>
      <c r="S8" s="67"/>
    </row>
    <row r="9" spans="1:19">
      <c r="A9" s="74"/>
      <c r="B9" s="96" t="s">
        <v>1375</v>
      </c>
      <c r="C9" s="67"/>
      <c r="D9" s="1039" t="s">
        <v>1485</v>
      </c>
      <c r="J9" s="1028"/>
      <c r="K9" s="74"/>
      <c r="L9" s="96" t="s">
        <v>2182</v>
      </c>
      <c r="M9" s="1039" t="s">
        <v>1486</v>
      </c>
      <c r="R9" s="1028"/>
      <c r="S9" s="67"/>
    </row>
    <row r="10" spans="1:19">
      <c r="A10" s="74"/>
      <c r="B10" s="67"/>
      <c r="C10" s="67"/>
      <c r="D10" s="1039" t="s">
        <v>1487</v>
      </c>
      <c r="J10" s="1028"/>
      <c r="K10" s="74"/>
      <c r="L10" s="67"/>
      <c r="M10" s="1039" t="s">
        <v>1488</v>
      </c>
      <c r="R10" s="1028"/>
      <c r="S10" s="67"/>
    </row>
    <row r="11" spans="1:19">
      <c r="A11" s="74"/>
      <c r="B11" s="67"/>
      <c r="C11" s="67"/>
      <c r="D11" s="1039"/>
      <c r="J11" s="1028"/>
      <c r="K11" s="74"/>
      <c r="L11" s="67"/>
      <c r="M11" s="1039"/>
      <c r="R11" s="1028"/>
      <c r="S11" s="67"/>
    </row>
    <row r="12" spans="1:19">
      <c r="A12" s="74"/>
      <c r="B12" s="96" t="s">
        <v>2137</v>
      </c>
      <c r="C12" s="67"/>
      <c r="D12" s="1039" t="s">
        <v>1489</v>
      </c>
      <c r="J12" s="1028"/>
      <c r="K12" s="74"/>
      <c r="L12" s="96" t="s">
        <v>2185</v>
      </c>
      <c r="M12" s="1039" t="s">
        <v>1490</v>
      </c>
      <c r="R12" s="1028"/>
      <c r="S12" s="67"/>
    </row>
    <row r="13" spans="1:19">
      <c r="A13" s="74"/>
      <c r="B13" s="67"/>
      <c r="C13" s="67"/>
      <c r="D13" s="67"/>
      <c r="E13" s="67"/>
      <c r="F13" s="67"/>
      <c r="G13" s="67"/>
      <c r="H13" s="67"/>
      <c r="I13" s="67"/>
      <c r="J13" s="219"/>
      <c r="K13" s="74"/>
      <c r="L13" s="67"/>
      <c r="M13" s="1039" t="s">
        <v>1491</v>
      </c>
      <c r="R13" s="1040"/>
      <c r="S13" s="67"/>
    </row>
    <row r="14" spans="1:19">
      <c r="A14" s="626"/>
      <c r="B14" s="181"/>
      <c r="C14" s="182"/>
      <c r="D14" s="181"/>
      <c r="E14" s="645"/>
      <c r="F14" s="181"/>
      <c r="G14" s="645"/>
      <c r="H14" s="181"/>
      <c r="I14" s="645"/>
      <c r="J14" s="304"/>
      <c r="K14" s="626"/>
      <c r="L14" s="181"/>
      <c r="M14" s="645"/>
      <c r="N14" s="181"/>
      <c r="O14" s="645"/>
      <c r="P14" s="181"/>
      <c r="Q14" s="182"/>
      <c r="R14" s="304"/>
      <c r="S14" s="67"/>
    </row>
    <row r="15" spans="1:19">
      <c r="A15" s="74"/>
      <c r="B15" s="67"/>
      <c r="C15" s="177"/>
      <c r="D15" s="67"/>
      <c r="E15" s="644" t="s">
        <v>1492</v>
      </c>
      <c r="F15" s="67"/>
      <c r="G15" s="90" t="s">
        <v>1482</v>
      </c>
      <c r="H15" s="67" t="s">
        <v>1482</v>
      </c>
      <c r="I15" s="644" t="s">
        <v>899</v>
      </c>
      <c r="J15" s="140" t="s">
        <v>899</v>
      </c>
      <c r="K15" s="74"/>
      <c r="L15" s="67"/>
      <c r="M15" s="90"/>
      <c r="N15" s="67" t="s">
        <v>1482</v>
      </c>
      <c r="O15" s="644" t="s">
        <v>899</v>
      </c>
      <c r="P15" s="67" t="s">
        <v>1482</v>
      </c>
      <c r="Q15" s="249" t="s">
        <v>2238</v>
      </c>
      <c r="R15" s="250"/>
      <c r="S15" s="67"/>
    </row>
    <row r="16" spans="1:19">
      <c r="A16" s="74"/>
      <c r="B16" s="96" t="s">
        <v>2228</v>
      </c>
      <c r="C16" s="177"/>
      <c r="D16" s="96" t="s">
        <v>1493</v>
      </c>
      <c r="E16" s="644" t="s">
        <v>1494</v>
      </c>
      <c r="F16" s="96" t="s">
        <v>899</v>
      </c>
      <c r="G16" s="644" t="s">
        <v>899</v>
      </c>
      <c r="H16" s="96" t="s">
        <v>899</v>
      </c>
      <c r="I16" s="644" t="s">
        <v>2677</v>
      </c>
      <c r="J16" s="140" t="s">
        <v>2677</v>
      </c>
      <c r="K16" s="74"/>
      <c r="L16" s="96" t="s">
        <v>2228</v>
      </c>
      <c r="M16" s="644" t="s">
        <v>1493</v>
      </c>
      <c r="N16" s="96" t="s">
        <v>899</v>
      </c>
      <c r="O16" s="644" t="s">
        <v>554</v>
      </c>
      <c r="P16" s="96" t="s">
        <v>899</v>
      </c>
      <c r="Q16" s="644" t="s">
        <v>899</v>
      </c>
      <c r="R16" s="75" t="s">
        <v>1482</v>
      </c>
      <c r="S16" s="67"/>
    </row>
    <row r="17" spans="1:19">
      <c r="A17" s="74"/>
      <c r="B17" s="96" t="s">
        <v>2240</v>
      </c>
      <c r="C17" s="177"/>
      <c r="D17" s="67"/>
      <c r="E17" s="644" t="s">
        <v>1495</v>
      </c>
      <c r="F17" s="96" t="s">
        <v>2673</v>
      </c>
      <c r="G17" s="644" t="s">
        <v>1021</v>
      </c>
      <c r="H17" s="96" t="s">
        <v>1048</v>
      </c>
      <c r="I17" s="644" t="s">
        <v>1231</v>
      </c>
      <c r="J17" s="140" t="s">
        <v>1496</v>
      </c>
      <c r="K17" s="74"/>
      <c r="L17" s="96" t="s">
        <v>2240</v>
      </c>
      <c r="M17" s="90"/>
      <c r="N17" s="96" t="s">
        <v>1026</v>
      </c>
      <c r="O17" s="644" t="s">
        <v>556</v>
      </c>
      <c r="P17" s="96" t="s">
        <v>550</v>
      </c>
      <c r="Q17" s="644" t="s">
        <v>2814</v>
      </c>
      <c r="R17" s="140" t="s">
        <v>1219</v>
      </c>
      <c r="S17" s="67"/>
    </row>
    <row r="18" spans="1:19">
      <c r="A18" s="217"/>
      <c r="B18" s="218"/>
      <c r="C18" s="180"/>
      <c r="D18" s="83" t="s">
        <v>2722</v>
      </c>
      <c r="E18" s="82" t="s">
        <v>2723</v>
      </c>
      <c r="F18" s="83" t="s">
        <v>2724</v>
      </c>
      <c r="G18" s="82" t="s">
        <v>2254</v>
      </c>
      <c r="H18" s="83" t="s">
        <v>2255</v>
      </c>
      <c r="I18" s="82" t="s">
        <v>2256</v>
      </c>
      <c r="J18" s="293" t="s">
        <v>2257</v>
      </c>
      <c r="K18" s="217"/>
      <c r="L18" s="218"/>
      <c r="M18" s="82" t="s">
        <v>2722</v>
      </c>
      <c r="N18" s="83" t="s">
        <v>2258</v>
      </c>
      <c r="O18" s="82" t="s">
        <v>2259</v>
      </c>
      <c r="P18" s="83" t="s">
        <v>2260</v>
      </c>
      <c r="Q18" s="82" t="s">
        <v>2261</v>
      </c>
      <c r="R18" s="293" t="s">
        <v>2262</v>
      </c>
      <c r="S18" s="67"/>
    </row>
    <row r="19" spans="1:19">
      <c r="A19" s="74"/>
      <c r="B19" s="67"/>
      <c r="C19" s="177"/>
      <c r="D19" s="67"/>
      <c r="E19" s="90"/>
      <c r="F19" s="67"/>
      <c r="G19" s="90"/>
      <c r="H19" s="67"/>
      <c r="I19" s="90"/>
      <c r="J19" s="75"/>
      <c r="K19" s="74"/>
      <c r="L19" s="67"/>
      <c r="M19" s="90"/>
      <c r="N19" s="67"/>
      <c r="O19" s="90"/>
      <c r="P19" s="67"/>
      <c r="Q19" s="90"/>
      <c r="R19" s="75"/>
      <c r="S19" s="67"/>
    </row>
    <row r="20" spans="1:19">
      <c r="A20" s="74"/>
      <c r="B20" s="67"/>
      <c r="C20" s="177"/>
      <c r="D20" s="67" t="s">
        <v>1497</v>
      </c>
      <c r="E20" s="90"/>
      <c r="F20" s="67"/>
      <c r="G20" s="90"/>
      <c r="H20" s="67"/>
      <c r="I20" s="90"/>
      <c r="J20" s="75"/>
      <c r="K20" s="74"/>
      <c r="L20" s="67"/>
      <c r="M20" s="90" t="s">
        <v>1497</v>
      </c>
      <c r="N20" s="67"/>
      <c r="O20" s="90"/>
      <c r="P20" s="67"/>
      <c r="Q20" s="90"/>
      <c r="R20" s="75"/>
      <c r="S20" s="67"/>
    </row>
    <row r="21" spans="1:19">
      <c r="A21" s="74"/>
      <c r="B21" s="67"/>
      <c r="C21" s="177"/>
      <c r="D21" s="67"/>
      <c r="E21" s="90"/>
      <c r="F21" s="67"/>
      <c r="G21" s="90"/>
      <c r="H21" s="67"/>
      <c r="I21" s="90"/>
      <c r="J21" s="75"/>
      <c r="K21" s="74"/>
      <c r="L21" s="67"/>
      <c r="M21" s="90"/>
      <c r="N21" s="67"/>
      <c r="O21" s="90"/>
      <c r="P21" s="67"/>
      <c r="Q21" s="90"/>
      <c r="R21" s="75"/>
      <c r="S21" s="67"/>
    </row>
    <row r="22" spans="1:19">
      <c r="A22" s="74"/>
      <c r="B22" s="96" t="s">
        <v>2727</v>
      </c>
      <c r="C22" s="177"/>
      <c r="D22" s="67" t="s">
        <v>2529</v>
      </c>
      <c r="E22" s="559">
        <v>0</v>
      </c>
      <c r="F22" s="202">
        <v>16476.02</v>
      </c>
      <c r="G22" s="559">
        <v>0</v>
      </c>
      <c r="H22" s="590"/>
      <c r="I22" s="557"/>
      <c r="J22" s="296"/>
      <c r="K22" s="74"/>
      <c r="L22" s="96" t="s">
        <v>2727</v>
      </c>
      <c r="M22" s="90" t="s">
        <v>2529</v>
      </c>
      <c r="N22" s="590"/>
      <c r="O22" s="557"/>
      <c r="P22" s="590"/>
      <c r="Q22" s="557" t="s">
        <v>3002</v>
      </c>
      <c r="R22" s="296">
        <v>20</v>
      </c>
      <c r="S22" s="67"/>
    </row>
    <row r="23" spans="1:19">
      <c r="A23" s="74"/>
      <c r="B23" s="96" t="s">
        <v>1726</v>
      </c>
      <c r="C23" s="177"/>
      <c r="D23" s="67" t="s">
        <v>1498</v>
      </c>
      <c r="E23" s="559">
        <v>38486.160000000003</v>
      </c>
      <c r="F23" s="202"/>
      <c r="G23" s="559"/>
      <c r="H23" s="202"/>
      <c r="I23" s="559"/>
      <c r="J23" s="200"/>
      <c r="K23" s="74"/>
      <c r="L23" s="96" t="s">
        <v>1726</v>
      </c>
      <c r="M23" s="90" t="s">
        <v>1498</v>
      </c>
      <c r="N23" s="202"/>
      <c r="O23" s="557">
        <v>199</v>
      </c>
      <c r="P23" s="590">
        <v>29</v>
      </c>
      <c r="Q23" s="557" t="s">
        <v>3001</v>
      </c>
      <c r="R23" s="296">
        <v>38258</v>
      </c>
      <c r="S23" s="67"/>
    </row>
    <row r="24" spans="1:19">
      <c r="A24" s="74"/>
      <c r="B24" s="96" t="s">
        <v>1971</v>
      </c>
      <c r="C24" s="177"/>
      <c r="D24" s="67" t="s">
        <v>1499</v>
      </c>
      <c r="E24" s="559">
        <v>252</v>
      </c>
      <c r="F24" s="202"/>
      <c r="G24" s="559"/>
      <c r="H24" s="202"/>
      <c r="I24" s="559"/>
      <c r="J24" s="200"/>
      <c r="K24" s="74"/>
      <c r="L24" s="96" t="s">
        <v>1971</v>
      </c>
      <c r="M24" s="90" t="s">
        <v>1499</v>
      </c>
      <c r="N24" s="202"/>
      <c r="O24" s="559">
        <v>1</v>
      </c>
      <c r="P24" s="202">
        <v>0</v>
      </c>
      <c r="Q24" s="557" t="s">
        <v>3001</v>
      </c>
      <c r="R24" s="200">
        <v>251</v>
      </c>
      <c r="S24" s="67"/>
    </row>
    <row r="25" spans="1:19">
      <c r="A25" s="74"/>
      <c r="B25" s="96" t="s">
        <v>2263</v>
      </c>
      <c r="C25" s="177"/>
      <c r="D25" s="67" t="s">
        <v>1500</v>
      </c>
      <c r="E25" s="559"/>
      <c r="F25" s="202"/>
      <c r="G25" s="559"/>
      <c r="H25" s="202"/>
      <c r="I25" s="559"/>
      <c r="J25" s="200"/>
      <c r="K25" s="74"/>
      <c r="L25" s="96" t="s">
        <v>2263</v>
      </c>
      <c r="M25" s="90" t="s">
        <v>2238</v>
      </c>
      <c r="N25" s="202"/>
      <c r="O25" s="559"/>
      <c r="P25" s="202"/>
      <c r="Q25" s="559"/>
      <c r="R25" s="200"/>
      <c r="S25" s="67"/>
    </row>
    <row r="26" spans="1:19">
      <c r="A26" s="74"/>
      <c r="B26" s="96" t="s">
        <v>2264</v>
      </c>
      <c r="C26" s="177"/>
      <c r="D26" s="67"/>
      <c r="E26" s="875"/>
      <c r="F26" s="211"/>
      <c r="G26" s="875"/>
      <c r="H26" s="211"/>
      <c r="I26" s="875"/>
      <c r="J26" s="209"/>
      <c r="K26" s="74"/>
      <c r="L26" s="96" t="s">
        <v>2264</v>
      </c>
      <c r="M26" s="90"/>
      <c r="N26" s="211"/>
      <c r="O26" s="875"/>
      <c r="P26" s="211"/>
      <c r="Q26" s="559"/>
      <c r="R26" s="209"/>
      <c r="S26" s="67"/>
    </row>
    <row r="27" spans="1:19">
      <c r="A27" s="74"/>
      <c r="B27" s="96" t="s">
        <v>2735</v>
      </c>
      <c r="C27" s="177"/>
      <c r="D27" s="67" t="s">
        <v>1501</v>
      </c>
      <c r="E27" s="876">
        <f t="shared" ref="E27:J27" si="0">SUM(E22:E26)</f>
        <v>38738.160000000003</v>
      </c>
      <c r="F27" s="877">
        <f t="shared" si="0"/>
        <v>16476.02</v>
      </c>
      <c r="G27" s="876">
        <f t="shared" si="0"/>
        <v>0</v>
      </c>
      <c r="H27" s="877">
        <f t="shared" si="0"/>
        <v>0</v>
      </c>
      <c r="I27" s="876">
        <f t="shared" si="0"/>
        <v>0</v>
      </c>
      <c r="J27" s="878">
        <f t="shared" si="0"/>
        <v>0</v>
      </c>
      <c r="K27" s="74"/>
      <c r="L27" s="96" t="s">
        <v>2735</v>
      </c>
      <c r="M27" s="90" t="s">
        <v>1501</v>
      </c>
      <c r="N27" s="877">
        <f>SUM(N22:N26)</f>
        <v>0</v>
      </c>
      <c r="O27" s="876">
        <f>SUM(O22:O26)</f>
        <v>200</v>
      </c>
      <c r="P27" s="877">
        <f>SUM(P22:P26)</f>
        <v>29</v>
      </c>
      <c r="Q27" s="879" t="s">
        <v>1502</v>
      </c>
      <c r="R27" s="878">
        <f>SUM(R22:R26)</f>
        <v>38529</v>
      </c>
      <c r="S27" s="262"/>
    </row>
    <row r="28" spans="1:19">
      <c r="A28" s="74"/>
      <c r="B28" s="67"/>
      <c r="C28" s="177"/>
      <c r="D28" s="67"/>
      <c r="E28" s="796"/>
      <c r="F28" s="262"/>
      <c r="G28" s="796"/>
      <c r="H28" s="262"/>
      <c r="I28" s="796"/>
      <c r="J28" s="263"/>
      <c r="K28" s="74"/>
      <c r="L28" s="67"/>
      <c r="M28" s="90"/>
      <c r="N28" s="262"/>
      <c r="O28" s="796"/>
      <c r="P28" s="262"/>
      <c r="Q28" s="796"/>
      <c r="R28" s="263"/>
      <c r="S28" s="67"/>
    </row>
    <row r="29" spans="1:19">
      <c r="A29" s="74"/>
      <c r="B29" s="67"/>
      <c r="C29" s="177"/>
      <c r="D29" s="67" t="s">
        <v>1503</v>
      </c>
      <c r="E29" s="796"/>
      <c r="F29" s="262"/>
      <c r="G29" s="796"/>
      <c r="H29" s="262"/>
      <c r="I29" s="796"/>
      <c r="J29" s="263"/>
      <c r="K29" s="74"/>
      <c r="L29" s="67"/>
      <c r="M29" s="90" t="s">
        <v>1503</v>
      </c>
      <c r="N29" s="262"/>
      <c r="O29" s="796"/>
      <c r="P29" s="262"/>
      <c r="Q29" s="796"/>
      <c r="R29" s="263"/>
      <c r="S29" s="67"/>
    </row>
    <row r="30" spans="1:19">
      <c r="A30" s="74"/>
      <c r="B30" s="67"/>
      <c r="C30" s="177"/>
      <c r="D30" s="67"/>
      <c r="E30" s="90"/>
      <c r="F30" s="67"/>
      <c r="G30" s="90"/>
      <c r="H30" s="67"/>
      <c r="I30" s="90"/>
      <c r="J30" s="75"/>
      <c r="K30" s="74"/>
      <c r="L30" s="67"/>
      <c r="M30" s="90"/>
      <c r="N30" s="67"/>
      <c r="O30" s="90"/>
      <c r="P30" s="67"/>
      <c r="Q30" s="90"/>
      <c r="R30" s="75"/>
      <c r="S30" s="67"/>
    </row>
    <row r="31" spans="1:19">
      <c r="A31" s="74"/>
      <c r="B31" s="96" t="s">
        <v>2738</v>
      </c>
      <c r="C31" s="177"/>
      <c r="D31" s="67" t="s">
        <v>1504</v>
      </c>
      <c r="E31" s="557">
        <v>10110.39</v>
      </c>
      <c r="F31" s="590"/>
      <c r="G31" s="557"/>
      <c r="H31" s="590"/>
      <c r="I31" s="557">
        <v>5369.63</v>
      </c>
      <c r="J31" s="296">
        <v>4740.76</v>
      </c>
      <c r="K31" s="74"/>
      <c r="L31" s="96" t="s">
        <v>2738</v>
      </c>
      <c r="M31" s="90" t="s">
        <v>1504</v>
      </c>
      <c r="N31" s="202"/>
      <c r="O31" s="559"/>
      <c r="P31" s="202"/>
      <c r="Q31" s="559"/>
      <c r="R31" s="296"/>
      <c r="S31" s="67"/>
    </row>
    <row r="32" spans="1:19">
      <c r="A32" s="74"/>
      <c r="B32" s="96" t="s">
        <v>154</v>
      </c>
      <c r="C32" s="177"/>
      <c r="D32" s="67" t="s">
        <v>1505</v>
      </c>
      <c r="E32" s="559"/>
      <c r="F32" s="202"/>
      <c r="G32" s="559"/>
      <c r="H32" s="202"/>
      <c r="I32" s="559"/>
      <c r="J32" s="200"/>
      <c r="K32" s="74"/>
      <c r="L32" s="96" t="s">
        <v>154</v>
      </c>
      <c r="M32" s="90" t="s">
        <v>1505</v>
      </c>
      <c r="N32" s="202"/>
      <c r="O32" s="559"/>
      <c r="P32" s="202"/>
      <c r="Q32" s="559"/>
      <c r="R32" s="200"/>
      <c r="S32" s="67"/>
    </row>
    <row r="33" spans="1:19">
      <c r="A33" s="74"/>
      <c r="B33" s="96" t="s">
        <v>2591</v>
      </c>
      <c r="C33" s="177"/>
      <c r="D33" s="67" t="s">
        <v>1506</v>
      </c>
      <c r="E33" s="559">
        <v>4129.2299999999996</v>
      </c>
      <c r="F33" s="202"/>
      <c r="G33" s="559"/>
      <c r="H33" s="202"/>
      <c r="I33" s="559">
        <v>2193.0300000000002</v>
      </c>
      <c r="J33" s="200">
        <v>1936.2</v>
      </c>
      <c r="K33" s="74"/>
      <c r="L33" s="96" t="s">
        <v>2591</v>
      </c>
      <c r="M33" s="90" t="s">
        <v>1506</v>
      </c>
      <c r="N33" s="202"/>
      <c r="O33" s="559"/>
      <c r="P33" s="202"/>
      <c r="Q33" s="559"/>
      <c r="R33" s="200"/>
      <c r="S33" s="67"/>
    </row>
    <row r="34" spans="1:19">
      <c r="A34" s="74"/>
      <c r="B34" s="96" t="s">
        <v>2265</v>
      </c>
      <c r="C34" s="177"/>
      <c r="D34" s="67" t="s">
        <v>1507</v>
      </c>
      <c r="E34" s="559">
        <v>1896</v>
      </c>
      <c r="F34" s="202"/>
      <c r="G34" s="559"/>
      <c r="H34" s="202"/>
      <c r="I34" s="559">
        <v>1006.97</v>
      </c>
      <c r="J34" s="200">
        <v>889.03</v>
      </c>
      <c r="K34" s="74"/>
      <c r="L34" s="96" t="s">
        <v>2265</v>
      </c>
      <c r="M34" s="90" t="s">
        <v>1507</v>
      </c>
      <c r="N34" s="202"/>
      <c r="O34" s="559"/>
      <c r="P34" s="202"/>
      <c r="Q34" s="559"/>
      <c r="R34" s="200"/>
      <c r="S34" s="67"/>
    </row>
    <row r="35" spans="1:19">
      <c r="A35" s="74"/>
      <c r="B35" s="96" t="s">
        <v>2266</v>
      </c>
      <c r="C35" s="177"/>
      <c r="D35" s="67" t="s">
        <v>1508</v>
      </c>
      <c r="E35" s="559"/>
      <c r="F35" s="202"/>
      <c r="G35" s="559"/>
      <c r="H35" s="202"/>
      <c r="I35" s="559"/>
      <c r="J35" s="200"/>
      <c r="K35" s="74"/>
      <c r="L35" s="96" t="s">
        <v>2266</v>
      </c>
      <c r="M35" s="90" t="s">
        <v>1508</v>
      </c>
      <c r="N35" s="202"/>
      <c r="O35" s="559"/>
      <c r="P35" s="202"/>
      <c r="Q35" s="559"/>
      <c r="R35" s="200"/>
      <c r="S35" s="67"/>
    </row>
    <row r="36" spans="1:19">
      <c r="A36" s="74"/>
      <c r="B36" s="96" t="s">
        <v>2267</v>
      </c>
      <c r="C36" s="177"/>
      <c r="D36" s="67" t="s">
        <v>1509</v>
      </c>
      <c r="E36" s="559"/>
      <c r="F36" s="202"/>
      <c r="G36" s="559"/>
      <c r="H36" s="202"/>
      <c r="I36" s="559"/>
      <c r="J36" s="200"/>
      <c r="K36" s="74"/>
      <c r="L36" s="96" t="s">
        <v>2267</v>
      </c>
      <c r="M36" s="90" t="s">
        <v>1509</v>
      </c>
      <c r="N36" s="202"/>
      <c r="O36" s="559"/>
      <c r="P36" s="202"/>
      <c r="Q36" s="559"/>
      <c r="R36" s="200"/>
      <c r="S36" s="67"/>
    </row>
    <row r="37" spans="1:19">
      <c r="A37" s="74"/>
      <c r="B37" s="96" t="s">
        <v>2268</v>
      </c>
      <c r="C37" s="177"/>
      <c r="D37" s="67" t="s">
        <v>1510</v>
      </c>
      <c r="E37" s="559"/>
      <c r="F37" s="202"/>
      <c r="G37" s="559"/>
      <c r="H37" s="202"/>
      <c r="I37" s="559"/>
      <c r="J37" s="200"/>
      <c r="K37" s="74"/>
      <c r="L37" s="96" t="s">
        <v>2268</v>
      </c>
      <c r="M37" s="90" t="s">
        <v>1511</v>
      </c>
      <c r="N37" s="202"/>
      <c r="O37" s="559"/>
      <c r="P37" s="202"/>
      <c r="Q37" s="559"/>
      <c r="R37" s="200"/>
      <c r="S37" s="67"/>
    </row>
    <row r="38" spans="1:19">
      <c r="A38" s="74"/>
      <c r="B38" s="96" t="s">
        <v>2269</v>
      </c>
      <c r="C38" s="177"/>
      <c r="D38" s="67" t="s">
        <v>1512</v>
      </c>
      <c r="E38" s="559"/>
      <c r="F38" s="202"/>
      <c r="G38" s="559"/>
      <c r="H38" s="202"/>
      <c r="I38" s="559"/>
      <c r="J38" s="200"/>
      <c r="K38" s="74"/>
      <c r="L38" s="96" t="s">
        <v>2269</v>
      </c>
      <c r="M38" s="90" t="s">
        <v>1513</v>
      </c>
      <c r="N38" s="202"/>
      <c r="O38" s="559"/>
      <c r="P38" s="202"/>
      <c r="Q38" s="559"/>
      <c r="R38" s="200"/>
      <c r="S38" s="67"/>
    </row>
    <row r="39" spans="1:19">
      <c r="A39" s="74"/>
      <c r="B39" s="96" t="s">
        <v>2270</v>
      </c>
      <c r="C39" s="177"/>
      <c r="D39" s="67" t="s">
        <v>1514</v>
      </c>
      <c r="E39" s="559"/>
      <c r="F39" s="202"/>
      <c r="G39" s="559"/>
      <c r="H39" s="202"/>
      <c r="I39" s="559"/>
      <c r="J39" s="200"/>
      <c r="K39" s="74"/>
      <c r="L39" s="96" t="s">
        <v>2270</v>
      </c>
      <c r="M39" s="90" t="s">
        <v>1514</v>
      </c>
      <c r="N39" s="202"/>
      <c r="O39" s="559"/>
      <c r="P39" s="202"/>
      <c r="Q39" s="559"/>
      <c r="R39" s="200"/>
      <c r="S39" s="67"/>
    </row>
    <row r="40" spans="1:19">
      <c r="A40" s="74"/>
      <c r="B40" s="96" t="s">
        <v>2271</v>
      </c>
      <c r="C40" s="177"/>
      <c r="D40" s="67" t="s">
        <v>1515</v>
      </c>
      <c r="E40" s="559">
        <v>1251.48</v>
      </c>
      <c r="F40" s="202"/>
      <c r="G40" s="559"/>
      <c r="H40" s="202"/>
      <c r="I40" s="559"/>
      <c r="J40" s="200"/>
      <c r="K40" s="74"/>
      <c r="L40" s="96" t="s">
        <v>2271</v>
      </c>
      <c r="M40" s="90" t="s">
        <v>1515</v>
      </c>
      <c r="N40" s="202"/>
      <c r="O40" s="559">
        <v>6</v>
      </c>
      <c r="P40" s="202">
        <v>1</v>
      </c>
      <c r="Q40" s="559" t="s">
        <v>3001</v>
      </c>
      <c r="R40" s="200">
        <v>1244</v>
      </c>
      <c r="S40" s="67"/>
    </row>
    <row r="41" spans="1:19">
      <c r="A41" s="74"/>
      <c r="B41" s="96" t="s">
        <v>2272</v>
      </c>
      <c r="C41" s="177"/>
      <c r="D41" s="67" t="s">
        <v>1516</v>
      </c>
      <c r="E41" s="559"/>
      <c r="F41" s="202"/>
      <c r="G41" s="559"/>
      <c r="H41" s="202"/>
      <c r="I41" s="559"/>
      <c r="J41" s="200"/>
      <c r="K41" s="74"/>
      <c r="L41" s="96" t="s">
        <v>2272</v>
      </c>
      <c r="M41" s="90" t="s">
        <v>1516</v>
      </c>
      <c r="N41" s="202"/>
      <c r="O41" s="559"/>
      <c r="P41" s="202"/>
      <c r="Q41" s="559"/>
      <c r="R41" s="200"/>
      <c r="S41" s="67"/>
    </row>
    <row r="42" spans="1:19">
      <c r="A42" s="74"/>
      <c r="B42" s="96" t="s">
        <v>2273</v>
      </c>
      <c r="C42" s="177"/>
      <c r="D42" s="67" t="s">
        <v>1517</v>
      </c>
      <c r="E42" s="559"/>
      <c r="F42" s="202"/>
      <c r="G42" s="559"/>
      <c r="H42" s="202"/>
      <c r="I42" s="559"/>
      <c r="J42" s="200"/>
      <c r="K42" s="74"/>
      <c r="L42" s="96" t="s">
        <v>2273</v>
      </c>
      <c r="M42" s="90" t="s">
        <v>1517</v>
      </c>
      <c r="N42" s="202"/>
      <c r="O42" s="559"/>
      <c r="P42" s="202"/>
      <c r="Q42" s="559"/>
      <c r="R42" s="200"/>
      <c r="S42" s="67"/>
    </row>
    <row r="43" spans="1:19">
      <c r="A43" s="74"/>
      <c r="B43" s="67"/>
      <c r="C43" s="177"/>
      <c r="D43" s="67" t="s">
        <v>2238</v>
      </c>
      <c r="E43" s="559">
        <v>549</v>
      </c>
      <c r="F43" s="202"/>
      <c r="G43" s="559"/>
      <c r="H43" s="202"/>
      <c r="I43" s="559">
        <v>291.57</v>
      </c>
      <c r="J43" s="200">
        <v>257.43</v>
      </c>
      <c r="K43" s="74"/>
      <c r="L43" s="67"/>
      <c r="M43" s="90"/>
      <c r="N43" s="202"/>
      <c r="O43" s="559"/>
      <c r="P43" s="202"/>
      <c r="Q43" s="559"/>
      <c r="R43" s="200"/>
      <c r="S43" s="67"/>
    </row>
    <row r="44" spans="1:19">
      <c r="A44" s="74"/>
      <c r="B44" s="96" t="s">
        <v>2274</v>
      </c>
      <c r="C44" s="177"/>
      <c r="D44" s="67"/>
      <c r="E44" s="875"/>
      <c r="F44" s="211"/>
      <c r="G44" s="875"/>
      <c r="H44" s="211"/>
      <c r="I44" s="875"/>
      <c r="J44" s="209"/>
      <c r="K44" s="74"/>
      <c r="L44" s="96" t="s">
        <v>2274</v>
      </c>
      <c r="M44" s="90" t="s">
        <v>2238</v>
      </c>
      <c r="N44" s="211"/>
      <c r="O44" s="875"/>
      <c r="P44" s="211"/>
      <c r="Q44" s="559"/>
      <c r="R44" s="209"/>
      <c r="S44" s="67"/>
    </row>
    <row r="45" spans="1:19">
      <c r="A45" s="74"/>
      <c r="B45" s="96" t="s">
        <v>2275</v>
      </c>
      <c r="C45" s="177"/>
      <c r="D45" s="67" t="s">
        <v>1501</v>
      </c>
      <c r="E45" s="876">
        <f t="shared" ref="E45:J45" si="1">SUM(E31:E44)</f>
        <v>17936.099999999999</v>
      </c>
      <c r="F45" s="877">
        <f t="shared" si="1"/>
        <v>0</v>
      </c>
      <c r="G45" s="876">
        <f t="shared" si="1"/>
        <v>0</v>
      </c>
      <c r="H45" s="877">
        <f t="shared" si="1"/>
        <v>0</v>
      </c>
      <c r="I45" s="876">
        <f t="shared" si="1"/>
        <v>8861.1999999999989</v>
      </c>
      <c r="J45" s="878">
        <f t="shared" si="1"/>
        <v>7823.42</v>
      </c>
      <c r="K45" s="74"/>
      <c r="L45" s="96" t="s">
        <v>2275</v>
      </c>
      <c r="M45" s="90" t="s">
        <v>1501</v>
      </c>
      <c r="N45" s="877">
        <f>SUM(N31:N44)</f>
        <v>0</v>
      </c>
      <c r="O45" s="876">
        <f>SUM(O31:O44)</f>
        <v>6</v>
      </c>
      <c r="P45" s="877">
        <f>SUM(P31:P44)</f>
        <v>1</v>
      </c>
      <c r="Q45" s="879" t="s">
        <v>1502</v>
      </c>
      <c r="R45" s="878">
        <f>SUM(R31:R44)</f>
        <v>1244</v>
      </c>
      <c r="S45" s="67"/>
    </row>
    <row r="46" spans="1:19">
      <c r="A46" s="74"/>
      <c r="B46" s="67" t="s">
        <v>1482</v>
      </c>
      <c r="C46" s="177"/>
      <c r="D46" s="67"/>
      <c r="E46" s="796"/>
      <c r="F46" s="262"/>
      <c r="G46" s="796"/>
      <c r="H46" s="262"/>
      <c r="I46" s="796"/>
      <c r="J46" s="263"/>
      <c r="K46" s="74"/>
      <c r="L46" s="67" t="s">
        <v>1482</v>
      </c>
      <c r="M46" s="90"/>
      <c r="N46" s="262"/>
      <c r="O46" s="796"/>
      <c r="P46" s="262"/>
      <c r="Q46" s="796"/>
      <c r="R46" s="263"/>
      <c r="S46" s="67"/>
    </row>
    <row r="47" spans="1:19">
      <c r="A47" s="74"/>
      <c r="B47" s="96" t="s">
        <v>2276</v>
      </c>
      <c r="C47" s="177"/>
      <c r="D47" s="67" t="s">
        <v>1518</v>
      </c>
      <c r="E47" s="559"/>
      <c r="F47" s="202"/>
      <c r="G47" s="559"/>
      <c r="H47" s="202"/>
      <c r="I47" s="559"/>
      <c r="J47" s="200"/>
      <c r="K47" s="74"/>
      <c r="L47" s="96" t="s">
        <v>2276</v>
      </c>
      <c r="M47" s="90" t="s">
        <v>1518</v>
      </c>
      <c r="N47" s="202"/>
      <c r="O47" s="559"/>
      <c r="P47" s="202"/>
      <c r="Q47" s="559"/>
      <c r="R47" s="200"/>
      <c r="S47" s="67"/>
    </row>
    <row r="48" spans="1:19">
      <c r="A48" s="74"/>
      <c r="B48" s="67"/>
      <c r="C48" s="177"/>
      <c r="D48" s="67"/>
      <c r="E48" s="90"/>
      <c r="F48" s="67"/>
      <c r="G48" s="90"/>
      <c r="H48" s="67"/>
      <c r="I48" s="90"/>
      <c r="J48" s="75"/>
      <c r="K48" s="74"/>
      <c r="L48" s="67"/>
      <c r="M48" s="90"/>
      <c r="N48" s="67"/>
      <c r="O48" s="90"/>
      <c r="P48" s="67"/>
      <c r="Q48" s="90"/>
      <c r="R48" s="75"/>
      <c r="S48" s="67"/>
    </row>
    <row r="49" spans="1:19">
      <c r="A49" s="74"/>
      <c r="B49" s="96" t="s">
        <v>2277</v>
      </c>
      <c r="C49" s="177"/>
      <c r="D49" s="67" t="s">
        <v>1519</v>
      </c>
      <c r="E49" s="557">
        <v>42581.17</v>
      </c>
      <c r="F49" s="590"/>
      <c r="G49" s="557"/>
      <c r="H49" s="590"/>
      <c r="I49" s="557">
        <v>22614.86</v>
      </c>
      <c r="J49" s="296">
        <v>19966.310000000001</v>
      </c>
      <c r="K49" s="74"/>
      <c r="L49" s="96" t="s">
        <v>2277</v>
      </c>
      <c r="M49" s="90" t="s">
        <v>1519</v>
      </c>
      <c r="N49" s="202"/>
      <c r="O49" s="559"/>
      <c r="P49" s="202"/>
      <c r="Q49" s="559"/>
      <c r="R49" s="296"/>
      <c r="S49" s="67"/>
    </row>
    <row r="50" spans="1:19">
      <c r="A50" s="74"/>
      <c r="B50" s="96" t="s">
        <v>2278</v>
      </c>
      <c r="C50" s="177"/>
      <c r="D50" s="67" t="s">
        <v>1520</v>
      </c>
      <c r="E50" s="559"/>
      <c r="F50" s="202"/>
      <c r="G50" s="559"/>
      <c r="H50" s="202"/>
      <c r="I50" s="559"/>
      <c r="J50" s="200"/>
      <c r="K50" s="74"/>
      <c r="L50" s="96" t="s">
        <v>2278</v>
      </c>
      <c r="M50" s="90" t="s">
        <v>1520</v>
      </c>
      <c r="N50" s="202"/>
      <c r="O50" s="559"/>
      <c r="P50" s="202"/>
      <c r="Q50" s="559"/>
      <c r="R50" s="200"/>
      <c r="S50" s="67"/>
    </row>
    <row r="51" spans="1:19">
      <c r="A51" s="74"/>
      <c r="B51" s="96" t="s">
        <v>2279</v>
      </c>
      <c r="C51" s="177"/>
      <c r="D51" s="67" t="s">
        <v>1521</v>
      </c>
      <c r="E51" s="559"/>
      <c r="F51" s="202"/>
      <c r="G51" s="559"/>
      <c r="H51" s="202"/>
      <c r="I51" s="559"/>
      <c r="J51" s="200"/>
      <c r="K51" s="74"/>
      <c r="L51" s="96" t="s">
        <v>2279</v>
      </c>
      <c r="M51" s="90" t="s">
        <v>1521</v>
      </c>
      <c r="N51" s="202"/>
      <c r="O51" s="559"/>
      <c r="P51" s="202"/>
      <c r="Q51" s="559"/>
      <c r="R51" s="200"/>
      <c r="S51" s="67"/>
    </row>
    <row r="52" spans="1:19">
      <c r="A52" s="74"/>
      <c r="B52" s="96" t="s">
        <v>2280</v>
      </c>
      <c r="C52" s="177"/>
      <c r="D52" s="67" t="s">
        <v>1522</v>
      </c>
      <c r="E52" s="559"/>
      <c r="F52" s="202"/>
      <c r="G52" s="559"/>
      <c r="H52" s="202"/>
      <c r="I52" s="559"/>
      <c r="J52" s="200"/>
      <c r="K52" s="74"/>
      <c r="L52" s="96" t="s">
        <v>2280</v>
      </c>
      <c r="M52" s="90" t="s">
        <v>1522</v>
      </c>
      <c r="N52" s="202"/>
      <c r="O52" s="559"/>
      <c r="P52" s="202"/>
      <c r="Q52" s="559"/>
      <c r="R52" s="200"/>
      <c r="S52" s="67"/>
    </row>
    <row r="53" spans="1:19">
      <c r="A53" s="74"/>
      <c r="B53" s="96" t="s">
        <v>167</v>
      </c>
      <c r="C53" s="177"/>
      <c r="D53" s="67" t="s">
        <v>14</v>
      </c>
      <c r="E53" s="559"/>
      <c r="F53" s="202"/>
      <c r="G53" s="559"/>
      <c r="H53" s="202"/>
      <c r="I53" s="559"/>
      <c r="J53" s="200"/>
      <c r="K53" s="74"/>
      <c r="L53" s="96" t="s">
        <v>167</v>
      </c>
      <c r="M53" s="90" t="s">
        <v>14</v>
      </c>
      <c r="N53" s="202"/>
      <c r="O53" s="559"/>
      <c r="P53" s="202"/>
      <c r="Q53" s="559"/>
      <c r="R53" s="200"/>
      <c r="S53" s="67"/>
    </row>
    <row r="54" spans="1:19">
      <c r="A54" s="74"/>
      <c r="B54" s="96" t="s">
        <v>170</v>
      </c>
      <c r="C54" s="177"/>
      <c r="D54" s="67" t="s">
        <v>2238</v>
      </c>
      <c r="E54" s="559"/>
      <c r="F54" s="202"/>
      <c r="G54" s="559"/>
      <c r="H54" s="202"/>
      <c r="I54" s="559"/>
      <c r="J54" s="200"/>
      <c r="K54" s="74"/>
      <c r="L54" s="96" t="s">
        <v>170</v>
      </c>
      <c r="M54" s="90" t="s">
        <v>2238</v>
      </c>
      <c r="N54" s="202"/>
      <c r="O54" s="559"/>
      <c r="P54" s="202"/>
      <c r="Q54" s="559"/>
      <c r="R54" s="200"/>
      <c r="S54" s="67"/>
    </row>
    <row r="55" spans="1:19">
      <c r="A55" s="74"/>
      <c r="B55" s="96" t="s">
        <v>172</v>
      </c>
      <c r="C55" s="177"/>
      <c r="D55" s="67"/>
      <c r="E55" s="875"/>
      <c r="F55" s="211"/>
      <c r="G55" s="875"/>
      <c r="H55" s="211"/>
      <c r="I55" s="875"/>
      <c r="J55" s="209"/>
      <c r="K55" s="74"/>
      <c r="L55" s="96" t="s">
        <v>172</v>
      </c>
      <c r="M55" s="90"/>
      <c r="N55" s="211"/>
      <c r="O55" s="875"/>
      <c r="P55" s="211"/>
      <c r="Q55" s="559"/>
      <c r="R55" s="209"/>
      <c r="S55" s="67"/>
    </row>
    <row r="56" spans="1:19">
      <c r="A56" s="74"/>
      <c r="B56" s="96" t="s">
        <v>175</v>
      </c>
      <c r="C56" s="177"/>
      <c r="D56" s="67" t="s">
        <v>1501</v>
      </c>
      <c r="E56" s="876">
        <f t="shared" ref="E56:J56" si="2">SUM(E49:E55)</f>
        <v>42581.17</v>
      </c>
      <c r="F56" s="880">
        <f t="shared" si="2"/>
        <v>0</v>
      </c>
      <c r="G56" s="880">
        <f t="shared" si="2"/>
        <v>0</v>
      </c>
      <c r="H56" s="880">
        <f t="shared" si="2"/>
        <v>0</v>
      </c>
      <c r="I56" s="880">
        <f t="shared" si="2"/>
        <v>22614.86</v>
      </c>
      <c r="J56" s="878">
        <f t="shared" si="2"/>
        <v>19966.310000000001</v>
      </c>
      <c r="K56" s="74"/>
      <c r="L56" s="96" t="s">
        <v>175</v>
      </c>
      <c r="M56" s="90" t="s">
        <v>1501</v>
      </c>
      <c r="N56" s="877">
        <f>SUM(N49:N55)</f>
        <v>0</v>
      </c>
      <c r="O56" s="876">
        <f>SUM(O49:O55)</f>
        <v>0</v>
      </c>
      <c r="P56" s="877">
        <f>SUM(P49:P55)</f>
        <v>0</v>
      </c>
      <c r="Q56" s="881" t="s">
        <v>1502</v>
      </c>
      <c r="R56" s="878">
        <f>SUM(R49:R55)</f>
        <v>0</v>
      </c>
      <c r="S56" s="67"/>
    </row>
    <row r="57" spans="1:19">
      <c r="A57" s="74"/>
      <c r="B57" s="67"/>
      <c r="C57" s="177"/>
      <c r="D57" s="67"/>
      <c r="E57" s="796"/>
      <c r="F57" s="262"/>
      <c r="G57" s="796"/>
      <c r="H57" s="262"/>
      <c r="I57" s="796"/>
      <c r="J57" s="263"/>
      <c r="K57" s="74"/>
      <c r="L57" s="67"/>
      <c r="M57" s="90"/>
      <c r="N57" s="262"/>
      <c r="O57" s="796"/>
      <c r="P57" s="262"/>
      <c r="Q57" s="796"/>
      <c r="R57" s="263"/>
      <c r="S57" s="67"/>
    </row>
    <row r="58" spans="1:19">
      <c r="A58" s="74"/>
      <c r="B58" s="96" t="s">
        <v>533</v>
      </c>
      <c r="C58" s="177"/>
      <c r="D58" s="7" t="s">
        <v>1523</v>
      </c>
      <c r="E58" s="557"/>
      <c r="F58" s="590"/>
      <c r="G58" s="557"/>
      <c r="H58" s="590"/>
      <c r="I58" s="557"/>
      <c r="J58" s="296"/>
      <c r="K58" s="74"/>
      <c r="L58" s="96" t="s">
        <v>533</v>
      </c>
      <c r="M58" s="554" t="s">
        <v>1523</v>
      </c>
      <c r="N58" s="202"/>
      <c r="O58" s="559"/>
      <c r="P58" s="202"/>
      <c r="Q58" s="559"/>
      <c r="R58" s="200"/>
      <c r="S58" s="67"/>
    </row>
    <row r="59" spans="1:19">
      <c r="A59" s="74"/>
      <c r="B59" s="96" t="s">
        <v>536</v>
      </c>
      <c r="C59" s="177"/>
      <c r="D59" s="67"/>
      <c r="E59" s="559"/>
      <c r="F59" s="202"/>
      <c r="G59" s="559"/>
      <c r="H59" s="202"/>
      <c r="I59" s="559"/>
      <c r="J59" s="200"/>
      <c r="K59" s="74"/>
      <c r="L59" s="96" t="s">
        <v>536</v>
      </c>
      <c r="M59" s="90"/>
      <c r="N59" s="202"/>
      <c r="O59" s="559"/>
      <c r="P59" s="202"/>
      <c r="Q59" s="559"/>
      <c r="R59" s="200"/>
      <c r="S59" s="67"/>
    </row>
    <row r="60" spans="1:19">
      <c r="A60" s="74"/>
      <c r="B60" s="96" t="s">
        <v>539</v>
      </c>
      <c r="C60" s="177"/>
      <c r="D60" s="67"/>
      <c r="E60" s="875"/>
      <c r="F60" s="211"/>
      <c r="G60" s="875"/>
      <c r="H60" s="211"/>
      <c r="I60" s="875"/>
      <c r="J60" s="209"/>
      <c r="K60" s="74"/>
      <c r="L60" s="96" t="s">
        <v>539</v>
      </c>
      <c r="M60" s="90"/>
      <c r="N60" s="211"/>
      <c r="O60" s="875"/>
      <c r="P60" s="211"/>
      <c r="Q60" s="559"/>
      <c r="R60" s="209"/>
      <c r="S60" s="67"/>
    </row>
    <row r="61" spans="1:19">
      <c r="A61" s="74"/>
      <c r="B61" s="67" t="s">
        <v>1482</v>
      </c>
      <c r="C61" s="177"/>
      <c r="D61" s="67"/>
      <c r="E61" s="796"/>
      <c r="F61" s="262"/>
      <c r="G61" s="796"/>
      <c r="H61" s="262"/>
      <c r="I61" s="796"/>
      <c r="J61" s="263"/>
      <c r="K61" s="74"/>
      <c r="L61" s="67" t="s">
        <v>1482</v>
      </c>
      <c r="M61" s="90"/>
      <c r="N61" s="262"/>
      <c r="O61" s="796"/>
      <c r="P61" s="262"/>
      <c r="Q61" s="796"/>
      <c r="R61" s="263"/>
      <c r="S61" s="67"/>
    </row>
    <row r="62" spans="1:19" ht="15.75" thickBot="1">
      <c r="A62" s="162"/>
      <c r="B62" s="882" t="s">
        <v>543</v>
      </c>
      <c r="C62" s="587"/>
      <c r="D62" s="103" t="s">
        <v>1524</v>
      </c>
      <c r="E62" s="883">
        <f t="shared" ref="E62:J62" si="3">E27+E45+E56+E58+E59+E60</f>
        <v>99255.43</v>
      </c>
      <c r="F62" s="797">
        <f t="shared" si="3"/>
        <v>16476.02</v>
      </c>
      <c r="G62" s="883">
        <f t="shared" si="3"/>
        <v>0</v>
      </c>
      <c r="H62" s="797">
        <f t="shared" si="3"/>
        <v>0</v>
      </c>
      <c r="I62" s="883">
        <f t="shared" si="3"/>
        <v>31476.059999999998</v>
      </c>
      <c r="J62" s="303">
        <f t="shared" si="3"/>
        <v>27789.730000000003</v>
      </c>
      <c r="K62" s="162"/>
      <c r="L62" s="882" t="s">
        <v>543</v>
      </c>
      <c r="M62" s="102" t="s">
        <v>1524</v>
      </c>
      <c r="N62" s="797">
        <f>N27+N45+N56+N58+N59+N60</f>
        <v>0</v>
      </c>
      <c r="O62" s="883">
        <f>O27+O45+O56+O58+O59+O60</f>
        <v>206</v>
      </c>
      <c r="P62" s="797">
        <f>P27+P45+P56+P58+P59+P60</f>
        <v>30</v>
      </c>
      <c r="Q62" s="884" t="s">
        <v>1525</v>
      </c>
      <c r="R62" s="303">
        <f>R27+R45+R56+R58+R59+R60</f>
        <v>39773</v>
      </c>
      <c r="S62" s="67"/>
    </row>
    <row r="63" spans="1:19">
      <c r="A63" s="67"/>
      <c r="B63" s="67" t="s">
        <v>2717</v>
      </c>
      <c r="C63" s="67"/>
      <c r="D63" s="67"/>
      <c r="E63" s="67"/>
      <c r="F63" s="67"/>
      <c r="G63" s="67"/>
      <c r="H63" s="67"/>
      <c r="I63" s="67"/>
      <c r="J63" s="67"/>
      <c r="K63" s="67"/>
      <c r="L63" s="67" t="s">
        <v>1482</v>
      </c>
      <c r="M63" s="67"/>
      <c r="N63" s="67"/>
      <c r="O63" s="67"/>
      <c r="P63" s="67"/>
      <c r="Q63" s="67"/>
      <c r="R63" s="165" t="s">
        <v>2717</v>
      </c>
      <c r="S63" s="67"/>
    </row>
    <row r="64" spans="1:19">
      <c r="A64" s="134">
        <v>70</v>
      </c>
      <c r="B64" s="134"/>
      <c r="C64" s="134"/>
      <c r="D64" s="134"/>
      <c r="E64" s="134"/>
      <c r="F64" s="134"/>
      <c r="G64" s="134"/>
      <c r="H64" s="134"/>
      <c r="I64" s="134"/>
      <c r="J64" s="134"/>
      <c r="K64" s="67"/>
      <c r="L64" s="134">
        <v>71</v>
      </c>
      <c r="M64" s="134"/>
      <c r="N64" s="134"/>
      <c r="O64" s="134"/>
      <c r="P64" s="134"/>
      <c r="Q64" s="134"/>
      <c r="R64" s="134"/>
      <c r="S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row r="98" spans="1:1">
      <c r="A98" s="67"/>
    </row>
  </sheetData>
  <phoneticPr fontId="62" type="noConversion"/>
  <printOptions horizontalCentered="1" verticalCentered="1"/>
  <pageMargins left="0.5" right="0.5" top="0.5" bottom="0.5" header="0" footer="0"/>
  <pageSetup scale="65" fitToWidth="2" orientation="portrait" r:id="rId1"/>
  <headerFooter alignWithMargins="0"/>
  <colBreaks count="1" manualBreakCount="1">
    <brk id="1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51251" r:id="rId4" name="Button 51">
              <controlPr locked="0" defaultSize="0" autoFill="0" autoLine="0" autoPict="0">
                <anchor moveWithCells="1" sizeWithCells="1">
                  <from>
                    <xdr:col>0</xdr:col>
                    <xdr:colOff>0</xdr:colOff>
                    <xdr:row>65</xdr:row>
                    <xdr:rowOff>180975</xdr:rowOff>
                  </from>
                  <to>
                    <xdr:col>0</xdr:col>
                    <xdr:colOff>0</xdr:colOff>
                    <xdr:row>68</xdr:row>
                    <xdr:rowOff>95250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AN265"/>
  <sheetViews>
    <sheetView defaultGridColor="0" colorId="22" zoomScale="75" zoomScaleNormal="75" workbookViewId="0">
      <selection activeCell="C21" sqref="C21"/>
    </sheetView>
  </sheetViews>
  <sheetFormatPr defaultColWidth="9.77734375" defaultRowHeight="15"/>
  <cols>
    <col min="2" max="2" width="70.77734375" customWidth="1"/>
    <col min="3" max="3" width="14.77734375" customWidth="1"/>
    <col min="4" max="4" width="20.44140625" customWidth="1"/>
  </cols>
  <sheetData>
    <row r="1" spans="1:40" ht="18.75" thickBot="1">
      <c r="A1" s="152" t="str">
        <f>'Data Sheet'!A54</f>
        <v>Annual Report of Pattersonville Telephone Company                                                                                           For the period ending December 31, 2014</v>
      </c>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row>
    <row r="2" spans="1:40" ht="18">
      <c r="A2" s="798"/>
      <c r="B2" s="768"/>
      <c r="C2" s="768"/>
      <c r="D2" s="769"/>
      <c r="E2" s="765"/>
      <c r="F2" s="765"/>
      <c r="G2" s="765"/>
      <c r="H2" s="765"/>
      <c r="I2" s="765"/>
      <c r="J2" s="765"/>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765"/>
    </row>
    <row r="3" spans="1:40" ht="18">
      <c r="A3" s="562" t="s">
        <v>1526</v>
      </c>
      <c r="B3" s="770"/>
      <c r="C3" s="770"/>
      <c r="D3" s="771"/>
      <c r="E3" s="765"/>
      <c r="F3" s="765"/>
      <c r="G3" s="765"/>
      <c r="H3" s="765"/>
      <c r="I3" s="765"/>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765"/>
    </row>
    <row r="4" spans="1:40" ht="18">
      <c r="A4" s="167"/>
      <c r="B4" s="765"/>
      <c r="C4" s="765"/>
      <c r="D4" s="772"/>
      <c r="E4" s="765"/>
      <c r="F4" s="765"/>
      <c r="G4" s="765"/>
      <c r="H4" s="765"/>
      <c r="I4" s="765"/>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765"/>
    </row>
    <row r="5" spans="1:40" ht="18">
      <c r="A5" s="799" t="s">
        <v>888</v>
      </c>
      <c r="B5" s="765" t="s">
        <v>1527</v>
      </c>
      <c r="C5" s="765"/>
      <c r="D5" s="772"/>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row>
    <row r="6" spans="1:40" ht="18">
      <c r="A6" s="167"/>
      <c r="B6" s="765" t="s">
        <v>1528</v>
      </c>
      <c r="C6" s="765"/>
      <c r="D6" s="772"/>
      <c r="E6" s="765"/>
      <c r="F6" s="765"/>
      <c r="G6" s="765"/>
      <c r="H6" s="765"/>
      <c r="I6" s="765"/>
      <c r="J6" s="765"/>
      <c r="K6" s="765"/>
      <c r="L6" s="765"/>
      <c r="M6" s="765"/>
      <c r="N6" s="765"/>
      <c r="O6" s="765"/>
      <c r="P6" s="765"/>
      <c r="Q6" s="765"/>
      <c r="R6" s="765"/>
      <c r="S6" s="765"/>
      <c r="T6" s="765"/>
      <c r="U6" s="765"/>
      <c r="V6" s="765"/>
      <c r="W6" s="765"/>
      <c r="X6" s="765"/>
      <c r="Y6" s="765"/>
      <c r="Z6" s="765"/>
      <c r="AA6" s="765"/>
      <c r="AB6" s="765"/>
      <c r="AC6" s="765"/>
      <c r="AD6" s="765"/>
      <c r="AE6" s="765"/>
      <c r="AF6" s="765"/>
      <c r="AG6" s="765"/>
      <c r="AH6" s="765"/>
      <c r="AI6" s="765"/>
      <c r="AJ6" s="765"/>
      <c r="AK6" s="765"/>
      <c r="AL6" s="765"/>
      <c r="AM6" s="765"/>
      <c r="AN6" s="765"/>
    </row>
    <row r="7" spans="1:40" ht="18">
      <c r="A7" s="167"/>
      <c r="B7" s="765" t="s">
        <v>1529</v>
      </c>
      <c r="C7" s="765"/>
      <c r="D7" s="772"/>
      <c r="E7" s="765"/>
      <c r="F7" s="765"/>
      <c r="G7" s="765"/>
      <c r="H7" s="765"/>
      <c r="I7" s="765"/>
      <c r="J7" s="765"/>
      <c r="K7" s="765"/>
      <c r="L7" s="765"/>
      <c r="M7" s="765"/>
      <c r="N7" s="765"/>
      <c r="O7" s="765"/>
      <c r="P7" s="765"/>
      <c r="Q7" s="765"/>
      <c r="R7" s="765"/>
      <c r="S7" s="765"/>
      <c r="T7" s="765"/>
      <c r="U7" s="765"/>
      <c r="V7" s="765"/>
      <c r="W7" s="765"/>
      <c r="X7" s="765"/>
      <c r="Y7" s="765"/>
      <c r="Z7" s="765"/>
      <c r="AA7" s="765"/>
      <c r="AB7" s="765"/>
      <c r="AC7" s="765"/>
      <c r="AD7" s="765"/>
      <c r="AE7" s="765"/>
      <c r="AF7" s="765"/>
      <c r="AG7" s="765"/>
      <c r="AH7" s="765"/>
      <c r="AI7" s="765"/>
      <c r="AJ7" s="765"/>
      <c r="AK7" s="765"/>
      <c r="AL7" s="765"/>
      <c r="AM7" s="765"/>
      <c r="AN7" s="765"/>
    </row>
    <row r="8" spans="1:40" ht="18">
      <c r="A8" s="167"/>
      <c r="B8" s="765" t="s">
        <v>1530</v>
      </c>
      <c r="C8" s="765"/>
      <c r="D8" s="772"/>
      <c r="E8" s="765"/>
      <c r="F8" s="765"/>
      <c r="G8" s="765"/>
      <c r="H8" s="765"/>
      <c r="I8" s="765"/>
      <c r="J8" s="765"/>
      <c r="K8" s="765"/>
      <c r="L8" s="765"/>
      <c r="M8" s="765"/>
      <c r="N8" s="765"/>
      <c r="O8" s="765"/>
      <c r="P8" s="765"/>
      <c r="Q8" s="765"/>
      <c r="R8" s="765"/>
      <c r="S8" s="765"/>
      <c r="T8" s="765"/>
      <c r="U8" s="765"/>
      <c r="V8" s="765"/>
      <c r="W8" s="765"/>
      <c r="X8" s="765"/>
      <c r="Y8" s="765"/>
      <c r="Z8" s="765"/>
      <c r="AA8" s="765"/>
      <c r="AB8" s="765"/>
      <c r="AC8" s="765"/>
      <c r="AD8" s="765"/>
      <c r="AE8" s="765"/>
      <c r="AF8" s="765"/>
      <c r="AG8" s="765"/>
      <c r="AH8" s="765"/>
      <c r="AI8" s="765"/>
      <c r="AJ8" s="765"/>
      <c r="AK8" s="765"/>
      <c r="AL8" s="765"/>
      <c r="AM8" s="765"/>
      <c r="AN8" s="765"/>
    </row>
    <row r="9" spans="1:40" ht="18">
      <c r="A9" s="167"/>
      <c r="B9" s="765" t="s">
        <v>1531</v>
      </c>
      <c r="C9" s="765"/>
      <c r="D9" s="772"/>
      <c r="E9" s="765"/>
      <c r="F9" s="765"/>
      <c r="G9" s="765"/>
      <c r="H9" s="765"/>
      <c r="I9" s="765"/>
      <c r="J9" s="765"/>
      <c r="K9" s="765"/>
      <c r="L9" s="765"/>
      <c r="M9" s="765"/>
      <c r="N9" s="765"/>
      <c r="O9" s="765"/>
      <c r="P9" s="765"/>
      <c r="Q9" s="765"/>
      <c r="R9" s="765"/>
      <c r="S9" s="765"/>
      <c r="T9" s="765"/>
      <c r="U9" s="765"/>
      <c r="V9" s="765"/>
      <c r="W9" s="765"/>
      <c r="X9" s="765"/>
      <c r="Y9" s="765"/>
      <c r="Z9" s="765"/>
      <c r="AA9" s="765"/>
      <c r="AB9" s="765"/>
      <c r="AC9" s="765"/>
      <c r="AD9" s="765"/>
      <c r="AE9" s="765"/>
      <c r="AF9" s="765"/>
      <c r="AG9" s="765"/>
      <c r="AH9" s="765"/>
      <c r="AI9" s="765"/>
      <c r="AJ9" s="765"/>
      <c r="AK9" s="765"/>
      <c r="AL9" s="765"/>
      <c r="AM9" s="765"/>
      <c r="AN9" s="765"/>
    </row>
    <row r="10" spans="1:40" ht="18">
      <c r="A10" s="167"/>
      <c r="B10" s="765" t="s">
        <v>1532</v>
      </c>
      <c r="C10" s="765"/>
      <c r="D10" s="772"/>
      <c r="E10" s="765"/>
      <c r="F10" s="765"/>
      <c r="G10" s="765"/>
      <c r="H10" s="765"/>
      <c r="I10" s="765"/>
      <c r="J10" s="765"/>
      <c r="K10" s="765"/>
      <c r="L10" s="765"/>
      <c r="M10" s="765"/>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5"/>
    </row>
    <row r="11" spans="1:40" ht="18">
      <c r="A11" s="799" t="s">
        <v>894</v>
      </c>
      <c r="B11" s="765" t="s">
        <v>1533</v>
      </c>
      <c r="C11" s="765"/>
      <c r="D11" s="772"/>
      <c r="E11" s="765"/>
      <c r="F11" s="765"/>
      <c r="G11" s="765"/>
      <c r="H11" s="765"/>
      <c r="I11" s="765"/>
      <c r="J11" s="765"/>
      <c r="K11" s="765"/>
      <c r="L11" s="765"/>
      <c r="M11" s="765"/>
      <c r="N11" s="765"/>
      <c r="O11" s="765"/>
      <c r="P11" s="765"/>
      <c r="Q11" s="765"/>
      <c r="R11" s="765"/>
      <c r="S11" s="765"/>
      <c r="T11" s="765"/>
      <c r="U11" s="765"/>
      <c r="V11" s="765"/>
      <c r="W11" s="765"/>
      <c r="X11" s="765"/>
      <c r="Y11" s="765"/>
      <c r="Z11" s="765"/>
      <c r="AA11" s="765"/>
      <c r="AB11" s="765"/>
      <c r="AC11" s="765"/>
      <c r="AD11" s="765"/>
      <c r="AE11" s="765"/>
      <c r="AF11" s="765"/>
      <c r="AG11" s="765"/>
      <c r="AH11" s="765"/>
      <c r="AI11" s="765"/>
      <c r="AJ11" s="765"/>
      <c r="AK11" s="765"/>
      <c r="AL11" s="765"/>
      <c r="AM11" s="765"/>
      <c r="AN11" s="765"/>
    </row>
    <row r="12" spans="1:40" ht="18">
      <c r="A12" s="167"/>
      <c r="B12" s="765" t="s">
        <v>1534</v>
      </c>
      <c r="C12" s="765"/>
      <c r="D12" s="772"/>
      <c r="E12" s="765"/>
      <c r="F12" s="765"/>
      <c r="G12" s="765"/>
      <c r="H12" s="765"/>
      <c r="I12" s="765"/>
      <c r="J12" s="765"/>
      <c r="K12" s="765"/>
      <c r="L12" s="765"/>
      <c r="M12" s="765"/>
      <c r="N12" s="765"/>
      <c r="O12" s="765"/>
      <c r="P12" s="765"/>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5"/>
    </row>
    <row r="13" spans="1:40" ht="18">
      <c r="A13" s="799" t="s">
        <v>288</v>
      </c>
      <c r="B13" s="765" t="s">
        <v>1535</v>
      </c>
      <c r="C13" s="765"/>
      <c r="D13" s="772"/>
      <c r="E13" s="765"/>
      <c r="F13" s="765"/>
      <c r="G13" s="765"/>
      <c r="H13" s="765"/>
      <c r="I13" s="765"/>
      <c r="J13" s="765"/>
      <c r="K13" s="765"/>
      <c r="L13" s="765"/>
      <c r="M13" s="765"/>
      <c r="N13" s="765"/>
      <c r="O13" s="765"/>
      <c r="P13" s="765"/>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5"/>
    </row>
    <row r="14" spans="1:40" ht="18">
      <c r="A14" s="167"/>
      <c r="B14" s="765" t="s">
        <v>1536</v>
      </c>
      <c r="C14" s="765"/>
      <c r="D14" s="772"/>
      <c r="E14" s="765"/>
      <c r="F14" s="765"/>
      <c r="G14" s="765"/>
      <c r="H14" s="765"/>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5"/>
    </row>
    <row r="15" spans="1:40" ht="18">
      <c r="A15" s="799" t="s">
        <v>2398</v>
      </c>
      <c r="B15" s="765" t="s">
        <v>1537</v>
      </c>
      <c r="C15" s="765"/>
      <c r="D15" s="772"/>
      <c r="E15" s="765"/>
      <c r="F15" s="765"/>
      <c r="G15" s="765"/>
      <c r="H15" s="765"/>
      <c r="I15" s="765"/>
      <c r="J15" s="765"/>
      <c r="K15" s="765"/>
      <c r="L15" s="765"/>
      <c r="M15" s="765"/>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c r="AL15" s="765"/>
      <c r="AM15" s="765"/>
      <c r="AN15" s="765"/>
    </row>
    <row r="16" spans="1:40" ht="18">
      <c r="A16" s="167"/>
      <c r="B16" s="765" t="s">
        <v>1538</v>
      </c>
      <c r="C16" s="765"/>
      <c r="D16" s="772"/>
      <c r="E16" s="765"/>
      <c r="F16" s="765"/>
      <c r="G16" s="765"/>
      <c r="H16" s="765"/>
      <c r="I16" s="765"/>
      <c r="J16" s="765"/>
      <c r="K16" s="765"/>
      <c r="L16" s="765"/>
      <c r="M16" s="765"/>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5"/>
    </row>
    <row r="17" spans="1:40" ht="18">
      <c r="A17" s="167"/>
      <c r="B17" s="765"/>
      <c r="C17" s="765"/>
      <c r="D17" s="772"/>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65"/>
      <c r="AM17" s="765"/>
      <c r="AN17" s="765"/>
    </row>
    <row r="18" spans="1:40" ht="18">
      <c r="A18" s="773" t="s">
        <v>2228</v>
      </c>
      <c r="B18" s="885" t="s">
        <v>1397</v>
      </c>
      <c r="C18" s="776"/>
      <c r="D18" s="777" t="s">
        <v>1219</v>
      </c>
      <c r="E18" s="765"/>
      <c r="F18" s="765"/>
      <c r="G18" s="765"/>
      <c r="H18" s="765"/>
      <c r="I18" s="765"/>
      <c r="J18" s="765"/>
      <c r="K18" s="765"/>
      <c r="L18" s="765"/>
      <c r="M18" s="765"/>
      <c r="N18" s="765"/>
      <c r="O18" s="765"/>
      <c r="P18" s="765"/>
      <c r="Q18" s="765"/>
      <c r="R18" s="765"/>
      <c r="S18" s="765"/>
      <c r="T18" s="765"/>
      <c r="U18" s="765"/>
      <c r="V18" s="765"/>
      <c r="W18" s="765"/>
      <c r="X18" s="765"/>
      <c r="Y18" s="765"/>
      <c r="Z18" s="765"/>
      <c r="AA18" s="765"/>
      <c r="AB18" s="765"/>
      <c r="AC18" s="765"/>
      <c r="AD18" s="765"/>
      <c r="AE18" s="765"/>
      <c r="AF18" s="765"/>
      <c r="AG18" s="765"/>
      <c r="AH18" s="765"/>
      <c r="AI18" s="765"/>
      <c r="AJ18" s="765"/>
      <c r="AK18" s="765"/>
      <c r="AL18" s="765"/>
      <c r="AM18" s="765"/>
      <c r="AN18" s="765"/>
    </row>
    <row r="19" spans="1:40" ht="18">
      <c r="A19" s="808" t="s">
        <v>2240</v>
      </c>
      <c r="B19" s="886" t="s">
        <v>2722</v>
      </c>
      <c r="C19" s="809"/>
      <c r="D19" s="887" t="s">
        <v>2723</v>
      </c>
      <c r="E19" s="765"/>
      <c r="F19" s="765"/>
      <c r="G19" s="765"/>
      <c r="H19" s="765"/>
      <c r="I19" s="765"/>
      <c r="J19" s="765"/>
      <c r="K19" s="765"/>
      <c r="L19" s="765"/>
      <c r="M19" s="765"/>
      <c r="N19" s="765"/>
      <c r="O19" s="765"/>
      <c r="P19" s="765"/>
      <c r="Q19" s="765"/>
      <c r="R19" s="765"/>
      <c r="S19" s="765"/>
      <c r="T19" s="765"/>
      <c r="U19" s="765"/>
      <c r="V19" s="765"/>
      <c r="W19" s="765"/>
      <c r="X19" s="765"/>
      <c r="Y19" s="765"/>
      <c r="Z19" s="765"/>
      <c r="AA19" s="765"/>
      <c r="AB19" s="765"/>
      <c r="AC19" s="765"/>
      <c r="AD19" s="765"/>
      <c r="AE19" s="765"/>
      <c r="AF19" s="765"/>
      <c r="AG19" s="765"/>
      <c r="AH19" s="765"/>
      <c r="AI19" s="765"/>
      <c r="AJ19" s="765"/>
      <c r="AK19" s="765"/>
      <c r="AL19" s="765"/>
      <c r="AM19" s="765"/>
      <c r="AN19" s="765"/>
    </row>
    <row r="20" spans="1:40" ht="18">
      <c r="A20" s="706" t="s">
        <v>2727</v>
      </c>
      <c r="B20" s="888" t="s">
        <v>1482</v>
      </c>
      <c r="C20" s="719"/>
      <c r="D20" s="724"/>
      <c r="E20" s="765"/>
      <c r="F20" s="765"/>
      <c r="G20" s="765"/>
      <c r="H20" s="765"/>
      <c r="I20" s="765"/>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5"/>
      <c r="AN20" s="765"/>
    </row>
    <row r="21" spans="1:40" ht="18">
      <c r="A21" s="706" t="s">
        <v>1726</v>
      </c>
      <c r="B21" s="889" t="s">
        <v>2922</v>
      </c>
      <c r="C21" s="719"/>
      <c r="D21" s="816"/>
      <c r="E21" s="765"/>
      <c r="F21" s="765"/>
      <c r="G21" s="765"/>
      <c r="H21" s="765"/>
      <c r="I21" s="765"/>
      <c r="J21" s="765"/>
      <c r="K21" s="765"/>
      <c r="L21" s="765"/>
      <c r="M21" s="765"/>
      <c r="N21" s="765"/>
      <c r="O21" s="765"/>
      <c r="P21" s="765"/>
      <c r="Q21" s="765"/>
      <c r="R21" s="765"/>
      <c r="S21" s="765"/>
      <c r="T21" s="765"/>
      <c r="U21" s="765"/>
      <c r="V21" s="765"/>
      <c r="W21" s="765"/>
      <c r="X21" s="765"/>
      <c r="Y21" s="765"/>
      <c r="Z21" s="765"/>
      <c r="AA21" s="765"/>
      <c r="AB21" s="765"/>
      <c r="AC21" s="765"/>
      <c r="AD21" s="765"/>
      <c r="AE21" s="765"/>
      <c r="AF21" s="765"/>
      <c r="AG21" s="765"/>
      <c r="AH21" s="765"/>
      <c r="AI21" s="765"/>
      <c r="AJ21" s="765"/>
      <c r="AK21" s="765"/>
      <c r="AL21" s="765"/>
      <c r="AM21" s="765"/>
      <c r="AN21" s="765"/>
    </row>
    <row r="22" spans="1:40" ht="18">
      <c r="A22" s="706" t="s">
        <v>1971</v>
      </c>
      <c r="B22" s="888"/>
      <c r="C22" s="719"/>
      <c r="D22" s="816"/>
      <c r="E22" s="765"/>
      <c r="F22" s="765"/>
      <c r="G22" s="765"/>
      <c r="H22" s="765"/>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765"/>
      <c r="AG22" s="765"/>
      <c r="AH22" s="765"/>
      <c r="AI22" s="765"/>
      <c r="AJ22" s="765"/>
      <c r="AK22" s="765"/>
      <c r="AL22" s="765"/>
      <c r="AM22" s="765"/>
      <c r="AN22" s="765"/>
    </row>
    <row r="23" spans="1:40" ht="18">
      <c r="A23" s="706" t="s">
        <v>2263</v>
      </c>
      <c r="B23" s="888"/>
      <c r="C23" s="719"/>
      <c r="D23" s="816"/>
      <c r="E23" s="765"/>
      <c r="F23" s="765"/>
      <c r="G23" s="765"/>
      <c r="H23" s="765"/>
      <c r="I23" s="765"/>
      <c r="J23" s="765"/>
      <c r="K23" s="765"/>
      <c r="L23" s="765"/>
      <c r="M23" s="765"/>
      <c r="N23" s="765"/>
      <c r="O23" s="765"/>
      <c r="P23" s="765"/>
      <c r="Q23" s="765"/>
      <c r="R23" s="765"/>
      <c r="S23" s="765"/>
      <c r="T23" s="765"/>
      <c r="U23" s="765"/>
      <c r="V23" s="765"/>
      <c r="W23" s="765"/>
      <c r="X23" s="765"/>
      <c r="Y23" s="765"/>
      <c r="Z23" s="765"/>
      <c r="AA23" s="765"/>
      <c r="AB23" s="765"/>
      <c r="AC23" s="765"/>
      <c r="AD23" s="765"/>
      <c r="AE23" s="765"/>
      <c r="AF23" s="765"/>
      <c r="AG23" s="765"/>
      <c r="AH23" s="765"/>
      <c r="AI23" s="765"/>
      <c r="AJ23" s="765"/>
      <c r="AK23" s="765"/>
      <c r="AL23" s="765"/>
      <c r="AM23" s="765"/>
      <c r="AN23" s="765"/>
    </row>
    <row r="24" spans="1:40" ht="18">
      <c r="A24" s="706" t="s">
        <v>2264</v>
      </c>
      <c r="B24" s="888"/>
      <c r="C24" s="719"/>
      <c r="D24" s="816"/>
      <c r="E24" s="765"/>
      <c r="F24" s="765"/>
      <c r="G24" s="765"/>
      <c r="H24" s="765"/>
      <c r="I24" s="765"/>
      <c r="J24" s="765"/>
      <c r="K24" s="765"/>
      <c r="L24" s="765"/>
      <c r="M24" s="765"/>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c r="AL24" s="765"/>
      <c r="AM24" s="765"/>
      <c r="AN24" s="765"/>
    </row>
    <row r="25" spans="1:40" ht="18">
      <c r="A25" s="706" t="s">
        <v>2735</v>
      </c>
      <c r="B25" s="888"/>
      <c r="C25" s="719"/>
      <c r="D25" s="816"/>
      <c r="E25" s="765"/>
      <c r="F25" s="765"/>
      <c r="G25" s="765"/>
      <c r="H25" s="765"/>
      <c r="I25" s="765"/>
      <c r="J25" s="765"/>
      <c r="K25" s="765"/>
      <c r="L25" s="765"/>
      <c r="M25" s="765"/>
      <c r="N25" s="765"/>
      <c r="O25" s="765"/>
      <c r="P25" s="765"/>
      <c r="Q25" s="765"/>
      <c r="R25" s="765"/>
      <c r="S25" s="765"/>
      <c r="T25" s="765"/>
      <c r="U25" s="765"/>
      <c r="V25" s="765"/>
      <c r="W25" s="765"/>
      <c r="X25" s="765"/>
      <c r="Y25" s="765"/>
      <c r="Z25" s="765"/>
      <c r="AA25" s="765"/>
      <c r="AB25" s="765"/>
      <c r="AC25" s="765"/>
      <c r="AD25" s="765"/>
      <c r="AE25" s="765"/>
      <c r="AF25" s="765"/>
      <c r="AG25" s="765"/>
      <c r="AH25" s="765"/>
      <c r="AI25" s="765"/>
      <c r="AJ25" s="765"/>
      <c r="AK25" s="765"/>
      <c r="AL25" s="765"/>
      <c r="AM25" s="765"/>
      <c r="AN25" s="765"/>
    </row>
    <row r="26" spans="1:40" ht="18">
      <c r="A26" s="706" t="s">
        <v>2738</v>
      </c>
      <c r="B26" s="888"/>
      <c r="C26" s="719"/>
      <c r="D26" s="816"/>
      <c r="E26" s="765"/>
      <c r="F26" s="765"/>
      <c r="G26" s="765"/>
      <c r="H26" s="765"/>
      <c r="I26" s="765"/>
      <c r="J26" s="765"/>
      <c r="K26" s="765"/>
      <c r="L26" s="765"/>
      <c r="M26" s="765"/>
      <c r="N26" s="765"/>
      <c r="O26" s="765"/>
      <c r="P26" s="765"/>
      <c r="Q26" s="765"/>
      <c r="R26" s="765"/>
      <c r="S26" s="765"/>
      <c r="T26" s="765"/>
      <c r="U26" s="765"/>
      <c r="V26" s="765"/>
      <c r="W26" s="765"/>
      <c r="X26" s="765"/>
      <c r="Y26" s="765"/>
      <c r="Z26" s="765"/>
      <c r="AA26" s="765"/>
      <c r="AB26" s="765"/>
      <c r="AC26" s="765"/>
      <c r="AD26" s="765"/>
      <c r="AE26" s="765"/>
      <c r="AF26" s="765"/>
      <c r="AG26" s="765"/>
      <c r="AH26" s="765"/>
      <c r="AI26" s="765"/>
      <c r="AJ26" s="765"/>
      <c r="AK26" s="765"/>
      <c r="AL26" s="765"/>
      <c r="AM26" s="765"/>
      <c r="AN26" s="765"/>
    </row>
    <row r="27" spans="1:40" ht="18">
      <c r="A27" s="706" t="s">
        <v>154</v>
      </c>
      <c r="B27" s="888"/>
      <c r="C27" s="719"/>
      <c r="D27" s="816"/>
      <c r="E27" s="765"/>
      <c r="F27" s="765"/>
      <c r="G27" s="765"/>
      <c r="H27" s="765"/>
      <c r="I27" s="765"/>
      <c r="J27" s="765"/>
      <c r="K27" s="765"/>
      <c r="L27" s="765"/>
      <c r="M27" s="765"/>
      <c r="N27" s="765"/>
      <c r="O27" s="765"/>
      <c r="P27" s="765"/>
      <c r="Q27" s="765"/>
      <c r="R27" s="765"/>
      <c r="S27" s="765"/>
      <c r="T27" s="765"/>
      <c r="U27" s="765"/>
      <c r="V27" s="765"/>
      <c r="W27" s="765"/>
      <c r="X27" s="765"/>
      <c r="Y27" s="765"/>
      <c r="Z27" s="765"/>
      <c r="AA27" s="765"/>
      <c r="AB27" s="765"/>
      <c r="AC27" s="765"/>
      <c r="AD27" s="765"/>
      <c r="AE27" s="765"/>
      <c r="AF27" s="765"/>
      <c r="AG27" s="765"/>
      <c r="AH27" s="765"/>
      <c r="AI27" s="765"/>
      <c r="AJ27" s="765"/>
      <c r="AK27" s="765"/>
      <c r="AL27" s="765"/>
      <c r="AM27" s="765"/>
      <c r="AN27" s="765"/>
    </row>
    <row r="28" spans="1:40" ht="18">
      <c r="A28" s="706" t="s">
        <v>2591</v>
      </c>
      <c r="B28" s="888"/>
      <c r="C28" s="719"/>
      <c r="D28" s="816"/>
      <c r="E28" s="765"/>
      <c r="F28" s="765"/>
      <c r="G28" s="765"/>
      <c r="H28" s="765"/>
      <c r="I28" s="765"/>
      <c r="J28" s="765"/>
      <c r="K28" s="765"/>
      <c r="L28" s="765"/>
      <c r="M28" s="765"/>
      <c r="N28" s="765"/>
      <c r="O28" s="765"/>
      <c r="P28" s="765"/>
      <c r="Q28" s="765"/>
      <c r="R28" s="765"/>
      <c r="S28" s="765"/>
      <c r="T28" s="765"/>
      <c r="U28" s="765"/>
      <c r="V28" s="765"/>
      <c r="W28" s="765"/>
      <c r="X28" s="765"/>
      <c r="Y28" s="765"/>
      <c r="Z28" s="765"/>
      <c r="AA28" s="765"/>
      <c r="AB28" s="765"/>
      <c r="AC28" s="765"/>
      <c r="AD28" s="765"/>
      <c r="AE28" s="765"/>
      <c r="AF28" s="765"/>
      <c r="AG28" s="765"/>
      <c r="AH28" s="765"/>
      <c r="AI28" s="765"/>
      <c r="AJ28" s="765"/>
      <c r="AK28" s="765"/>
      <c r="AL28" s="765"/>
      <c r="AM28" s="765"/>
      <c r="AN28" s="765"/>
    </row>
    <row r="29" spans="1:40" ht="18">
      <c r="A29" s="706" t="s">
        <v>2265</v>
      </c>
      <c r="B29" s="888"/>
      <c r="C29" s="719"/>
      <c r="D29" s="816"/>
      <c r="E29" s="765"/>
      <c r="F29" s="765"/>
      <c r="G29" s="765"/>
      <c r="H29" s="765"/>
      <c r="I29" s="765"/>
      <c r="J29" s="765"/>
      <c r="K29" s="765"/>
      <c r="L29" s="765"/>
      <c r="M29" s="765"/>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c r="AL29" s="765"/>
      <c r="AM29" s="765"/>
      <c r="AN29" s="765"/>
    </row>
    <row r="30" spans="1:40" ht="18">
      <c r="A30" s="706" t="s">
        <v>2266</v>
      </c>
      <c r="B30" s="888"/>
      <c r="C30" s="719"/>
      <c r="D30" s="816"/>
      <c r="E30" s="765"/>
      <c r="F30" s="765"/>
      <c r="G30" s="765"/>
      <c r="H30" s="765"/>
      <c r="I30" s="765"/>
      <c r="J30" s="765"/>
      <c r="K30" s="765"/>
      <c r="L30" s="765"/>
      <c r="M30" s="765"/>
      <c r="N30" s="765"/>
      <c r="O30" s="765"/>
      <c r="P30" s="765"/>
      <c r="Q30" s="765"/>
      <c r="R30" s="765"/>
      <c r="S30" s="765"/>
      <c r="T30" s="765"/>
      <c r="U30" s="765"/>
      <c r="V30" s="765"/>
      <c r="W30" s="765"/>
      <c r="X30" s="765"/>
      <c r="Y30" s="765"/>
      <c r="Z30" s="765"/>
      <c r="AA30" s="765"/>
      <c r="AB30" s="765"/>
      <c r="AC30" s="765"/>
      <c r="AD30" s="765"/>
      <c r="AE30" s="765"/>
      <c r="AF30" s="765"/>
      <c r="AG30" s="765"/>
      <c r="AH30" s="765"/>
      <c r="AI30" s="765"/>
      <c r="AJ30" s="765"/>
      <c r="AK30" s="765"/>
      <c r="AL30" s="765"/>
      <c r="AM30" s="765"/>
      <c r="AN30" s="765"/>
    </row>
    <row r="31" spans="1:40" ht="18">
      <c r="A31" s="706" t="s">
        <v>2267</v>
      </c>
      <c r="B31" s="888"/>
      <c r="C31" s="719"/>
      <c r="D31" s="816"/>
      <c r="E31" s="765"/>
      <c r="F31" s="765"/>
      <c r="G31" s="765"/>
      <c r="H31" s="765"/>
      <c r="I31" s="765"/>
      <c r="J31" s="765"/>
      <c r="K31" s="765"/>
      <c r="L31" s="765"/>
      <c r="M31" s="765"/>
      <c r="N31" s="765"/>
      <c r="O31" s="765"/>
      <c r="P31" s="765"/>
      <c r="Q31" s="765"/>
      <c r="R31" s="765"/>
      <c r="S31" s="765"/>
      <c r="T31" s="765"/>
      <c r="U31" s="765"/>
      <c r="V31" s="765"/>
      <c r="W31" s="765"/>
      <c r="X31" s="765"/>
      <c r="Y31" s="765"/>
      <c r="Z31" s="765"/>
      <c r="AA31" s="765"/>
      <c r="AB31" s="765"/>
      <c r="AC31" s="765"/>
      <c r="AD31" s="765"/>
      <c r="AE31" s="765"/>
      <c r="AF31" s="765"/>
      <c r="AG31" s="765"/>
      <c r="AH31" s="765"/>
      <c r="AI31" s="765"/>
      <c r="AJ31" s="765"/>
      <c r="AK31" s="765"/>
      <c r="AL31" s="765"/>
      <c r="AM31" s="765"/>
      <c r="AN31" s="765"/>
    </row>
    <row r="32" spans="1:40" ht="18">
      <c r="A32" s="706" t="s">
        <v>2268</v>
      </c>
      <c r="B32" s="888"/>
      <c r="C32" s="719"/>
      <c r="D32" s="816"/>
      <c r="E32" s="765"/>
      <c r="F32" s="765"/>
      <c r="G32" s="765"/>
      <c r="H32" s="765"/>
      <c r="I32" s="765"/>
      <c r="J32" s="765"/>
      <c r="K32" s="765"/>
      <c r="L32" s="765"/>
      <c r="M32" s="765"/>
      <c r="N32" s="765"/>
      <c r="O32" s="765"/>
      <c r="P32" s="765"/>
      <c r="Q32" s="765"/>
      <c r="R32" s="765"/>
      <c r="S32" s="765"/>
      <c r="T32" s="765"/>
      <c r="U32" s="765"/>
      <c r="V32" s="765"/>
      <c r="W32" s="765"/>
      <c r="X32" s="765"/>
      <c r="Y32" s="765"/>
      <c r="Z32" s="765"/>
      <c r="AA32" s="765"/>
      <c r="AB32" s="765"/>
      <c r="AC32" s="765"/>
      <c r="AD32" s="765"/>
      <c r="AE32" s="765"/>
      <c r="AF32" s="765"/>
      <c r="AG32" s="765"/>
      <c r="AH32" s="765"/>
      <c r="AI32" s="765"/>
      <c r="AJ32" s="765"/>
      <c r="AK32" s="765"/>
      <c r="AL32" s="765"/>
      <c r="AM32" s="765"/>
      <c r="AN32" s="765"/>
    </row>
    <row r="33" spans="1:40" ht="18">
      <c r="A33" s="706" t="s">
        <v>2269</v>
      </c>
      <c r="B33" s="888"/>
      <c r="C33" s="719"/>
      <c r="D33" s="816"/>
      <c r="E33" s="765"/>
      <c r="F33" s="765"/>
      <c r="G33" s="765"/>
      <c r="H33" s="765"/>
      <c r="I33" s="765"/>
      <c r="J33" s="765"/>
      <c r="K33" s="765"/>
      <c r="L33" s="765"/>
      <c r="M33" s="765"/>
      <c r="N33" s="765"/>
      <c r="O33" s="765"/>
      <c r="P33" s="765"/>
      <c r="Q33" s="765"/>
      <c r="R33" s="765"/>
      <c r="S33" s="765"/>
      <c r="T33" s="765"/>
      <c r="U33" s="765"/>
      <c r="V33" s="765"/>
      <c r="W33" s="765"/>
      <c r="X33" s="765"/>
      <c r="Y33" s="765"/>
      <c r="Z33" s="765"/>
      <c r="AA33" s="765"/>
      <c r="AB33" s="765"/>
      <c r="AC33" s="765"/>
      <c r="AD33" s="765"/>
      <c r="AE33" s="765"/>
      <c r="AF33" s="765"/>
      <c r="AG33" s="765"/>
      <c r="AH33" s="765"/>
      <c r="AI33" s="765"/>
      <c r="AJ33" s="765"/>
      <c r="AK33" s="765"/>
      <c r="AL33" s="765"/>
      <c r="AM33" s="765"/>
      <c r="AN33" s="765"/>
    </row>
    <row r="34" spans="1:40" ht="18">
      <c r="A34" s="706" t="s">
        <v>2270</v>
      </c>
      <c r="B34" s="888"/>
      <c r="C34" s="719"/>
      <c r="D34" s="816"/>
      <c r="E34" s="765"/>
      <c r="F34" s="765"/>
      <c r="G34" s="765"/>
      <c r="H34" s="765"/>
      <c r="I34" s="765"/>
      <c r="J34" s="765"/>
      <c r="K34" s="765"/>
      <c r="L34" s="765"/>
      <c r="M34" s="765"/>
      <c r="N34" s="765"/>
      <c r="O34" s="765"/>
      <c r="P34" s="765"/>
      <c r="Q34" s="765"/>
      <c r="R34" s="765"/>
      <c r="S34" s="765"/>
      <c r="T34" s="765"/>
      <c r="U34" s="765"/>
      <c r="V34" s="765"/>
      <c r="W34" s="765"/>
      <c r="X34" s="765"/>
      <c r="Y34" s="765"/>
      <c r="Z34" s="765"/>
      <c r="AA34" s="765"/>
      <c r="AB34" s="765"/>
      <c r="AC34" s="765"/>
      <c r="AD34" s="765"/>
      <c r="AE34" s="765"/>
      <c r="AF34" s="765"/>
      <c r="AG34" s="765"/>
      <c r="AH34" s="765"/>
      <c r="AI34" s="765"/>
      <c r="AJ34" s="765"/>
      <c r="AK34" s="765"/>
      <c r="AL34" s="765"/>
      <c r="AM34" s="765"/>
      <c r="AN34" s="765"/>
    </row>
    <row r="35" spans="1:40" ht="18">
      <c r="A35" s="706" t="s">
        <v>2271</v>
      </c>
      <c r="B35" s="888"/>
      <c r="C35" s="719"/>
      <c r="D35" s="816"/>
      <c r="E35" s="765"/>
      <c r="F35" s="765"/>
      <c r="G35" s="765"/>
      <c r="H35" s="765"/>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765"/>
      <c r="AI35" s="765"/>
      <c r="AJ35" s="765"/>
      <c r="AK35" s="765"/>
      <c r="AL35" s="765"/>
      <c r="AM35" s="765"/>
      <c r="AN35" s="765"/>
    </row>
    <row r="36" spans="1:40" ht="18">
      <c r="A36" s="706" t="s">
        <v>2272</v>
      </c>
      <c r="B36" s="888"/>
      <c r="C36" s="719"/>
      <c r="D36" s="816"/>
      <c r="E36" s="765"/>
      <c r="F36" s="765"/>
      <c r="G36" s="765"/>
      <c r="H36" s="765"/>
      <c r="I36" s="765"/>
      <c r="J36" s="765"/>
      <c r="K36" s="765"/>
      <c r="L36" s="765"/>
      <c r="M36" s="765"/>
      <c r="N36" s="765"/>
      <c r="O36" s="765"/>
      <c r="P36" s="765"/>
      <c r="Q36" s="765"/>
      <c r="R36" s="765"/>
      <c r="S36" s="765"/>
      <c r="T36" s="765"/>
      <c r="U36" s="765"/>
      <c r="V36" s="765"/>
      <c r="W36" s="765"/>
      <c r="X36" s="765"/>
      <c r="Y36" s="765"/>
      <c r="Z36" s="765"/>
      <c r="AA36" s="765"/>
      <c r="AB36" s="765"/>
      <c r="AC36" s="765"/>
      <c r="AD36" s="765"/>
      <c r="AE36" s="765"/>
      <c r="AF36" s="765"/>
      <c r="AG36" s="765"/>
      <c r="AH36" s="765"/>
      <c r="AI36" s="765"/>
      <c r="AJ36" s="765"/>
      <c r="AK36" s="765"/>
      <c r="AL36" s="765"/>
      <c r="AM36" s="765"/>
      <c r="AN36" s="765"/>
    </row>
    <row r="37" spans="1:40" ht="18">
      <c r="A37" s="706" t="s">
        <v>2273</v>
      </c>
      <c r="B37" s="888"/>
      <c r="C37" s="719"/>
      <c r="D37" s="816"/>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c r="AJ37" s="765"/>
      <c r="AK37" s="765"/>
      <c r="AL37" s="765"/>
      <c r="AM37" s="765"/>
      <c r="AN37" s="765"/>
    </row>
    <row r="38" spans="1:40" ht="18">
      <c r="A38" s="706" t="s">
        <v>2274</v>
      </c>
      <c r="B38" s="888"/>
      <c r="C38" s="719"/>
      <c r="D38" s="816"/>
      <c r="E38" s="765"/>
      <c r="F38" s="765"/>
      <c r="G38" s="765"/>
      <c r="H38" s="765"/>
      <c r="I38" s="765"/>
      <c r="J38" s="765"/>
      <c r="K38" s="765"/>
      <c r="L38" s="765"/>
      <c r="M38" s="765"/>
      <c r="N38" s="765"/>
      <c r="O38" s="765"/>
      <c r="P38" s="765"/>
      <c r="Q38" s="765"/>
      <c r="R38" s="765"/>
      <c r="S38" s="765"/>
      <c r="T38" s="765"/>
      <c r="U38" s="765"/>
      <c r="V38" s="765"/>
      <c r="W38" s="765"/>
      <c r="X38" s="765"/>
      <c r="Y38" s="765"/>
      <c r="Z38" s="765"/>
      <c r="AA38" s="765"/>
      <c r="AB38" s="765"/>
      <c r="AC38" s="765"/>
      <c r="AD38" s="765"/>
      <c r="AE38" s="765"/>
      <c r="AF38" s="765"/>
      <c r="AG38" s="765"/>
      <c r="AH38" s="765"/>
      <c r="AI38" s="765"/>
      <c r="AJ38" s="765"/>
      <c r="AK38" s="765"/>
      <c r="AL38" s="765"/>
      <c r="AM38" s="765"/>
      <c r="AN38" s="765"/>
    </row>
    <row r="39" spans="1:40" ht="18">
      <c r="A39" s="706" t="s">
        <v>2275</v>
      </c>
      <c r="B39" s="888"/>
      <c r="C39" s="719"/>
      <c r="D39" s="816"/>
      <c r="E39" s="765"/>
      <c r="F39" s="765"/>
      <c r="G39" s="765"/>
      <c r="H39" s="765"/>
      <c r="I39" s="765"/>
      <c r="J39" s="765"/>
      <c r="K39" s="765"/>
      <c r="L39" s="765"/>
      <c r="M39" s="765"/>
      <c r="N39" s="765"/>
      <c r="O39" s="765"/>
      <c r="P39" s="765"/>
      <c r="Q39" s="765"/>
      <c r="R39" s="765"/>
      <c r="S39" s="765"/>
      <c r="T39" s="765"/>
      <c r="U39" s="765"/>
      <c r="V39" s="765"/>
      <c r="W39" s="765"/>
      <c r="X39" s="765"/>
      <c r="Y39" s="765"/>
      <c r="Z39" s="765"/>
      <c r="AA39" s="765"/>
      <c r="AB39" s="765"/>
      <c r="AC39" s="765"/>
      <c r="AD39" s="765"/>
      <c r="AE39" s="765"/>
      <c r="AF39" s="765"/>
      <c r="AG39" s="765"/>
      <c r="AH39" s="765"/>
      <c r="AI39" s="765"/>
      <c r="AJ39" s="765"/>
      <c r="AK39" s="765"/>
      <c r="AL39" s="765"/>
      <c r="AM39" s="765"/>
      <c r="AN39" s="765"/>
    </row>
    <row r="40" spans="1:40" ht="18">
      <c r="A40" s="706" t="s">
        <v>2276</v>
      </c>
      <c r="B40" s="888"/>
      <c r="C40" s="719"/>
      <c r="D40" s="816"/>
      <c r="E40" s="765"/>
      <c r="F40" s="765"/>
      <c r="G40" s="765"/>
      <c r="H40" s="765"/>
      <c r="I40" s="765"/>
      <c r="J40" s="765"/>
      <c r="K40" s="765"/>
      <c r="L40" s="765"/>
      <c r="M40" s="765"/>
      <c r="N40" s="765"/>
      <c r="O40" s="765"/>
      <c r="P40" s="765"/>
      <c r="Q40" s="765"/>
      <c r="R40" s="765"/>
      <c r="S40" s="765"/>
      <c r="T40" s="765"/>
      <c r="U40" s="765"/>
      <c r="V40" s="765"/>
      <c r="W40" s="765"/>
      <c r="X40" s="765"/>
      <c r="Y40" s="765"/>
      <c r="Z40" s="765"/>
      <c r="AA40" s="765"/>
      <c r="AB40" s="765"/>
      <c r="AC40" s="765"/>
      <c r="AD40" s="765"/>
      <c r="AE40" s="765"/>
      <c r="AF40" s="765"/>
      <c r="AG40" s="765"/>
      <c r="AH40" s="765"/>
      <c r="AI40" s="765"/>
      <c r="AJ40" s="765"/>
      <c r="AK40" s="765"/>
      <c r="AL40" s="765"/>
      <c r="AM40" s="765"/>
      <c r="AN40" s="765"/>
    </row>
    <row r="41" spans="1:40" ht="18">
      <c r="A41" s="706" t="s">
        <v>2277</v>
      </c>
      <c r="B41" s="888"/>
      <c r="C41" s="719"/>
      <c r="D41" s="816"/>
      <c r="E41" s="765"/>
      <c r="F41" s="765"/>
      <c r="G41" s="765"/>
      <c r="H41" s="765"/>
      <c r="I41" s="765"/>
      <c r="J41" s="765"/>
      <c r="K41" s="765"/>
      <c r="L41" s="765"/>
      <c r="M41" s="765"/>
      <c r="N41" s="765"/>
      <c r="O41" s="765"/>
      <c r="P41" s="765"/>
      <c r="Q41" s="765"/>
      <c r="R41" s="765"/>
      <c r="S41" s="765"/>
      <c r="T41" s="765"/>
      <c r="U41" s="765"/>
      <c r="V41" s="765"/>
      <c r="W41" s="765"/>
      <c r="X41" s="765"/>
      <c r="Y41" s="765"/>
      <c r="Z41" s="765"/>
      <c r="AA41" s="765"/>
      <c r="AB41" s="765"/>
      <c r="AC41" s="765"/>
      <c r="AD41" s="765"/>
      <c r="AE41" s="765"/>
      <c r="AF41" s="765"/>
      <c r="AG41" s="765"/>
      <c r="AH41" s="765"/>
      <c r="AI41" s="765"/>
      <c r="AJ41" s="765"/>
      <c r="AK41" s="765"/>
      <c r="AL41" s="765"/>
      <c r="AM41" s="765"/>
      <c r="AN41" s="765"/>
    </row>
    <row r="42" spans="1:40" ht="18">
      <c r="A42" s="706" t="s">
        <v>2278</v>
      </c>
      <c r="B42" s="888"/>
      <c r="C42" s="719"/>
      <c r="D42" s="816"/>
      <c r="E42" s="765"/>
      <c r="F42" s="765"/>
      <c r="G42" s="765"/>
      <c r="H42" s="765"/>
      <c r="I42" s="765"/>
      <c r="J42" s="765"/>
      <c r="K42" s="765"/>
      <c r="L42" s="765"/>
      <c r="M42" s="765"/>
      <c r="N42" s="765"/>
      <c r="O42" s="765"/>
      <c r="P42" s="765"/>
      <c r="Q42" s="765"/>
      <c r="R42" s="765"/>
      <c r="S42" s="765"/>
      <c r="T42" s="765"/>
      <c r="U42" s="765"/>
      <c r="V42" s="765"/>
      <c r="W42" s="765"/>
      <c r="X42" s="765"/>
      <c r="Y42" s="765"/>
      <c r="Z42" s="765"/>
      <c r="AA42" s="765"/>
      <c r="AB42" s="765"/>
      <c r="AC42" s="765"/>
      <c r="AD42" s="765"/>
      <c r="AE42" s="765"/>
      <c r="AF42" s="765"/>
      <c r="AG42" s="765"/>
      <c r="AH42" s="765"/>
      <c r="AI42" s="765"/>
      <c r="AJ42" s="765"/>
      <c r="AK42" s="765"/>
      <c r="AL42" s="765"/>
      <c r="AM42" s="765"/>
      <c r="AN42" s="765"/>
    </row>
    <row r="43" spans="1:40" ht="18">
      <c r="A43" s="706" t="s">
        <v>2279</v>
      </c>
      <c r="B43" s="888"/>
      <c r="C43" s="719"/>
      <c r="D43" s="816"/>
      <c r="E43" s="765"/>
      <c r="F43" s="765"/>
      <c r="G43" s="765"/>
      <c r="H43" s="765"/>
      <c r="I43" s="765"/>
      <c r="J43" s="765"/>
      <c r="K43" s="765"/>
      <c r="L43" s="765"/>
      <c r="M43" s="765"/>
      <c r="N43" s="765"/>
      <c r="O43" s="765"/>
      <c r="P43" s="765"/>
      <c r="Q43" s="765"/>
      <c r="R43" s="765"/>
      <c r="S43" s="765"/>
      <c r="T43" s="765"/>
      <c r="U43" s="765"/>
      <c r="V43" s="765"/>
      <c r="W43" s="765"/>
      <c r="X43" s="765"/>
      <c r="Y43" s="765"/>
      <c r="Z43" s="765"/>
      <c r="AA43" s="765"/>
      <c r="AB43" s="765"/>
      <c r="AC43" s="765"/>
      <c r="AD43" s="765"/>
      <c r="AE43" s="765"/>
      <c r="AF43" s="765"/>
      <c r="AG43" s="765"/>
      <c r="AH43" s="765"/>
      <c r="AI43" s="765"/>
      <c r="AJ43" s="765"/>
      <c r="AK43" s="765"/>
      <c r="AL43" s="765"/>
      <c r="AM43" s="765"/>
      <c r="AN43" s="765"/>
    </row>
    <row r="44" spans="1:40" ht="18">
      <c r="A44" s="706" t="s">
        <v>2280</v>
      </c>
      <c r="B44" s="888"/>
      <c r="C44" s="719"/>
      <c r="D44" s="816"/>
      <c r="E44" s="765"/>
      <c r="F44" s="765"/>
      <c r="G44" s="765"/>
      <c r="H44" s="765"/>
      <c r="I44" s="765"/>
      <c r="J44" s="765"/>
      <c r="K44" s="765"/>
      <c r="L44" s="765"/>
      <c r="M44" s="765"/>
      <c r="N44" s="765"/>
      <c r="O44" s="765"/>
      <c r="P44" s="765"/>
      <c r="Q44" s="765"/>
      <c r="R44" s="765"/>
      <c r="S44" s="765"/>
      <c r="T44" s="765"/>
      <c r="U44" s="765"/>
      <c r="V44" s="765"/>
      <c r="W44" s="765"/>
      <c r="X44" s="765"/>
      <c r="Y44" s="765"/>
      <c r="Z44" s="765"/>
      <c r="AA44" s="765"/>
      <c r="AB44" s="765"/>
      <c r="AC44" s="765"/>
      <c r="AD44" s="765"/>
      <c r="AE44" s="765"/>
      <c r="AF44" s="765"/>
      <c r="AG44" s="765"/>
      <c r="AH44" s="765"/>
      <c r="AI44" s="765"/>
      <c r="AJ44" s="765"/>
      <c r="AK44" s="765"/>
      <c r="AL44" s="765"/>
      <c r="AM44" s="765"/>
      <c r="AN44" s="765"/>
    </row>
    <row r="45" spans="1:40" ht="18">
      <c r="A45" s="706" t="s">
        <v>167</v>
      </c>
      <c r="B45" s="888"/>
      <c r="C45" s="719"/>
      <c r="D45" s="816"/>
      <c r="E45" s="765"/>
      <c r="F45" s="765"/>
      <c r="G45" s="765"/>
      <c r="H45" s="765"/>
      <c r="I45" s="765"/>
      <c r="J45" s="765"/>
      <c r="K45" s="765"/>
      <c r="L45" s="765"/>
      <c r="M45" s="765"/>
      <c r="N45" s="765"/>
      <c r="O45" s="765"/>
      <c r="P45" s="765"/>
      <c r="Q45" s="765"/>
      <c r="R45" s="765"/>
      <c r="S45" s="765"/>
      <c r="T45" s="765"/>
      <c r="U45" s="765"/>
      <c r="V45" s="765"/>
      <c r="W45" s="765"/>
      <c r="X45" s="765"/>
      <c r="Y45" s="765"/>
      <c r="Z45" s="765"/>
      <c r="AA45" s="765"/>
      <c r="AB45" s="765"/>
      <c r="AC45" s="765"/>
      <c r="AD45" s="765"/>
      <c r="AE45" s="765"/>
      <c r="AF45" s="765"/>
      <c r="AG45" s="765"/>
      <c r="AH45" s="765"/>
      <c r="AI45" s="765"/>
      <c r="AJ45" s="765"/>
      <c r="AK45" s="765"/>
      <c r="AL45" s="765"/>
      <c r="AM45" s="765"/>
      <c r="AN45" s="765"/>
    </row>
    <row r="46" spans="1:40" ht="18">
      <c r="A46" s="706" t="s">
        <v>170</v>
      </c>
      <c r="B46" s="888"/>
      <c r="C46" s="719"/>
      <c r="D46" s="816"/>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c r="AJ46" s="765"/>
      <c r="AK46" s="765"/>
      <c r="AL46" s="765"/>
      <c r="AM46" s="765"/>
      <c r="AN46" s="765"/>
    </row>
    <row r="47" spans="1:40" ht="18">
      <c r="A47" s="706" t="s">
        <v>172</v>
      </c>
      <c r="B47" s="888"/>
      <c r="C47" s="719"/>
      <c r="D47" s="816"/>
      <c r="E47" s="765"/>
      <c r="F47" s="765"/>
      <c r="G47" s="765"/>
      <c r="H47" s="765"/>
      <c r="I47" s="765"/>
      <c r="J47" s="765"/>
      <c r="K47" s="765"/>
      <c r="L47" s="765"/>
      <c r="M47" s="765"/>
      <c r="N47" s="765"/>
      <c r="O47" s="765"/>
      <c r="P47" s="765"/>
      <c r="Q47" s="765"/>
      <c r="R47" s="765"/>
      <c r="S47" s="765"/>
      <c r="T47" s="765"/>
      <c r="U47" s="765"/>
      <c r="V47" s="765"/>
      <c r="W47" s="765"/>
      <c r="X47" s="765"/>
      <c r="Y47" s="765"/>
      <c r="Z47" s="765"/>
      <c r="AA47" s="765"/>
      <c r="AB47" s="765"/>
      <c r="AC47" s="765"/>
      <c r="AD47" s="765"/>
      <c r="AE47" s="765"/>
      <c r="AF47" s="765"/>
      <c r="AG47" s="765"/>
      <c r="AH47" s="765"/>
      <c r="AI47" s="765"/>
      <c r="AJ47" s="765"/>
      <c r="AK47" s="765"/>
      <c r="AL47" s="765"/>
      <c r="AM47" s="765"/>
      <c r="AN47" s="765"/>
    </row>
    <row r="48" spans="1:40" ht="18">
      <c r="A48" s="706" t="s">
        <v>175</v>
      </c>
      <c r="B48" s="888"/>
      <c r="C48" s="719"/>
      <c r="D48" s="816"/>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5"/>
      <c r="AN48" s="765"/>
    </row>
    <row r="49" spans="1:40" ht="18">
      <c r="A49" s="706" t="s">
        <v>533</v>
      </c>
      <c r="B49" s="888"/>
      <c r="C49" s="719"/>
      <c r="D49" s="816"/>
      <c r="E49" s="765"/>
      <c r="F49" s="765"/>
      <c r="G49" s="765"/>
      <c r="H49" s="765"/>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5"/>
      <c r="AH49" s="765"/>
      <c r="AI49" s="765"/>
      <c r="AJ49" s="765"/>
      <c r="AK49" s="765"/>
      <c r="AL49" s="765"/>
      <c r="AM49" s="765"/>
      <c r="AN49" s="765"/>
    </row>
    <row r="50" spans="1:40" ht="18">
      <c r="A50" s="706" t="s">
        <v>536</v>
      </c>
      <c r="B50" s="888"/>
      <c r="C50" s="719"/>
      <c r="D50" s="816"/>
      <c r="E50" s="765"/>
      <c r="F50" s="765"/>
      <c r="G50" s="765"/>
      <c r="H50" s="765"/>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5"/>
      <c r="AH50" s="765"/>
      <c r="AI50" s="765"/>
      <c r="AJ50" s="765"/>
      <c r="AK50" s="765"/>
      <c r="AL50" s="765"/>
      <c r="AM50" s="765"/>
      <c r="AN50" s="765"/>
    </row>
    <row r="51" spans="1:40" ht="18">
      <c r="A51" s="706" t="s">
        <v>539</v>
      </c>
      <c r="B51" s="888"/>
      <c r="C51" s="719"/>
      <c r="D51" s="816"/>
      <c r="E51" s="765"/>
      <c r="F51" s="765"/>
      <c r="G51" s="765"/>
      <c r="H51" s="765"/>
      <c r="I51" s="765"/>
      <c r="J51" s="765"/>
      <c r="K51" s="765"/>
      <c r="L51" s="765"/>
      <c r="M51" s="765"/>
      <c r="N51" s="765"/>
      <c r="O51" s="765"/>
      <c r="P51" s="765"/>
      <c r="Q51" s="765"/>
      <c r="R51" s="765"/>
      <c r="S51" s="765"/>
      <c r="T51" s="765"/>
      <c r="U51" s="765"/>
      <c r="V51" s="765"/>
      <c r="W51" s="765"/>
      <c r="X51" s="765"/>
      <c r="Y51" s="765"/>
      <c r="Z51" s="765"/>
      <c r="AA51" s="765"/>
      <c r="AB51" s="765"/>
      <c r="AC51" s="765"/>
      <c r="AD51" s="765"/>
      <c r="AE51" s="765"/>
      <c r="AF51" s="765"/>
      <c r="AG51" s="765"/>
      <c r="AH51" s="765"/>
      <c r="AI51" s="765"/>
      <c r="AJ51" s="765"/>
      <c r="AK51" s="765"/>
      <c r="AL51" s="765"/>
      <c r="AM51" s="765"/>
      <c r="AN51" s="765"/>
    </row>
    <row r="52" spans="1:40" ht="18">
      <c r="A52" s="706" t="s">
        <v>543</v>
      </c>
      <c r="B52" s="888"/>
      <c r="C52" s="719"/>
      <c r="D52" s="816"/>
      <c r="E52" s="765"/>
      <c r="F52" s="765"/>
      <c r="G52" s="765"/>
      <c r="H52" s="765"/>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5"/>
      <c r="AH52" s="765"/>
      <c r="AI52" s="765"/>
      <c r="AJ52" s="765"/>
      <c r="AK52" s="765"/>
      <c r="AL52" s="765"/>
      <c r="AM52" s="765"/>
      <c r="AN52" s="765"/>
    </row>
    <row r="53" spans="1:40" ht="18">
      <c r="A53" s="706" t="s">
        <v>546</v>
      </c>
      <c r="B53" s="888"/>
      <c r="C53" s="719"/>
      <c r="D53" s="816"/>
      <c r="E53" s="765"/>
      <c r="F53" s="765"/>
      <c r="G53" s="765"/>
      <c r="H53" s="765"/>
      <c r="I53" s="765"/>
      <c r="J53" s="765"/>
      <c r="K53" s="765"/>
      <c r="L53" s="765"/>
      <c r="M53" s="765"/>
      <c r="N53" s="765"/>
      <c r="O53" s="765"/>
      <c r="P53" s="765"/>
      <c r="Q53" s="765"/>
      <c r="R53" s="765"/>
      <c r="S53" s="765"/>
      <c r="T53" s="765"/>
      <c r="U53" s="765"/>
      <c r="V53" s="765"/>
      <c r="W53" s="765"/>
      <c r="X53" s="765"/>
      <c r="Y53" s="765"/>
      <c r="Z53" s="765"/>
      <c r="AA53" s="765"/>
      <c r="AB53" s="765"/>
      <c r="AC53" s="765"/>
      <c r="AD53" s="765"/>
      <c r="AE53" s="765"/>
      <c r="AF53" s="765"/>
      <c r="AG53" s="765"/>
      <c r="AH53" s="765"/>
      <c r="AI53" s="765"/>
      <c r="AJ53" s="765"/>
      <c r="AK53" s="765"/>
      <c r="AL53" s="765"/>
      <c r="AM53" s="765"/>
      <c r="AN53" s="765"/>
    </row>
    <row r="54" spans="1:40" ht="18.75" thickBot="1">
      <c r="A54" s="790" t="s">
        <v>549</v>
      </c>
      <c r="B54" s="890" t="s">
        <v>204</v>
      </c>
      <c r="C54" s="891"/>
      <c r="D54" s="892">
        <f>SUM(D20:D53)</f>
        <v>0</v>
      </c>
      <c r="E54" s="765"/>
      <c r="F54" s="765"/>
      <c r="G54" s="765"/>
      <c r="H54" s="765"/>
      <c r="I54" s="765"/>
      <c r="J54" s="765"/>
      <c r="K54" s="765"/>
      <c r="L54" s="765"/>
      <c r="M54" s="765"/>
      <c r="N54" s="765"/>
      <c r="O54" s="765"/>
      <c r="P54" s="765"/>
      <c r="Q54" s="765"/>
      <c r="R54" s="765"/>
      <c r="S54" s="765"/>
      <c r="T54" s="765"/>
      <c r="U54" s="765"/>
      <c r="V54" s="765"/>
      <c r="W54" s="765"/>
      <c r="X54" s="765"/>
      <c r="Y54" s="765"/>
      <c r="Z54" s="765"/>
      <c r="AA54" s="765"/>
      <c r="AB54" s="765"/>
      <c r="AC54" s="765"/>
      <c r="AD54" s="765"/>
      <c r="AE54" s="765"/>
      <c r="AF54" s="765"/>
      <c r="AG54" s="765"/>
      <c r="AH54" s="765"/>
      <c r="AI54" s="765"/>
      <c r="AJ54" s="765"/>
      <c r="AK54" s="765"/>
      <c r="AL54" s="765"/>
      <c r="AM54" s="765"/>
      <c r="AN54" s="765"/>
    </row>
    <row r="55" spans="1:40" ht="18">
      <c r="A55" s="819" t="s">
        <v>513</v>
      </c>
      <c r="B55" s="765"/>
      <c r="C55" s="765"/>
      <c r="D55" s="765"/>
      <c r="E55" s="765"/>
      <c r="F55" s="765"/>
      <c r="G55" s="765"/>
      <c r="H55" s="765"/>
      <c r="I55" s="765"/>
      <c r="J55" s="765"/>
      <c r="K55" s="765"/>
      <c r="L55" s="765"/>
      <c r="M55" s="765"/>
      <c r="N55" s="765"/>
      <c r="O55" s="765"/>
      <c r="P55" s="765"/>
      <c r="Q55" s="765"/>
      <c r="R55" s="765"/>
      <c r="S55" s="765"/>
      <c r="T55" s="765"/>
      <c r="U55" s="765"/>
      <c r="V55" s="765"/>
      <c r="W55" s="765"/>
      <c r="X55" s="765"/>
      <c r="Y55" s="765"/>
      <c r="Z55" s="765"/>
      <c r="AA55" s="765"/>
      <c r="AB55" s="765"/>
      <c r="AC55" s="765"/>
      <c r="AD55" s="765"/>
      <c r="AE55" s="765"/>
      <c r="AF55" s="765"/>
      <c r="AG55" s="765"/>
      <c r="AH55" s="765"/>
      <c r="AI55" s="765"/>
      <c r="AJ55" s="765"/>
      <c r="AK55" s="765"/>
      <c r="AL55" s="765"/>
      <c r="AM55" s="765"/>
      <c r="AN55" s="765"/>
    </row>
    <row r="56" spans="1:40" ht="18">
      <c r="A56" s="770">
        <v>72</v>
      </c>
      <c r="B56" s="770"/>
      <c r="C56" s="770"/>
      <c r="D56" s="770"/>
      <c r="E56" s="765"/>
      <c r="F56" s="765"/>
      <c r="G56" s="765"/>
      <c r="H56" s="765"/>
      <c r="I56" s="765"/>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765"/>
      <c r="AM56" s="765"/>
      <c r="AN56" s="765"/>
    </row>
    <row r="57" spans="1:40" ht="18">
      <c r="A57" s="765"/>
      <c r="B57" s="765"/>
      <c r="C57" s="765"/>
      <c r="D57" s="765"/>
      <c r="E57" s="765"/>
      <c r="F57" s="765"/>
      <c r="G57" s="765"/>
      <c r="H57" s="765"/>
      <c r="I57" s="765"/>
      <c r="J57" s="765"/>
      <c r="K57" s="765"/>
      <c r="L57" s="765"/>
      <c r="M57" s="765"/>
      <c r="N57" s="765"/>
      <c r="O57" s="765"/>
      <c r="P57" s="765"/>
      <c r="Q57" s="765"/>
      <c r="R57" s="765"/>
      <c r="S57" s="765"/>
      <c r="T57" s="765"/>
      <c r="U57" s="765"/>
      <c r="V57" s="765"/>
      <c r="W57" s="765"/>
      <c r="X57" s="765"/>
      <c r="Y57" s="765"/>
      <c r="Z57" s="765"/>
      <c r="AA57" s="765"/>
      <c r="AB57" s="765"/>
      <c r="AC57" s="765"/>
      <c r="AD57" s="765"/>
      <c r="AE57" s="765"/>
      <c r="AF57" s="765"/>
      <c r="AG57" s="765"/>
      <c r="AH57" s="765"/>
      <c r="AI57" s="765"/>
      <c r="AJ57" s="765"/>
    </row>
    <row r="58" spans="1:40" ht="18">
      <c r="A58" s="765"/>
      <c r="B58" s="765"/>
      <c r="C58" s="765"/>
      <c r="D58" s="765"/>
      <c r="E58" s="765"/>
      <c r="F58" s="765"/>
      <c r="G58" s="765"/>
      <c r="H58" s="765"/>
      <c r="I58" s="765"/>
      <c r="J58" s="765"/>
      <c r="K58" s="765"/>
      <c r="L58" s="765"/>
      <c r="M58" s="765"/>
      <c r="N58" s="765"/>
      <c r="O58" s="765"/>
      <c r="P58" s="765"/>
      <c r="Q58" s="765"/>
      <c r="R58" s="765"/>
      <c r="S58" s="765"/>
      <c r="T58" s="765"/>
      <c r="U58" s="765"/>
      <c r="V58" s="765"/>
      <c r="W58" s="765"/>
      <c r="X58" s="765"/>
      <c r="Y58" s="765"/>
      <c r="Z58" s="765"/>
      <c r="AA58" s="765"/>
      <c r="AB58" s="765"/>
      <c r="AC58" s="765"/>
      <c r="AD58" s="765"/>
      <c r="AE58" s="765"/>
      <c r="AF58" s="765"/>
      <c r="AG58" s="765"/>
      <c r="AH58" s="765"/>
      <c r="AI58" s="765"/>
      <c r="AJ58" s="765"/>
    </row>
    <row r="59" spans="1:40" ht="18">
      <c r="A59" s="765"/>
      <c r="B59" s="765"/>
      <c r="C59" s="765"/>
      <c r="D59" s="765"/>
      <c r="E59" s="765"/>
      <c r="F59" s="765"/>
      <c r="G59" s="765"/>
      <c r="H59" s="765"/>
      <c r="I59" s="765"/>
      <c r="J59" s="765"/>
      <c r="K59" s="765"/>
      <c r="L59" s="765"/>
      <c r="M59" s="765"/>
      <c r="N59" s="765"/>
      <c r="O59" s="765"/>
      <c r="P59" s="765"/>
      <c r="Q59" s="765"/>
      <c r="R59" s="765"/>
      <c r="S59" s="765"/>
      <c r="T59" s="765"/>
      <c r="U59" s="765"/>
      <c r="V59" s="765"/>
      <c r="W59" s="765"/>
      <c r="X59" s="765"/>
      <c r="Y59" s="765"/>
      <c r="Z59" s="765"/>
      <c r="AA59" s="765"/>
      <c r="AB59" s="765"/>
      <c r="AC59" s="765"/>
      <c r="AD59" s="765"/>
      <c r="AE59" s="765"/>
      <c r="AF59" s="765"/>
      <c r="AG59" s="765"/>
      <c r="AH59" s="765"/>
      <c r="AI59" s="765"/>
      <c r="AJ59" s="765"/>
    </row>
    <row r="60" spans="1:40" ht="18">
      <c r="A60" s="765"/>
      <c r="B60" s="765"/>
      <c r="C60" s="765"/>
      <c r="D60" s="765"/>
      <c r="E60" s="765"/>
      <c r="F60" s="765"/>
      <c r="G60" s="765"/>
      <c r="H60" s="765"/>
      <c r="I60" s="765"/>
      <c r="J60" s="765"/>
      <c r="K60" s="765"/>
      <c r="L60" s="765"/>
      <c r="M60" s="765"/>
      <c r="N60" s="765"/>
      <c r="O60" s="765"/>
      <c r="P60" s="765"/>
      <c r="Q60" s="765"/>
      <c r="R60" s="765"/>
      <c r="S60" s="765"/>
      <c r="T60" s="765"/>
      <c r="U60" s="765"/>
      <c r="V60" s="765"/>
      <c r="W60" s="765"/>
      <c r="X60" s="765"/>
      <c r="Y60" s="765"/>
      <c r="Z60" s="765"/>
      <c r="AA60" s="765"/>
      <c r="AB60" s="765"/>
      <c r="AC60" s="765"/>
      <c r="AD60" s="765"/>
      <c r="AE60" s="765"/>
      <c r="AF60" s="765"/>
      <c r="AG60" s="765"/>
      <c r="AH60" s="765"/>
      <c r="AI60" s="765"/>
      <c r="AJ60" s="765"/>
    </row>
    <row r="61" spans="1:40" ht="18">
      <c r="A61" s="765"/>
      <c r="B61" s="765"/>
      <c r="C61" s="765"/>
      <c r="D61" s="765"/>
      <c r="E61" s="765"/>
      <c r="F61" s="765"/>
      <c r="G61" s="765"/>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row>
    <row r="62" spans="1:40" ht="18">
      <c r="A62" s="765"/>
      <c r="B62" s="765"/>
      <c r="C62" s="765"/>
      <c r="D62" s="765"/>
      <c r="E62" s="765"/>
      <c r="F62" s="765"/>
      <c r="G62" s="765"/>
      <c r="H62" s="765"/>
      <c r="I62" s="765"/>
      <c r="J62" s="765"/>
      <c r="K62" s="765"/>
      <c r="L62" s="765"/>
      <c r="M62" s="765"/>
      <c r="N62" s="765"/>
      <c r="O62" s="765"/>
      <c r="P62" s="765"/>
      <c r="Q62" s="765"/>
      <c r="R62" s="765"/>
      <c r="S62" s="765"/>
      <c r="T62" s="765"/>
      <c r="U62" s="765"/>
      <c r="V62" s="765"/>
      <c r="W62" s="765"/>
      <c r="X62" s="765"/>
      <c r="Y62" s="765"/>
      <c r="Z62" s="765"/>
      <c r="AA62" s="765"/>
      <c r="AB62" s="765"/>
      <c r="AC62" s="765"/>
      <c r="AD62" s="765"/>
      <c r="AE62" s="765"/>
      <c r="AF62" s="765"/>
      <c r="AG62" s="765"/>
      <c r="AH62" s="765"/>
      <c r="AI62" s="765"/>
      <c r="AJ62" s="765"/>
    </row>
    <row r="63" spans="1:40" ht="18">
      <c r="A63" s="765"/>
      <c r="B63" s="765"/>
      <c r="C63" s="765"/>
      <c r="D63" s="765"/>
      <c r="E63" s="765"/>
      <c r="F63" s="765"/>
      <c r="G63" s="765"/>
      <c r="H63" s="765"/>
      <c r="I63" s="765"/>
      <c r="J63" s="765"/>
      <c r="K63" s="765"/>
      <c r="L63" s="765"/>
      <c r="M63" s="765"/>
      <c r="N63" s="765"/>
      <c r="O63" s="765"/>
      <c r="P63" s="765"/>
      <c r="Q63" s="765"/>
      <c r="R63" s="765"/>
      <c r="S63" s="765"/>
      <c r="T63" s="765"/>
      <c r="U63" s="765"/>
      <c r="V63" s="765"/>
      <c r="W63" s="765"/>
      <c r="X63" s="765"/>
      <c r="Y63" s="765"/>
      <c r="Z63" s="765"/>
      <c r="AA63" s="765"/>
      <c r="AB63" s="765"/>
      <c r="AC63" s="765"/>
      <c r="AD63" s="765"/>
      <c r="AE63" s="765"/>
      <c r="AF63" s="765"/>
      <c r="AG63" s="765"/>
      <c r="AH63" s="765"/>
      <c r="AI63" s="765"/>
      <c r="AJ63" s="765"/>
    </row>
    <row r="64" spans="1:40" ht="18">
      <c r="A64" s="765"/>
      <c r="B64" s="765"/>
      <c r="C64" s="765"/>
      <c r="D64" s="765"/>
      <c r="E64" s="765"/>
      <c r="F64" s="765"/>
      <c r="G64" s="765"/>
      <c r="H64" s="765"/>
      <c r="I64" s="765"/>
      <c r="J64" s="765"/>
      <c r="K64" s="765"/>
      <c r="L64" s="765"/>
      <c r="M64" s="765"/>
      <c r="N64" s="765"/>
      <c r="O64" s="765"/>
      <c r="P64" s="765"/>
      <c r="Q64" s="765"/>
      <c r="R64" s="765"/>
      <c r="S64" s="765"/>
      <c r="T64" s="765"/>
      <c r="U64" s="765"/>
      <c r="V64" s="765"/>
      <c r="W64" s="765"/>
      <c r="X64" s="765"/>
      <c r="Y64" s="765"/>
      <c r="Z64" s="765"/>
      <c r="AA64" s="765"/>
      <c r="AB64" s="765"/>
      <c r="AC64" s="765"/>
      <c r="AD64" s="765"/>
      <c r="AE64" s="765"/>
      <c r="AF64" s="765"/>
      <c r="AG64" s="765"/>
      <c r="AH64" s="765"/>
      <c r="AI64" s="765"/>
      <c r="AJ64" s="765"/>
    </row>
    <row r="65" spans="1:40" ht="18">
      <c r="A65" s="765"/>
      <c r="B65" s="765"/>
      <c r="C65" s="765"/>
      <c r="D65" s="765"/>
      <c r="E65" s="765"/>
      <c r="F65" s="765"/>
      <c r="G65" s="765"/>
      <c r="H65" s="765"/>
      <c r="I65" s="765"/>
      <c r="J65" s="765"/>
      <c r="K65" s="765"/>
      <c r="L65" s="765"/>
      <c r="M65" s="765"/>
      <c r="N65" s="765"/>
      <c r="O65" s="765"/>
      <c r="P65" s="765"/>
      <c r="Q65" s="765"/>
      <c r="R65" s="765"/>
      <c r="S65" s="765"/>
      <c r="T65" s="765"/>
      <c r="U65" s="765"/>
      <c r="V65" s="765"/>
      <c r="W65" s="765"/>
      <c r="X65" s="765"/>
      <c r="Y65" s="765"/>
      <c r="Z65" s="765"/>
      <c r="AA65" s="765"/>
      <c r="AB65" s="765"/>
      <c r="AC65" s="765"/>
      <c r="AD65" s="765"/>
      <c r="AE65" s="765"/>
      <c r="AF65" s="765"/>
      <c r="AG65" s="765"/>
      <c r="AH65" s="765"/>
      <c r="AI65" s="765"/>
      <c r="AJ65" s="765"/>
    </row>
    <row r="66" spans="1:40" ht="18">
      <c r="A66" s="765"/>
      <c r="B66" s="765"/>
      <c r="C66" s="765"/>
      <c r="D66" s="765"/>
      <c r="E66" s="765"/>
      <c r="F66" s="765"/>
      <c r="G66" s="765"/>
      <c r="H66" s="765"/>
      <c r="I66" s="765"/>
      <c r="J66" s="765"/>
      <c r="K66" s="765"/>
      <c r="L66" s="765"/>
      <c r="M66" s="765"/>
      <c r="N66" s="765"/>
      <c r="O66" s="765"/>
      <c r="P66" s="765"/>
      <c r="Q66" s="765"/>
      <c r="R66" s="765"/>
      <c r="S66" s="765"/>
      <c r="T66" s="765"/>
      <c r="U66" s="765"/>
      <c r="V66" s="765"/>
      <c r="W66" s="765"/>
      <c r="X66" s="765"/>
      <c r="Y66" s="765"/>
      <c r="Z66" s="765"/>
      <c r="AA66" s="765"/>
      <c r="AB66" s="765"/>
      <c r="AC66" s="765"/>
      <c r="AD66" s="765"/>
      <c r="AE66" s="765"/>
      <c r="AF66" s="765"/>
      <c r="AG66" s="765"/>
      <c r="AH66" s="765"/>
      <c r="AI66" s="765"/>
      <c r="AJ66" s="765"/>
    </row>
    <row r="67" spans="1:40" ht="18">
      <c r="A67" s="765"/>
      <c r="B67" s="765"/>
      <c r="C67" s="765"/>
      <c r="D67" s="765"/>
      <c r="E67" s="765"/>
      <c r="F67" s="765"/>
      <c r="G67" s="765"/>
      <c r="H67" s="765"/>
      <c r="I67" s="765"/>
      <c r="J67" s="765"/>
      <c r="K67" s="765"/>
      <c r="L67" s="765"/>
      <c r="M67" s="765"/>
      <c r="N67" s="765"/>
      <c r="O67" s="765"/>
      <c r="P67" s="765"/>
      <c r="Q67" s="765"/>
      <c r="R67" s="765"/>
      <c r="S67" s="765"/>
      <c r="T67" s="765"/>
      <c r="U67" s="765"/>
      <c r="V67" s="765"/>
      <c r="W67" s="765"/>
      <c r="X67" s="765"/>
      <c r="Y67" s="765"/>
      <c r="Z67" s="765"/>
      <c r="AA67" s="765"/>
      <c r="AB67" s="765"/>
      <c r="AC67" s="765"/>
      <c r="AD67" s="765"/>
      <c r="AE67" s="765"/>
      <c r="AF67" s="765"/>
      <c r="AG67" s="765"/>
      <c r="AH67" s="765"/>
      <c r="AI67" s="765"/>
      <c r="AJ67" s="765"/>
    </row>
    <row r="68" spans="1:40" ht="18">
      <c r="A68" s="765"/>
      <c r="B68" s="765"/>
      <c r="C68" s="765"/>
      <c r="D68" s="765"/>
      <c r="E68" s="765"/>
      <c r="F68" s="765"/>
      <c r="G68" s="765"/>
      <c r="H68" s="765"/>
      <c r="I68" s="765"/>
      <c r="J68" s="765"/>
      <c r="K68" s="765"/>
      <c r="L68" s="765"/>
      <c r="M68" s="765"/>
      <c r="N68" s="765"/>
      <c r="O68" s="765"/>
      <c r="P68" s="765"/>
      <c r="Q68" s="765"/>
      <c r="R68" s="765"/>
      <c r="S68" s="765"/>
      <c r="T68" s="765"/>
      <c r="U68" s="765"/>
      <c r="V68" s="765"/>
      <c r="W68" s="765"/>
      <c r="X68" s="765"/>
      <c r="Y68" s="765"/>
      <c r="Z68" s="765"/>
      <c r="AA68" s="765"/>
      <c r="AB68" s="765"/>
      <c r="AC68" s="765"/>
      <c r="AD68" s="765"/>
      <c r="AE68" s="765"/>
      <c r="AF68" s="765"/>
      <c r="AG68" s="765"/>
      <c r="AH68" s="765"/>
      <c r="AI68" s="765"/>
      <c r="AJ68" s="765"/>
    </row>
    <row r="69" spans="1:40" ht="18">
      <c r="A69" s="765"/>
      <c r="B69" s="765"/>
      <c r="C69" s="765"/>
      <c r="D69" s="765"/>
      <c r="E69" s="765"/>
      <c r="F69" s="765"/>
      <c r="G69" s="765"/>
      <c r="H69" s="765"/>
      <c r="I69" s="765"/>
      <c r="J69" s="765"/>
      <c r="K69" s="765"/>
      <c r="L69" s="765"/>
      <c r="M69" s="765"/>
      <c r="N69" s="765"/>
      <c r="O69" s="765"/>
      <c r="P69" s="765"/>
      <c r="Q69" s="765"/>
      <c r="R69" s="765"/>
      <c r="S69" s="765"/>
      <c r="T69" s="765"/>
      <c r="U69" s="765"/>
      <c r="V69" s="765"/>
      <c r="W69" s="765"/>
      <c r="X69" s="765"/>
      <c r="Y69" s="765"/>
      <c r="Z69" s="765"/>
      <c r="AA69" s="765"/>
      <c r="AB69" s="765"/>
      <c r="AC69" s="765"/>
      <c r="AD69" s="765"/>
      <c r="AE69" s="765"/>
      <c r="AF69" s="765"/>
      <c r="AG69" s="765"/>
      <c r="AH69" s="765"/>
      <c r="AI69" s="765"/>
      <c r="AJ69" s="765"/>
    </row>
    <row r="70" spans="1:40" ht="18">
      <c r="A70" s="765"/>
      <c r="B70" s="765"/>
      <c r="C70" s="765"/>
      <c r="D70" s="765"/>
      <c r="E70" s="765"/>
      <c r="F70" s="765"/>
      <c r="G70" s="765"/>
      <c r="H70" s="765"/>
      <c r="I70" s="765"/>
      <c r="J70" s="765"/>
      <c r="K70" s="765"/>
      <c r="L70" s="765"/>
      <c r="M70" s="765"/>
      <c r="N70" s="765"/>
      <c r="O70" s="765"/>
      <c r="P70" s="765"/>
      <c r="Q70" s="765"/>
      <c r="R70" s="765"/>
      <c r="S70" s="765"/>
      <c r="T70" s="765"/>
      <c r="U70" s="765"/>
      <c r="V70" s="765"/>
      <c r="W70" s="765"/>
      <c r="X70" s="765"/>
      <c r="Y70" s="765"/>
      <c r="Z70" s="765"/>
      <c r="AA70" s="765"/>
      <c r="AB70" s="765"/>
      <c r="AC70" s="765"/>
      <c r="AD70" s="765"/>
      <c r="AE70" s="765"/>
      <c r="AF70" s="765"/>
      <c r="AG70" s="765"/>
      <c r="AH70" s="765"/>
      <c r="AI70" s="765"/>
      <c r="AJ70" s="765"/>
    </row>
    <row r="71" spans="1:40" ht="18">
      <c r="A71" s="765"/>
      <c r="B71" s="765"/>
      <c r="C71" s="765"/>
      <c r="D71" s="765"/>
      <c r="E71" s="765"/>
      <c r="F71" s="765"/>
      <c r="G71" s="765"/>
      <c r="H71" s="765"/>
      <c r="I71" s="765"/>
      <c r="J71" s="765"/>
      <c r="K71" s="765"/>
      <c r="L71" s="765"/>
      <c r="M71" s="765"/>
      <c r="N71" s="765"/>
      <c r="O71" s="765"/>
      <c r="P71" s="765"/>
      <c r="Q71" s="765"/>
      <c r="R71" s="765"/>
      <c r="S71" s="765"/>
      <c r="T71" s="765"/>
      <c r="U71" s="765"/>
      <c r="V71" s="765"/>
      <c r="W71" s="765"/>
      <c r="X71" s="765"/>
      <c r="Y71" s="765"/>
      <c r="Z71" s="765"/>
      <c r="AA71" s="765"/>
      <c r="AB71" s="765"/>
      <c r="AC71" s="765"/>
      <c r="AD71" s="765"/>
      <c r="AE71" s="765"/>
      <c r="AF71" s="765"/>
      <c r="AG71" s="765"/>
      <c r="AH71" s="765"/>
      <c r="AI71" s="765"/>
      <c r="AJ71" s="765"/>
    </row>
    <row r="72" spans="1:40" ht="18">
      <c r="A72" s="765"/>
      <c r="B72" s="765"/>
      <c r="C72" s="765"/>
      <c r="D72" s="765"/>
      <c r="E72" s="765"/>
      <c r="F72" s="765"/>
      <c r="G72" s="765"/>
      <c r="H72" s="765"/>
      <c r="I72" s="765"/>
      <c r="J72" s="765"/>
      <c r="K72" s="765"/>
      <c r="L72" s="765"/>
      <c r="M72" s="765"/>
      <c r="N72" s="765"/>
      <c r="O72" s="765"/>
      <c r="P72" s="765"/>
      <c r="Q72" s="765"/>
      <c r="R72" s="765"/>
      <c r="S72" s="765"/>
      <c r="T72" s="765"/>
      <c r="U72" s="765"/>
      <c r="V72" s="765"/>
      <c r="W72" s="765"/>
      <c r="X72" s="765"/>
      <c r="Y72" s="765"/>
      <c r="Z72" s="765"/>
      <c r="AA72" s="765"/>
      <c r="AB72" s="765"/>
      <c r="AC72" s="765"/>
      <c r="AD72" s="765"/>
      <c r="AE72" s="765"/>
      <c r="AF72" s="765"/>
      <c r="AG72" s="765"/>
      <c r="AH72" s="765"/>
      <c r="AI72" s="765"/>
      <c r="AJ72" s="765"/>
    </row>
    <row r="73" spans="1:40" ht="18">
      <c r="A73" s="765"/>
      <c r="B73" s="765"/>
      <c r="C73" s="765"/>
      <c r="D73" s="765"/>
      <c r="E73" s="765"/>
      <c r="F73" s="765"/>
      <c r="G73" s="765"/>
      <c r="H73" s="765"/>
      <c r="I73" s="765"/>
      <c r="J73" s="765"/>
      <c r="K73" s="765"/>
      <c r="L73" s="765"/>
      <c r="M73" s="765"/>
      <c r="N73" s="765"/>
      <c r="O73" s="765"/>
      <c r="P73" s="765"/>
      <c r="Q73" s="765"/>
      <c r="R73" s="765"/>
      <c r="S73" s="765"/>
      <c r="T73" s="765"/>
      <c r="U73" s="765"/>
      <c r="V73" s="765"/>
      <c r="W73" s="765"/>
      <c r="X73" s="765"/>
      <c r="Y73" s="765"/>
      <c r="Z73" s="765"/>
      <c r="AA73" s="765"/>
      <c r="AB73" s="765"/>
      <c r="AC73" s="765"/>
      <c r="AD73" s="765"/>
      <c r="AE73" s="765"/>
      <c r="AF73" s="765"/>
      <c r="AG73" s="765"/>
      <c r="AH73" s="765"/>
      <c r="AI73" s="765"/>
      <c r="AJ73" s="765"/>
    </row>
    <row r="74" spans="1:40" ht="18">
      <c r="A74" s="765"/>
      <c r="B74" s="765"/>
      <c r="C74" s="765"/>
      <c r="D74" s="765"/>
      <c r="E74" s="765"/>
      <c r="F74" s="765"/>
      <c r="G74" s="765"/>
      <c r="H74" s="765"/>
      <c r="I74" s="765"/>
      <c r="J74" s="765"/>
      <c r="K74" s="765"/>
      <c r="L74" s="765"/>
      <c r="M74" s="765"/>
      <c r="N74" s="765"/>
      <c r="O74" s="765"/>
      <c r="P74" s="765"/>
      <c r="Q74" s="765"/>
      <c r="R74" s="765"/>
      <c r="S74" s="765"/>
      <c r="T74" s="765"/>
      <c r="U74" s="765"/>
      <c r="V74" s="765"/>
      <c r="W74" s="765"/>
      <c r="X74" s="765"/>
      <c r="Y74" s="765"/>
      <c r="Z74" s="765"/>
      <c r="AA74" s="765"/>
      <c r="AB74" s="765"/>
      <c r="AC74" s="765"/>
      <c r="AD74" s="765"/>
      <c r="AE74" s="765"/>
      <c r="AF74" s="765"/>
      <c r="AG74" s="765"/>
      <c r="AH74" s="765"/>
      <c r="AI74" s="765"/>
      <c r="AJ74" s="765"/>
    </row>
    <row r="75" spans="1:40" ht="18">
      <c r="A75" s="765"/>
      <c r="B75" s="765"/>
      <c r="C75" s="765"/>
      <c r="D75" s="765"/>
      <c r="E75" s="765"/>
      <c r="F75" s="765"/>
      <c r="G75" s="765"/>
      <c r="H75" s="765"/>
      <c r="I75" s="765"/>
      <c r="J75" s="765"/>
      <c r="K75" s="765"/>
      <c r="L75" s="765"/>
      <c r="M75" s="765"/>
      <c r="N75" s="765"/>
      <c r="O75" s="765"/>
      <c r="P75" s="765"/>
      <c r="Q75" s="765"/>
      <c r="R75" s="765"/>
      <c r="S75" s="765"/>
      <c r="T75" s="765"/>
      <c r="U75" s="765"/>
      <c r="V75" s="765"/>
      <c r="W75" s="765"/>
      <c r="X75" s="765"/>
      <c r="Y75" s="765"/>
      <c r="Z75" s="765"/>
      <c r="AA75" s="765"/>
      <c r="AB75" s="765"/>
      <c r="AC75" s="765"/>
      <c r="AD75" s="765"/>
      <c r="AE75" s="765"/>
      <c r="AF75" s="765"/>
      <c r="AG75" s="765"/>
      <c r="AH75" s="765"/>
      <c r="AI75" s="765"/>
      <c r="AJ75" s="765"/>
      <c r="AK75" s="765"/>
      <c r="AL75" s="765"/>
      <c r="AM75" s="765"/>
      <c r="AN75" s="765"/>
    </row>
    <row r="76" spans="1:40" ht="18">
      <c r="A76" s="765"/>
      <c r="B76" s="765"/>
      <c r="C76" s="765"/>
      <c r="D76" s="765"/>
      <c r="E76" s="765"/>
      <c r="F76" s="765"/>
      <c r="G76" s="765"/>
      <c r="H76" s="765"/>
      <c r="I76" s="765"/>
      <c r="J76" s="765"/>
      <c r="K76" s="765"/>
      <c r="L76" s="765"/>
      <c r="M76" s="765"/>
      <c r="N76" s="765"/>
      <c r="O76" s="765"/>
      <c r="P76" s="765"/>
      <c r="Q76" s="765"/>
      <c r="R76" s="765"/>
      <c r="S76" s="765"/>
      <c r="T76" s="765"/>
      <c r="U76" s="765"/>
      <c r="V76" s="765"/>
      <c r="W76" s="765"/>
      <c r="X76" s="765"/>
      <c r="Y76" s="765"/>
      <c r="Z76" s="765"/>
      <c r="AA76" s="765"/>
      <c r="AB76" s="765"/>
      <c r="AC76" s="765"/>
      <c r="AD76" s="765"/>
      <c r="AE76" s="765"/>
      <c r="AF76" s="765"/>
      <c r="AG76" s="765"/>
      <c r="AH76" s="765"/>
      <c r="AI76" s="765"/>
      <c r="AJ76" s="765"/>
      <c r="AK76" s="765"/>
      <c r="AL76" s="765"/>
      <c r="AM76" s="765"/>
      <c r="AN76" s="765"/>
    </row>
    <row r="77" spans="1:40" ht="18">
      <c r="A77" s="765"/>
      <c r="B77" s="765"/>
      <c r="C77" s="765"/>
      <c r="D77" s="765"/>
      <c r="E77" s="765"/>
      <c r="F77" s="765"/>
      <c r="G77" s="765"/>
      <c r="H77" s="765"/>
      <c r="I77" s="765"/>
      <c r="J77" s="765"/>
      <c r="K77" s="765"/>
      <c r="L77" s="765"/>
      <c r="M77" s="765"/>
      <c r="N77" s="765"/>
      <c r="O77" s="765"/>
      <c r="P77" s="765"/>
      <c r="Q77" s="765"/>
      <c r="R77" s="765"/>
      <c r="S77" s="765"/>
      <c r="T77" s="765"/>
      <c r="U77" s="765"/>
      <c r="V77" s="765"/>
      <c r="W77" s="765"/>
      <c r="X77" s="765"/>
      <c r="Y77" s="765"/>
      <c r="Z77" s="765"/>
      <c r="AA77" s="765"/>
      <c r="AB77" s="765"/>
      <c r="AC77" s="765"/>
      <c r="AD77" s="765"/>
      <c r="AE77" s="765"/>
      <c r="AF77" s="765"/>
      <c r="AG77" s="765"/>
      <c r="AH77" s="765"/>
      <c r="AI77" s="765"/>
      <c r="AJ77" s="765"/>
      <c r="AK77" s="765"/>
      <c r="AL77" s="765"/>
      <c r="AM77" s="765"/>
      <c r="AN77" s="765"/>
    </row>
    <row r="78" spans="1:40" ht="18">
      <c r="A78" s="765"/>
      <c r="B78" s="765"/>
      <c r="C78" s="765"/>
      <c r="D78" s="765"/>
      <c r="E78" s="765"/>
      <c r="F78" s="765"/>
      <c r="G78" s="765"/>
      <c r="H78" s="765"/>
      <c r="I78" s="765"/>
      <c r="J78" s="765"/>
      <c r="K78" s="765"/>
      <c r="L78" s="765"/>
      <c r="M78" s="765"/>
      <c r="N78" s="765"/>
      <c r="O78" s="765"/>
      <c r="P78" s="765"/>
      <c r="Q78" s="765"/>
      <c r="R78" s="765"/>
      <c r="S78" s="765"/>
      <c r="T78" s="765"/>
      <c r="U78" s="765"/>
      <c r="V78" s="765"/>
      <c r="W78" s="765"/>
      <c r="X78" s="765"/>
      <c r="Y78" s="765"/>
      <c r="Z78" s="765"/>
      <c r="AA78" s="765"/>
      <c r="AB78" s="765"/>
      <c r="AC78" s="765"/>
      <c r="AD78" s="765"/>
      <c r="AE78" s="765"/>
      <c r="AF78" s="765"/>
      <c r="AG78" s="765"/>
      <c r="AH78" s="765"/>
      <c r="AI78" s="765"/>
      <c r="AJ78" s="765"/>
      <c r="AK78" s="765"/>
      <c r="AL78" s="765"/>
      <c r="AM78" s="765"/>
      <c r="AN78" s="765"/>
    </row>
    <row r="79" spans="1:40" ht="18">
      <c r="A79" s="765"/>
      <c r="B79" s="765"/>
      <c r="C79" s="765"/>
      <c r="D79" s="765"/>
      <c r="E79" s="765"/>
      <c r="F79" s="765"/>
      <c r="G79" s="765"/>
      <c r="H79" s="765"/>
      <c r="I79" s="765"/>
      <c r="J79" s="765"/>
      <c r="K79" s="765"/>
      <c r="L79" s="765"/>
      <c r="M79" s="765"/>
      <c r="N79" s="765"/>
      <c r="O79" s="765"/>
      <c r="P79" s="765"/>
      <c r="Q79" s="765"/>
      <c r="R79" s="765"/>
      <c r="S79" s="765"/>
      <c r="T79" s="765"/>
      <c r="U79" s="765"/>
      <c r="V79" s="765"/>
      <c r="W79" s="765"/>
      <c r="X79" s="765"/>
      <c r="Y79" s="765"/>
      <c r="Z79" s="765"/>
      <c r="AA79" s="765"/>
      <c r="AB79" s="765"/>
      <c r="AC79" s="765"/>
      <c r="AD79" s="765"/>
      <c r="AE79" s="765"/>
      <c r="AF79" s="765"/>
      <c r="AG79" s="765"/>
      <c r="AH79" s="765"/>
      <c r="AI79" s="765"/>
      <c r="AJ79" s="765"/>
      <c r="AK79" s="765"/>
      <c r="AL79" s="765"/>
      <c r="AM79" s="765"/>
      <c r="AN79" s="765"/>
    </row>
    <row r="80" spans="1:40" ht="18">
      <c r="A80" s="765"/>
      <c r="B80" s="765"/>
      <c r="C80" s="765"/>
      <c r="D80" s="765"/>
      <c r="E80" s="765"/>
      <c r="F80" s="765"/>
      <c r="G80" s="765"/>
      <c r="H80" s="765"/>
      <c r="I80" s="765"/>
      <c r="J80" s="765"/>
      <c r="K80" s="765"/>
      <c r="L80" s="765"/>
      <c r="M80" s="765"/>
      <c r="N80" s="765"/>
      <c r="O80" s="765"/>
      <c r="P80" s="765"/>
      <c r="Q80" s="765"/>
      <c r="R80" s="765"/>
      <c r="S80" s="765"/>
      <c r="T80" s="765"/>
      <c r="U80" s="765"/>
      <c r="V80" s="765"/>
      <c r="W80" s="765"/>
      <c r="X80" s="765"/>
      <c r="Y80" s="765"/>
      <c r="Z80" s="765"/>
      <c r="AA80" s="765"/>
      <c r="AB80" s="765"/>
      <c r="AC80" s="765"/>
      <c r="AD80" s="765"/>
      <c r="AE80" s="765"/>
      <c r="AF80" s="765"/>
      <c r="AG80" s="765"/>
      <c r="AH80" s="765"/>
      <c r="AI80" s="765"/>
      <c r="AJ80" s="765"/>
      <c r="AK80" s="765"/>
      <c r="AL80" s="765"/>
      <c r="AM80" s="765"/>
      <c r="AN80" s="765"/>
    </row>
    <row r="81" spans="1:40" ht="18">
      <c r="A81" s="765"/>
      <c r="B81" s="765"/>
      <c r="C81" s="765"/>
      <c r="D81" s="765"/>
      <c r="E81" s="765"/>
      <c r="F81" s="765"/>
      <c r="G81" s="765"/>
      <c r="H81" s="765"/>
      <c r="I81" s="765"/>
      <c r="J81" s="765"/>
      <c r="K81" s="765"/>
      <c r="L81" s="765"/>
      <c r="M81" s="765"/>
      <c r="N81" s="765"/>
      <c r="O81" s="765"/>
      <c r="P81" s="765"/>
      <c r="Q81" s="765"/>
      <c r="R81" s="765"/>
      <c r="S81" s="765"/>
      <c r="T81" s="765"/>
      <c r="U81" s="765"/>
      <c r="V81" s="765"/>
      <c r="W81" s="765"/>
      <c r="X81" s="765"/>
      <c r="Y81" s="765"/>
      <c r="Z81" s="765"/>
      <c r="AA81" s="765"/>
      <c r="AB81" s="765"/>
      <c r="AC81" s="765"/>
      <c r="AD81" s="765"/>
      <c r="AE81" s="765"/>
      <c r="AF81" s="765"/>
      <c r="AG81" s="765"/>
      <c r="AH81" s="765"/>
      <c r="AI81" s="765"/>
      <c r="AJ81" s="765"/>
      <c r="AK81" s="765"/>
      <c r="AL81" s="765"/>
      <c r="AM81" s="765"/>
      <c r="AN81" s="765"/>
    </row>
    <row r="82" spans="1:40" ht="18">
      <c r="A82" s="765"/>
      <c r="B82" s="765"/>
      <c r="C82" s="765"/>
      <c r="D82" s="765"/>
      <c r="E82" s="765"/>
      <c r="F82" s="765"/>
      <c r="G82" s="765"/>
      <c r="H82" s="765"/>
      <c r="I82" s="765"/>
      <c r="J82" s="765"/>
      <c r="K82" s="765"/>
      <c r="L82" s="765"/>
      <c r="M82" s="765"/>
      <c r="N82" s="765"/>
      <c r="O82" s="765"/>
      <c r="P82" s="765"/>
      <c r="Q82" s="765"/>
      <c r="R82" s="765"/>
      <c r="S82" s="765"/>
      <c r="T82" s="765"/>
      <c r="U82" s="765"/>
      <c r="V82" s="765"/>
      <c r="W82" s="765"/>
      <c r="X82" s="765"/>
      <c r="Y82" s="765"/>
      <c r="Z82" s="765"/>
      <c r="AA82" s="765"/>
      <c r="AB82" s="765"/>
      <c r="AC82" s="765"/>
      <c r="AD82" s="765"/>
      <c r="AE82" s="765"/>
      <c r="AF82" s="765"/>
      <c r="AG82" s="765"/>
      <c r="AH82" s="765"/>
      <c r="AI82" s="765"/>
      <c r="AJ82" s="765"/>
      <c r="AK82" s="765"/>
      <c r="AL82" s="765"/>
      <c r="AM82" s="765"/>
      <c r="AN82" s="765"/>
    </row>
    <row r="83" spans="1:40" ht="18">
      <c r="A83" s="765"/>
      <c r="B83" s="765"/>
      <c r="C83" s="765"/>
      <c r="D83" s="765"/>
      <c r="E83" s="765"/>
      <c r="F83" s="765"/>
      <c r="G83" s="765"/>
      <c r="H83" s="765"/>
      <c r="I83" s="765"/>
      <c r="J83" s="765"/>
      <c r="K83" s="765"/>
      <c r="L83" s="765"/>
      <c r="M83" s="765"/>
      <c r="N83" s="765"/>
      <c r="O83" s="765"/>
      <c r="P83" s="765"/>
      <c r="Q83" s="765"/>
      <c r="R83" s="765"/>
      <c r="S83" s="765"/>
      <c r="T83" s="765"/>
      <c r="U83" s="765"/>
      <c r="V83" s="765"/>
      <c r="W83" s="765"/>
      <c r="X83" s="765"/>
      <c r="Y83" s="765"/>
      <c r="Z83" s="765"/>
      <c r="AA83" s="765"/>
      <c r="AB83" s="765"/>
      <c r="AC83" s="765"/>
      <c r="AD83" s="765"/>
      <c r="AE83" s="765"/>
      <c r="AF83" s="765"/>
      <c r="AG83" s="765"/>
      <c r="AH83" s="765"/>
      <c r="AI83" s="765"/>
      <c r="AJ83" s="765"/>
      <c r="AK83" s="765"/>
      <c r="AL83" s="765"/>
      <c r="AM83" s="765"/>
      <c r="AN83" s="765"/>
    </row>
    <row r="84" spans="1:40" ht="18">
      <c r="A84" s="765"/>
      <c r="B84" s="765"/>
      <c r="C84" s="765"/>
      <c r="D84" s="765"/>
      <c r="E84" s="765"/>
      <c r="F84" s="765"/>
      <c r="G84" s="765"/>
      <c r="H84" s="765"/>
      <c r="I84" s="765"/>
      <c r="J84" s="765"/>
      <c r="K84" s="765"/>
      <c r="L84" s="765"/>
      <c r="M84" s="765"/>
      <c r="N84" s="765"/>
      <c r="O84" s="765"/>
      <c r="P84" s="765"/>
      <c r="Q84" s="765"/>
      <c r="R84" s="765"/>
      <c r="S84" s="765"/>
      <c r="T84" s="765"/>
      <c r="U84" s="765"/>
      <c r="V84" s="765"/>
      <c r="W84" s="765"/>
      <c r="X84" s="765"/>
      <c r="Y84" s="765"/>
      <c r="Z84" s="765"/>
      <c r="AA84" s="765"/>
      <c r="AB84" s="765"/>
      <c r="AC84" s="765"/>
      <c r="AD84" s="765"/>
      <c r="AE84" s="765"/>
      <c r="AF84" s="765"/>
      <c r="AG84" s="765"/>
      <c r="AH84" s="765"/>
      <c r="AI84" s="765"/>
      <c r="AJ84" s="765"/>
      <c r="AK84" s="765"/>
      <c r="AL84" s="765"/>
      <c r="AM84" s="765"/>
      <c r="AN84" s="765"/>
    </row>
    <row r="85" spans="1:40" ht="18">
      <c r="A85" s="765"/>
      <c r="B85" s="765"/>
      <c r="C85" s="765"/>
      <c r="D85" s="765"/>
      <c r="E85" s="765"/>
      <c r="F85" s="765"/>
      <c r="G85" s="765"/>
      <c r="H85" s="765"/>
      <c r="I85" s="765"/>
      <c r="J85" s="765"/>
      <c r="K85" s="765"/>
      <c r="L85" s="765"/>
      <c r="M85" s="765"/>
      <c r="N85" s="765"/>
      <c r="O85" s="765"/>
      <c r="P85" s="765"/>
      <c r="Q85" s="765"/>
      <c r="R85" s="765"/>
      <c r="S85" s="765"/>
      <c r="T85" s="765"/>
      <c r="U85" s="765"/>
      <c r="V85" s="765"/>
      <c r="W85" s="765"/>
      <c r="X85" s="765"/>
      <c r="Y85" s="765"/>
      <c r="Z85" s="765"/>
      <c r="AA85" s="765"/>
      <c r="AB85" s="765"/>
      <c r="AC85" s="765"/>
      <c r="AD85" s="765"/>
      <c r="AE85" s="765"/>
      <c r="AF85" s="765"/>
      <c r="AG85" s="765"/>
      <c r="AH85" s="765"/>
      <c r="AI85" s="765"/>
      <c r="AJ85" s="765"/>
      <c r="AK85" s="765"/>
      <c r="AL85" s="765"/>
      <c r="AM85" s="765"/>
      <c r="AN85" s="765"/>
    </row>
    <row r="86" spans="1:40" ht="18">
      <c r="A86" s="765"/>
      <c r="B86" s="765"/>
      <c r="C86" s="765"/>
      <c r="D86" s="765"/>
      <c r="E86" s="765"/>
      <c r="F86" s="765"/>
      <c r="G86" s="765"/>
      <c r="H86" s="765"/>
      <c r="I86" s="765"/>
      <c r="J86" s="765"/>
      <c r="K86" s="765"/>
      <c r="L86" s="765"/>
      <c r="M86" s="765"/>
      <c r="N86" s="765"/>
      <c r="O86" s="765"/>
      <c r="P86" s="765"/>
      <c r="Q86" s="765"/>
      <c r="R86" s="765"/>
      <c r="S86" s="765"/>
      <c r="T86" s="765"/>
      <c r="U86" s="765"/>
      <c r="V86" s="765"/>
      <c r="W86" s="765"/>
      <c r="X86" s="765"/>
      <c r="Y86" s="765"/>
      <c r="Z86" s="765"/>
      <c r="AA86" s="765"/>
      <c r="AB86" s="765"/>
      <c r="AC86" s="765"/>
      <c r="AD86" s="765"/>
      <c r="AE86" s="765"/>
      <c r="AF86" s="765"/>
      <c r="AG86" s="765"/>
      <c r="AH86" s="765"/>
      <c r="AI86" s="765"/>
      <c r="AJ86" s="765"/>
      <c r="AK86" s="765"/>
      <c r="AL86" s="765"/>
      <c r="AM86" s="765"/>
      <c r="AN86" s="765"/>
    </row>
    <row r="87" spans="1:40" ht="18">
      <c r="A87" s="765"/>
      <c r="B87" s="765"/>
      <c r="C87" s="765"/>
      <c r="D87" s="765"/>
      <c r="E87" s="765"/>
      <c r="F87" s="765"/>
      <c r="G87" s="765"/>
      <c r="H87" s="765"/>
      <c r="I87" s="765"/>
      <c r="J87" s="765"/>
      <c r="K87" s="765"/>
      <c r="L87" s="765"/>
      <c r="M87" s="765"/>
      <c r="N87" s="765"/>
      <c r="O87" s="765"/>
      <c r="P87" s="765"/>
      <c r="Q87" s="765"/>
      <c r="R87" s="765"/>
      <c r="S87" s="765"/>
      <c r="T87" s="765"/>
      <c r="U87" s="765"/>
      <c r="V87" s="765"/>
      <c r="W87" s="765"/>
      <c r="X87" s="765"/>
      <c r="Y87" s="765"/>
      <c r="Z87" s="765"/>
      <c r="AA87" s="765"/>
      <c r="AB87" s="765"/>
      <c r="AC87" s="765"/>
      <c r="AD87" s="765"/>
      <c r="AE87" s="765"/>
      <c r="AF87" s="765"/>
      <c r="AG87" s="765"/>
      <c r="AH87" s="765"/>
      <c r="AI87" s="765"/>
      <c r="AJ87" s="765"/>
      <c r="AK87" s="765"/>
      <c r="AL87" s="765"/>
      <c r="AM87" s="765"/>
      <c r="AN87" s="765"/>
    </row>
    <row r="88" spans="1:40" ht="18">
      <c r="A88" s="765"/>
      <c r="B88" s="765"/>
      <c r="C88" s="765"/>
      <c r="D88" s="765"/>
      <c r="E88" s="765"/>
      <c r="F88" s="765"/>
      <c r="G88" s="765"/>
      <c r="H88" s="765"/>
      <c r="I88" s="765"/>
      <c r="J88" s="765"/>
      <c r="K88" s="765"/>
      <c r="L88" s="765"/>
      <c r="M88" s="765"/>
      <c r="N88" s="765"/>
      <c r="O88" s="765"/>
      <c r="P88" s="765"/>
      <c r="Q88" s="765"/>
      <c r="R88" s="765"/>
      <c r="S88" s="765"/>
      <c r="T88" s="765"/>
      <c r="U88" s="765"/>
      <c r="V88" s="765"/>
      <c r="W88" s="765"/>
      <c r="X88" s="765"/>
      <c r="Y88" s="765"/>
      <c r="Z88" s="765"/>
      <c r="AA88" s="765"/>
      <c r="AB88" s="765"/>
      <c r="AC88" s="765"/>
      <c r="AD88" s="765"/>
      <c r="AE88" s="765"/>
      <c r="AF88" s="765"/>
      <c r="AG88" s="765"/>
      <c r="AH88" s="765"/>
      <c r="AI88" s="765"/>
      <c r="AJ88" s="765"/>
      <c r="AK88" s="765"/>
      <c r="AL88" s="765"/>
      <c r="AM88" s="765"/>
      <c r="AN88" s="765"/>
    </row>
    <row r="89" spans="1:40" ht="18">
      <c r="A89" s="765"/>
      <c r="B89" s="765"/>
      <c r="C89" s="765"/>
      <c r="D89" s="765"/>
      <c r="E89" s="765"/>
      <c r="F89" s="765"/>
      <c r="G89" s="765"/>
      <c r="H89" s="765"/>
      <c r="I89" s="765"/>
      <c r="J89" s="765"/>
      <c r="K89" s="765"/>
      <c r="L89" s="765"/>
      <c r="M89" s="765"/>
      <c r="N89" s="765"/>
      <c r="O89" s="765"/>
      <c r="P89" s="765"/>
      <c r="Q89" s="765"/>
      <c r="R89" s="765"/>
      <c r="S89" s="765"/>
      <c r="T89" s="765"/>
      <c r="U89" s="765"/>
      <c r="V89" s="765"/>
      <c r="W89" s="765"/>
      <c r="X89" s="765"/>
      <c r="Y89" s="765"/>
      <c r="Z89" s="765"/>
      <c r="AA89" s="765"/>
      <c r="AB89" s="765"/>
      <c r="AC89" s="765"/>
      <c r="AD89" s="765"/>
      <c r="AE89" s="765"/>
      <c r="AF89" s="765"/>
      <c r="AG89" s="765"/>
      <c r="AH89" s="765"/>
      <c r="AI89" s="765"/>
      <c r="AJ89" s="765"/>
      <c r="AK89" s="765"/>
      <c r="AL89" s="765"/>
      <c r="AM89" s="765"/>
      <c r="AN89" s="765"/>
    </row>
    <row r="90" spans="1:40" ht="18">
      <c r="A90" s="765"/>
      <c r="B90" s="765"/>
      <c r="C90" s="765"/>
      <c r="D90" s="765"/>
      <c r="E90" s="765"/>
      <c r="F90" s="765"/>
      <c r="G90" s="765"/>
      <c r="H90" s="765"/>
      <c r="I90" s="765"/>
      <c r="J90" s="765"/>
      <c r="K90" s="765"/>
      <c r="L90" s="765"/>
      <c r="M90" s="765"/>
      <c r="N90" s="765"/>
      <c r="O90" s="765"/>
      <c r="P90" s="765"/>
      <c r="Q90" s="765"/>
      <c r="R90" s="765"/>
      <c r="S90" s="765"/>
      <c r="T90" s="765"/>
      <c r="U90" s="765"/>
      <c r="V90" s="765"/>
      <c r="W90" s="765"/>
      <c r="X90" s="765"/>
      <c r="Y90" s="765"/>
      <c r="Z90" s="765"/>
      <c r="AA90" s="765"/>
      <c r="AB90" s="765"/>
      <c r="AC90" s="765"/>
      <c r="AD90" s="765"/>
      <c r="AE90" s="765"/>
      <c r="AF90" s="765"/>
      <c r="AG90" s="765"/>
      <c r="AH90" s="765"/>
      <c r="AI90" s="765"/>
      <c r="AJ90" s="765"/>
      <c r="AK90" s="765"/>
      <c r="AL90" s="765"/>
      <c r="AM90" s="765"/>
      <c r="AN90" s="765"/>
    </row>
    <row r="91" spans="1:40" ht="18">
      <c r="A91" s="765"/>
      <c r="B91" s="765"/>
      <c r="C91" s="765"/>
      <c r="D91" s="765"/>
      <c r="E91" s="765"/>
      <c r="F91" s="765"/>
      <c r="G91" s="765"/>
      <c r="H91" s="765"/>
      <c r="I91" s="765"/>
      <c r="J91" s="765"/>
      <c r="K91" s="765"/>
      <c r="L91" s="765"/>
      <c r="M91" s="765"/>
      <c r="N91" s="765"/>
      <c r="O91" s="765"/>
      <c r="P91" s="765"/>
      <c r="Q91" s="765"/>
      <c r="R91" s="765"/>
      <c r="S91" s="765"/>
      <c r="T91" s="765"/>
      <c r="U91" s="765"/>
      <c r="V91" s="765"/>
      <c r="W91" s="765"/>
      <c r="X91" s="765"/>
      <c r="Y91" s="765"/>
      <c r="Z91" s="765"/>
      <c r="AA91" s="765"/>
      <c r="AB91" s="765"/>
      <c r="AC91" s="765"/>
      <c r="AD91" s="765"/>
      <c r="AE91" s="765"/>
      <c r="AF91" s="765"/>
      <c r="AG91" s="765"/>
      <c r="AH91" s="765"/>
      <c r="AI91" s="765"/>
      <c r="AJ91" s="765"/>
      <c r="AK91" s="765"/>
      <c r="AL91" s="765"/>
      <c r="AM91" s="765"/>
      <c r="AN91" s="765"/>
    </row>
    <row r="92" spans="1:40" ht="18">
      <c r="A92" s="765"/>
      <c r="B92" s="765"/>
      <c r="C92" s="765"/>
      <c r="D92" s="765"/>
      <c r="E92" s="765"/>
      <c r="F92" s="765"/>
      <c r="G92" s="765"/>
      <c r="H92" s="765"/>
      <c r="I92" s="765"/>
      <c r="J92" s="765"/>
      <c r="K92" s="765"/>
      <c r="L92" s="765"/>
      <c r="M92" s="765"/>
      <c r="N92" s="765"/>
      <c r="O92" s="765"/>
      <c r="P92" s="765"/>
      <c r="Q92" s="765"/>
      <c r="R92" s="765"/>
      <c r="S92" s="765"/>
      <c r="T92" s="765"/>
      <c r="U92" s="765"/>
      <c r="V92" s="765"/>
      <c r="W92" s="765"/>
      <c r="X92" s="765"/>
      <c r="Y92" s="765"/>
      <c r="Z92" s="765"/>
      <c r="AA92" s="765"/>
      <c r="AB92" s="765"/>
      <c r="AC92" s="765"/>
      <c r="AD92" s="765"/>
      <c r="AE92" s="765"/>
      <c r="AF92" s="765"/>
      <c r="AG92" s="765"/>
      <c r="AH92" s="765"/>
      <c r="AI92" s="765"/>
      <c r="AJ92" s="765"/>
      <c r="AK92" s="765"/>
      <c r="AL92" s="765"/>
      <c r="AM92" s="765"/>
      <c r="AN92" s="765"/>
    </row>
    <row r="93" spans="1:40" ht="18">
      <c r="A93" s="765"/>
      <c r="B93" s="765"/>
      <c r="C93" s="765"/>
      <c r="D93" s="765"/>
      <c r="E93" s="765"/>
      <c r="F93" s="765"/>
      <c r="G93" s="765"/>
      <c r="H93" s="765"/>
      <c r="I93" s="765"/>
      <c r="J93" s="765"/>
      <c r="K93" s="765"/>
      <c r="L93" s="765"/>
      <c r="M93" s="765"/>
      <c r="N93" s="765"/>
      <c r="O93" s="765"/>
      <c r="P93" s="765"/>
      <c r="Q93" s="765"/>
      <c r="R93" s="765"/>
      <c r="S93" s="765"/>
      <c r="T93" s="765"/>
      <c r="U93" s="765"/>
      <c r="V93" s="765"/>
      <c r="W93" s="765"/>
      <c r="X93" s="765"/>
      <c r="Y93" s="765"/>
      <c r="Z93" s="765"/>
      <c r="AA93" s="765"/>
      <c r="AB93" s="765"/>
      <c r="AC93" s="765"/>
      <c r="AD93" s="765"/>
      <c r="AE93" s="765"/>
      <c r="AF93" s="765"/>
      <c r="AG93" s="765"/>
      <c r="AH93" s="765"/>
      <c r="AI93" s="765"/>
      <c r="AJ93" s="765"/>
      <c r="AK93" s="765"/>
      <c r="AL93" s="765"/>
      <c r="AM93" s="765"/>
      <c r="AN93" s="765"/>
    </row>
    <row r="94" spans="1:40" ht="18">
      <c r="A94" s="765"/>
      <c r="B94" s="765"/>
      <c r="C94" s="765"/>
      <c r="D94" s="765"/>
      <c r="E94" s="765"/>
      <c r="F94" s="765"/>
      <c r="G94" s="765"/>
      <c r="H94" s="765"/>
      <c r="I94" s="765"/>
      <c r="J94" s="765"/>
      <c r="K94" s="765"/>
      <c r="L94" s="765"/>
      <c r="M94" s="765"/>
      <c r="N94" s="765"/>
      <c r="O94" s="765"/>
      <c r="P94" s="765"/>
      <c r="Q94" s="765"/>
      <c r="R94" s="765"/>
      <c r="S94" s="765"/>
      <c r="T94" s="765"/>
      <c r="U94" s="765"/>
      <c r="V94" s="765"/>
      <c r="W94" s="765"/>
      <c r="X94" s="765"/>
      <c r="Y94" s="765"/>
      <c r="Z94" s="765"/>
      <c r="AA94" s="765"/>
      <c r="AB94" s="765"/>
      <c r="AC94" s="765"/>
      <c r="AD94" s="765"/>
      <c r="AE94" s="765"/>
      <c r="AF94" s="765"/>
      <c r="AG94" s="765"/>
      <c r="AH94" s="765"/>
      <c r="AI94" s="765"/>
      <c r="AJ94" s="765"/>
      <c r="AK94" s="765"/>
      <c r="AL94" s="765"/>
      <c r="AM94" s="765"/>
      <c r="AN94" s="765"/>
    </row>
    <row r="95" spans="1:40" ht="18">
      <c r="A95" s="765"/>
      <c r="B95" s="765"/>
      <c r="C95" s="765"/>
      <c r="D95" s="765"/>
      <c r="E95" s="765"/>
      <c r="F95" s="765"/>
      <c r="G95" s="765"/>
      <c r="H95" s="765"/>
      <c r="I95" s="765"/>
      <c r="J95" s="765"/>
      <c r="K95" s="765"/>
      <c r="L95" s="765"/>
      <c r="M95" s="765"/>
      <c r="N95" s="765"/>
      <c r="O95" s="765"/>
      <c r="P95" s="765"/>
      <c r="Q95" s="765"/>
      <c r="R95" s="765"/>
      <c r="S95" s="765"/>
      <c r="T95" s="765"/>
      <c r="U95" s="765"/>
      <c r="V95" s="765"/>
      <c r="W95" s="765"/>
      <c r="X95" s="765"/>
      <c r="Y95" s="765"/>
      <c r="Z95" s="765"/>
      <c r="AA95" s="765"/>
      <c r="AB95" s="765"/>
      <c r="AC95" s="765"/>
      <c r="AD95" s="765"/>
      <c r="AE95" s="765"/>
      <c r="AF95" s="765"/>
      <c r="AG95" s="765"/>
      <c r="AH95" s="765"/>
      <c r="AI95" s="765"/>
      <c r="AJ95" s="765"/>
      <c r="AK95" s="765"/>
      <c r="AL95" s="765"/>
      <c r="AM95" s="765"/>
      <c r="AN95" s="765"/>
    </row>
    <row r="96" spans="1:40" ht="18">
      <c r="A96" s="765"/>
      <c r="B96" s="765"/>
      <c r="C96" s="765"/>
      <c r="D96" s="765"/>
      <c r="E96" s="765"/>
      <c r="F96" s="765"/>
      <c r="G96" s="765"/>
      <c r="H96" s="765"/>
      <c r="I96" s="765"/>
      <c r="J96" s="765"/>
      <c r="K96" s="765"/>
      <c r="L96" s="765"/>
      <c r="M96" s="765"/>
      <c r="N96" s="765"/>
      <c r="O96" s="765"/>
      <c r="P96" s="765"/>
      <c r="Q96" s="765"/>
      <c r="R96" s="765"/>
      <c r="S96" s="765"/>
      <c r="T96" s="765"/>
      <c r="U96" s="765"/>
      <c r="V96" s="765"/>
      <c r="W96" s="765"/>
      <c r="X96" s="765"/>
      <c r="Y96" s="765"/>
      <c r="Z96" s="765"/>
      <c r="AA96" s="765"/>
      <c r="AB96" s="765"/>
      <c r="AC96" s="765"/>
      <c r="AD96" s="765"/>
      <c r="AE96" s="765"/>
      <c r="AF96" s="765"/>
      <c r="AG96" s="765"/>
      <c r="AH96" s="765"/>
      <c r="AI96" s="765"/>
      <c r="AJ96" s="765"/>
      <c r="AK96" s="765"/>
      <c r="AL96" s="765"/>
      <c r="AM96" s="765"/>
      <c r="AN96" s="765"/>
    </row>
    <row r="97" spans="1:40" ht="18">
      <c r="A97" s="765"/>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c r="AD97" s="765"/>
      <c r="AE97" s="765"/>
      <c r="AF97" s="765"/>
      <c r="AG97" s="765"/>
      <c r="AH97" s="765"/>
      <c r="AI97" s="765"/>
      <c r="AJ97" s="765"/>
      <c r="AK97" s="765"/>
      <c r="AL97" s="765"/>
      <c r="AM97" s="765"/>
      <c r="AN97" s="765"/>
    </row>
    <row r="98" spans="1:40" ht="18">
      <c r="A98" s="765"/>
      <c r="B98" s="765"/>
      <c r="C98" s="765"/>
      <c r="D98" s="765"/>
      <c r="E98" s="765"/>
      <c r="F98" s="765"/>
      <c r="G98" s="765"/>
      <c r="H98" s="765"/>
      <c r="I98" s="765"/>
      <c r="J98" s="765"/>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5"/>
      <c r="AL98" s="765"/>
      <c r="AM98" s="765"/>
      <c r="AN98" s="765"/>
    </row>
    <row r="99" spans="1:40" ht="18">
      <c r="A99" s="765"/>
      <c r="B99" s="765"/>
      <c r="C99" s="765"/>
      <c r="D99" s="765"/>
      <c r="E99" s="765"/>
      <c r="F99" s="765"/>
      <c r="G99" s="765"/>
      <c r="H99" s="765"/>
      <c r="I99" s="765"/>
      <c r="J99" s="765"/>
      <c r="K99" s="765"/>
      <c r="L99" s="765"/>
      <c r="M99" s="765"/>
      <c r="N99" s="765"/>
      <c r="O99" s="765"/>
      <c r="P99" s="765"/>
      <c r="Q99" s="765"/>
      <c r="R99" s="765"/>
      <c r="S99" s="765"/>
      <c r="T99" s="765"/>
      <c r="U99" s="765"/>
      <c r="V99" s="765"/>
      <c r="W99" s="765"/>
      <c r="X99" s="765"/>
      <c r="Y99" s="765"/>
      <c r="Z99" s="765"/>
      <c r="AA99" s="765"/>
      <c r="AB99" s="765"/>
      <c r="AC99" s="765"/>
      <c r="AD99" s="765"/>
      <c r="AE99" s="765"/>
      <c r="AF99" s="765"/>
      <c r="AG99" s="765"/>
      <c r="AH99" s="765"/>
      <c r="AI99" s="765"/>
      <c r="AJ99" s="765"/>
      <c r="AK99" s="765"/>
      <c r="AL99" s="765"/>
      <c r="AM99" s="765"/>
      <c r="AN99" s="765"/>
    </row>
    <row r="100" spans="1:40" ht="18">
      <c r="A100" s="765"/>
      <c r="B100" s="765"/>
      <c r="C100" s="765"/>
      <c r="D100" s="765"/>
      <c r="E100" s="765"/>
      <c r="F100" s="765"/>
      <c r="G100" s="765"/>
      <c r="H100" s="765"/>
      <c r="I100" s="765"/>
      <c r="J100" s="765"/>
      <c r="K100" s="765"/>
      <c r="L100" s="765"/>
      <c r="M100" s="765"/>
      <c r="N100" s="765"/>
      <c r="O100" s="765"/>
      <c r="P100" s="765"/>
      <c r="Q100" s="765"/>
      <c r="R100" s="765"/>
      <c r="S100" s="765"/>
      <c r="T100" s="765"/>
      <c r="U100" s="765"/>
      <c r="V100" s="765"/>
      <c r="W100" s="765"/>
      <c r="X100" s="765"/>
      <c r="Y100" s="765"/>
      <c r="Z100" s="765"/>
      <c r="AA100" s="765"/>
      <c r="AB100" s="765"/>
      <c r="AC100" s="765"/>
      <c r="AD100" s="765"/>
      <c r="AE100" s="765"/>
      <c r="AF100" s="765"/>
      <c r="AG100" s="765"/>
      <c r="AH100" s="765"/>
      <c r="AI100" s="765"/>
      <c r="AJ100" s="765"/>
      <c r="AK100" s="765"/>
      <c r="AL100" s="765"/>
      <c r="AM100" s="765"/>
      <c r="AN100" s="765"/>
    </row>
    <row r="101" spans="1:40" ht="18">
      <c r="A101" s="765"/>
      <c r="B101" s="765"/>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row>
    <row r="102" spans="1:40" ht="18">
      <c r="A102" s="765"/>
      <c r="B102" s="765"/>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765"/>
      <c r="AJ102" s="765"/>
      <c r="AK102" s="765"/>
      <c r="AL102" s="765"/>
      <c r="AM102" s="765"/>
      <c r="AN102" s="765"/>
    </row>
    <row r="103" spans="1:40" ht="18">
      <c r="A103" s="765"/>
      <c r="B103" s="765"/>
      <c r="C103" s="765"/>
      <c r="D103" s="765"/>
      <c r="E103" s="765"/>
      <c r="F103" s="765"/>
      <c r="G103" s="765"/>
      <c r="H103" s="765"/>
      <c r="I103" s="765"/>
      <c r="J103" s="765"/>
      <c r="K103" s="765"/>
      <c r="L103" s="765"/>
      <c r="M103" s="765"/>
      <c r="N103" s="765"/>
      <c r="O103" s="765"/>
      <c r="P103" s="765"/>
      <c r="Q103" s="765"/>
      <c r="R103" s="765"/>
      <c r="S103" s="765"/>
      <c r="T103" s="765"/>
      <c r="U103" s="765"/>
      <c r="V103" s="765"/>
      <c r="W103" s="765"/>
      <c r="X103" s="765"/>
      <c r="Y103" s="765"/>
      <c r="Z103" s="765"/>
      <c r="AA103" s="765"/>
      <c r="AB103" s="765"/>
      <c r="AC103" s="765"/>
      <c r="AD103" s="765"/>
      <c r="AE103" s="765"/>
      <c r="AF103" s="765"/>
      <c r="AG103" s="765"/>
      <c r="AH103" s="765"/>
      <c r="AI103" s="765"/>
      <c r="AJ103" s="765"/>
      <c r="AK103" s="765"/>
      <c r="AL103" s="765"/>
      <c r="AM103" s="765"/>
      <c r="AN103" s="765"/>
    </row>
    <row r="104" spans="1:40" ht="18">
      <c r="A104" s="765"/>
      <c r="B104" s="765"/>
      <c r="C104" s="765"/>
      <c r="D104" s="765"/>
      <c r="E104" s="765"/>
      <c r="F104" s="765"/>
      <c r="G104" s="765"/>
      <c r="H104" s="765"/>
      <c r="I104" s="765"/>
      <c r="J104" s="765"/>
      <c r="K104" s="765"/>
      <c r="L104" s="765"/>
      <c r="M104" s="765"/>
      <c r="N104" s="765"/>
      <c r="O104" s="765"/>
      <c r="P104" s="765"/>
      <c r="Q104" s="765"/>
      <c r="R104" s="765"/>
      <c r="S104" s="765"/>
      <c r="T104" s="765"/>
      <c r="U104" s="765"/>
      <c r="V104" s="765"/>
      <c r="W104" s="765"/>
      <c r="X104" s="765"/>
      <c r="Y104" s="765"/>
      <c r="Z104" s="765"/>
      <c r="AA104" s="765"/>
      <c r="AB104" s="765"/>
      <c r="AC104" s="765"/>
      <c r="AD104" s="765"/>
      <c r="AE104" s="765"/>
      <c r="AF104" s="765"/>
      <c r="AG104" s="765"/>
      <c r="AH104" s="765"/>
      <c r="AI104" s="765"/>
      <c r="AJ104" s="765"/>
      <c r="AK104" s="765"/>
      <c r="AL104" s="765"/>
      <c r="AM104" s="765"/>
      <c r="AN104" s="765"/>
    </row>
    <row r="105" spans="1:40" ht="18">
      <c r="A105" s="765"/>
      <c r="B105" s="765"/>
      <c r="C105" s="765"/>
      <c r="D105" s="765"/>
      <c r="E105" s="765"/>
      <c r="F105" s="765"/>
      <c r="G105" s="765"/>
      <c r="H105" s="765"/>
      <c r="I105" s="765"/>
      <c r="J105" s="765"/>
      <c r="K105" s="765"/>
      <c r="L105" s="765"/>
      <c r="M105" s="765"/>
      <c r="N105" s="765"/>
      <c r="O105" s="765"/>
      <c r="P105" s="765"/>
      <c r="Q105" s="765"/>
      <c r="R105" s="765"/>
      <c r="S105" s="765"/>
      <c r="T105" s="765"/>
      <c r="U105" s="765"/>
      <c r="V105" s="765"/>
      <c r="W105" s="765"/>
      <c r="X105" s="765"/>
      <c r="Y105" s="765"/>
      <c r="Z105" s="765"/>
      <c r="AA105" s="765"/>
      <c r="AB105" s="765"/>
      <c r="AC105" s="765"/>
      <c r="AD105" s="765"/>
      <c r="AE105" s="765"/>
      <c r="AF105" s="765"/>
      <c r="AG105" s="765"/>
      <c r="AH105" s="765"/>
      <c r="AI105" s="765"/>
      <c r="AJ105" s="765"/>
      <c r="AK105" s="765"/>
      <c r="AL105" s="765"/>
      <c r="AM105" s="765"/>
      <c r="AN105" s="765"/>
    </row>
    <row r="106" spans="1:40" ht="18">
      <c r="A106" s="765"/>
      <c r="B106" s="765"/>
      <c r="C106" s="765"/>
      <c r="D106" s="765"/>
      <c r="E106" s="765"/>
      <c r="F106" s="765"/>
      <c r="G106" s="765"/>
      <c r="H106" s="765"/>
      <c r="I106" s="765"/>
      <c r="J106" s="765"/>
      <c r="K106" s="765"/>
      <c r="L106" s="765"/>
      <c r="M106" s="765"/>
      <c r="N106" s="765"/>
      <c r="O106" s="765"/>
      <c r="P106" s="765"/>
      <c r="Q106" s="765"/>
      <c r="R106" s="765"/>
      <c r="S106" s="765"/>
      <c r="T106" s="765"/>
      <c r="U106" s="765"/>
      <c r="V106" s="765"/>
      <c r="W106" s="765"/>
      <c r="X106" s="765"/>
      <c r="Y106" s="765"/>
      <c r="Z106" s="765"/>
      <c r="AA106" s="765"/>
      <c r="AB106" s="765"/>
      <c r="AC106" s="765"/>
      <c r="AD106" s="765"/>
      <c r="AE106" s="765"/>
      <c r="AF106" s="765"/>
      <c r="AG106" s="765"/>
      <c r="AH106" s="765"/>
      <c r="AI106" s="765"/>
      <c r="AJ106" s="765"/>
      <c r="AK106" s="765"/>
      <c r="AL106" s="765"/>
      <c r="AM106" s="765"/>
      <c r="AN106" s="765"/>
    </row>
    <row r="107" spans="1:40" ht="18">
      <c r="A107" s="765"/>
      <c r="B107" s="765"/>
      <c r="C107" s="765"/>
      <c r="D107" s="765"/>
      <c r="E107" s="765"/>
      <c r="F107" s="765"/>
      <c r="G107" s="765"/>
      <c r="H107" s="765"/>
      <c r="I107" s="765"/>
      <c r="J107" s="765"/>
      <c r="K107" s="765"/>
      <c r="L107" s="765"/>
      <c r="M107" s="765"/>
      <c r="N107" s="765"/>
      <c r="O107" s="765"/>
      <c r="P107" s="765"/>
      <c r="Q107" s="765"/>
      <c r="R107" s="765"/>
      <c r="S107" s="765"/>
      <c r="T107" s="765"/>
      <c r="U107" s="765"/>
      <c r="V107" s="765"/>
      <c r="W107" s="765"/>
      <c r="X107" s="765"/>
      <c r="Y107" s="765"/>
      <c r="Z107" s="765"/>
      <c r="AA107" s="765"/>
      <c r="AB107" s="765"/>
      <c r="AC107" s="765"/>
      <c r="AD107" s="765"/>
      <c r="AE107" s="765"/>
      <c r="AF107" s="765"/>
      <c r="AG107" s="765"/>
      <c r="AH107" s="765"/>
      <c r="AI107" s="765"/>
      <c r="AJ107" s="765"/>
      <c r="AK107" s="765"/>
      <c r="AL107" s="765"/>
      <c r="AM107" s="765"/>
      <c r="AN107" s="765"/>
    </row>
    <row r="108" spans="1:40" ht="18">
      <c r="A108" s="765"/>
      <c r="B108" s="765"/>
      <c r="C108" s="765"/>
      <c r="D108" s="765"/>
      <c r="E108" s="765"/>
      <c r="F108" s="765"/>
      <c r="G108" s="765"/>
      <c r="H108" s="765"/>
      <c r="I108" s="765"/>
      <c r="J108" s="765"/>
      <c r="K108" s="765"/>
      <c r="L108" s="765"/>
      <c r="M108" s="765"/>
      <c r="N108" s="765"/>
      <c r="O108" s="765"/>
      <c r="P108" s="765"/>
      <c r="Q108" s="765"/>
      <c r="R108" s="765"/>
      <c r="S108" s="765"/>
      <c r="T108" s="765"/>
      <c r="U108" s="765"/>
      <c r="V108" s="765"/>
      <c r="W108" s="765"/>
      <c r="X108" s="765"/>
      <c r="Y108" s="765"/>
      <c r="Z108" s="765"/>
      <c r="AA108" s="765"/>
      <c r="AB108" s="765"/>
      <c r="AC108" s="765"/>
      <c r="AD108" s="765"/>
      <c r="AE108" s="765"/>
      <c r="AF108" s="765"/>
      <c r="AG108" s="765"/>
      <c r="AH108" s="765"/>
      <c r="AI108" s="765"/>
      <c r="AJ108" s="765"/>
      <c r="AK108" s="765"/>
      <c r="AL108" s="765"/>
      <c r="AM108" s="765"/>
      <c r="AN108" s="765"/>
    </row>
    <row r="109" spans="1:40" ht="18">
      <c r="A109" s="765"/>
      <c r="B109" s="765"/>
      <c r="C109" s="765"/>
      <c r="D109" s="765"/>
      <c r="E109" s="765"/>
      <c r="F109" s="765"/>
      <c r="G109" s="765"/>
      <c r="H109" s="765"/>
      <c r="I109" s="765"/>
      <c r="J109" s="765"/>
      <c r="K109" s="765"/>
      <c r="L109" s="765"/>
      <c r="M109" s="765"/>
      <c r="N109" s="765"/>
      <c r="O109" s="765"/>
      <c r="P109" s="765"/>
      <c r="Q109" s="765"/>
      <c r="R109" s="765"/>
      <c r="S109" s="765"/>
      <c r="T109" s="765"/>
      <c r="U109" s="765"/>
      <c r="V109" s="765"/>
      <c r="W109" s="765"/>
      <c r="X109" s="765"/>
      <c r="Y109" s="765"/>
      <c r="Z109" s="765"/>
      <c r="AA109" s="765"/>
      <c r="AB109" s="765"/>
      <c r="AC109" s="765"/>
      <c r="AD109" s="765"/>
      <c r="AE109" s="765"/>
      <c r="AF109" s="765"/>
      <c r="AG109" s="765"/>
      <c r="AH109" s="765"/>
      <c r="AI109" s="765"/>
      <c r="AJ109" s="765"/>
      <c r="AK109" s="765"/>
      <c r="AL109" s="765"/>
      <c r="AM109" s="765"/>
      <c r="AN109" s="765"/>
    </row>
    <row r="110" spans="1:40" ht="18">
      <c r="A110" s="765"/>
      <c r="B110" s="765"/>
      <c r="C110" s="765"/>
      <c r="D110" s="765"/>
      <c r="E110" s="765"/>
      <c r="F110" s="765"/>
      <c r="G110" s="765"/>
      <c r="H110" s="765"/>
      <c r="I110" s="765"/>
      <c r="J110" s="765"/>
      <c r="K110" s="765"/>
      <c r="L110" s="765"/>
      <c r="M110" s="765"/>
      <c r="N110" s="765"/>
      <c r="O110" s="765"/>
      <c r="P110" s="765"/>
      <c r="Q110" s="765"/>
      <c r="R110" s="765"/>
      <c r="S110" s="765"/>
      <c r="T110" s="765"/>
      <c r="U110" s="765"/>
      <c r="V110" s="765"/>
      <c r="W110" s="765"/>
      <c r="X110" s="765"/>
      <c r="Y110" s="765"/>
      <c r="Z110" s="765"/>
      <c r="AA110" s="765"/>
      <c r="AB110" s="765"/>
      <c r="AC110" s="765"/>
      <c r="AD110" s="765"/>
      <c r="AE110" s="765"/>
      <c r="AF110" s="765"/>
      <c r="AG110" s="765"/>
      <c r="AH110" s="765"/>
      <c r="AI110" s="765"/>
      <c r="AJ110" s="765"/>
      <c r="AK110" s="765"/>
      <c r="AL110" s="765"/>
      <c r="AM110" s="765"/>
      <c r="AN110" s="765"/>
    </row>
    <row r="111" spans="1:40" ht="18">
      <c r="A111" s="765"/>
      <c r="B111" s="765"/>
      <c r="C111" s="765"/>
      <c r="D111" s="765"/>
      <c r="E111" s="765"/>
      <c r="F111" s="765"/>
      <c r="G111" s="765"/>
      <c r="H111" s="765"/>
      <c r="I111" s="765"/>
      <c r="J111" s="765"/>
      <c r="K111" s="765"/>
      <c r="L111" s="765"/>
      <c r="M111" s="765"/>
      <c r="N111" s="765"/>
      <c r="O111" s="765"/>
      <c r="P111" s="765"/>
      <c r="Q111" s="765"/>
      <c r="R111" s="765"/>
      <c r="S111" s="765"/>
      <c r="T111" s="765"/>
      <c r="U111" s="765"/>
      <c r="V111" s="765"/>
      <c r="W111" s="765"/>
      <c r="X111" s="765"/>
      <c r="Y111" s="765"/>
      <c r="Z111" s="765"/>
      <c r="AA111" s="765"/>
      <c r="AB111" s="765"/>
      <c r="AC111" s="765"/>
      <c r="AD111" s="765"/>
      <c r="AE111" s="765"/>
      <c r="AF111" s="765"/>
      <c r="AG111" s="765"/>
      <c r="AH111" s="765"/>
      <c r="AI111" s="765"/>
      <c r="AJ111" s="765"/>
      <c r="AK111" s="765"/>
      <c r="AL111" s="765"/>
      <c r="AM111" s="765"/>
      <c r="AN111" s="765"/>
    </row>
    <row r="112" spans="1:40" ht="18">
      <c r="A112" s="765"/>
      <c r="B112" s="765"/>
      <c r="C112" s="765"/>
      <c r="D112" s="765"/>
      <c r="E112" s="765"/>
      <c r="F112" s="765"/>
      <c r="G112" s="765"/>
      <c r="H112" s="765"/>
      <c r="I112" s="765"/>
      <c r="J112" s="765"/>
      <c r="K112" s="765"/>
      <c r="L112" s="765"/>
      <c r="M112" s="765"/>
      <c r="N112" s="765"/>
      <c r="O112" s="765"/>
      <c r="P112" s="765"/>
      <c r="Q112" s="765"/>
      <c r="R112" s="765"/>
      <c r="S112" s="765"/>
      <c r="T112" s="765"/>
      <c r="U112" s="765"/>
      <c r="V112" s="765"/>
      <c r="W112" s="765"/>
      <c r="X112" s="765"/>
      <c r="Y112" s="765"/>
      <c r="Z112" s="765"/>
      <c r="AA112" s="765"/>
      <c r="AB112" s="765"/>
      <c r="AC112" s="765"/>
      <c r="AD112" s="765"/>
      <c r="AE112" s="765"/>
      <c r="AF112" s="765"/>
      <c r="AG112" s="765"/>
      <c r="AH112" s="765"/>
      <c r="AI112" s="765"/>
      <c r="AJ112" s="765"/>
      <c r="AK112" s="765"/>
      <c r="AL112" s="765"/>
      <c r="AM112" s="765"/>
      <c r="AN112" s="765"/>
    </row>
    <row r="113" spans="1:40" ht="18">
      <c r="A113" s="765"/>
      <c r="B113" s="765"/>
      <c r="C113" s="765"/>
      <c r="D113" s="765"/>
      <c r="E113" s="765"/>
      <c r="F113" s="765"/>
      <c r="G113" s="765"/>
      <c r="H113" s="765"/>
      <c r="I113" s="765"/>
      <c r="J113" s="765"/>
      <c r="K113" s="765"/>
      <c r="L113" s="765"/>
      <c r="M113" s="765"/>
      <c r="N113" s="765"/>
      <c r="O113" s="765"/>
      <c r="P113" s="765"/>
      <c r="Q113" s="765"/>
      <c r="R113" s="765"/>
      <c r="S113" s="765"/>
      <c r="T113" s="765"/>
      <c r="U113" s="765"/>
      <c r="V113" s="765"/>
      <c r="W113" s="765"/>
      <c r="X113" s="765"/>
      <c r="Y113" s="765"/>
      <c r="Z113" s="765"/>
      <c r="AA113" s="765"/>
      <c r="AB113" s="765"/>
      <c r="AC113" s="765"/>
      <c r="AD113" s="765"/>
      <c r="AE113" s="765"/>
      <c r="AF113" s="765"/>
      <c r="AG113" s="765"/>
      <c r="AH113" s="765"/>
      <c r="AI113" s="765"/>
      <c r="AJ113" s="765"/>
      <c r="AK113" s="765"/>
      <c r="AL113" s="765"/>
      <c r="AM113" s="765"/>
      <c r="AN113" s="765"/>
    </row>
    <row r="114" spans="1:40" ht="18">
      <c r="A114" s="765"/>
      <c r="B114" s="765"/>
      <c r="C114" s="765"/>
      <c r="D114" s="765"/>
      <c r="E114" s="765"/>
      <c r="F114" s="765"/>
      <c r="G114" s="765"/>
      <c r="H114" s="765"/>
      <c r="I114" s="765"/>
      <c r="J114" s="765"/>
      <c r="K114" s="765"/>
      <c r="L114" s="765"/>
      <c r="M114" s="765"/>
      <c r="N114" s="765"/>
      <c r="O114" s="765"/>
      <c r="P114" s="765"/>
      <c r="Q114" s="765"/>
      <c r="R114" s="765"/>
      <c r="S114" s="765"/>
      <c r="T114" s="765"/>
      <c r="U114" s="765"/>
      <c r="V114" s="765"/>
      <c r="W114" s="765"/>
      <c r="X114" s="765"/>
      <c r="Y114" s="765"/>
      <c r="Z114" s="765"/>
      <c r="AA114" s="765"/>
      <c r="AB114" s="765"/>
      <c r="AC114" s="765"/>
      <c r="AD114" s="765"/>
      <c r="AE114" s="765"/>
      <c r="AF114" s="765"/>
      <c r="AG114" s="765"/>
      <c r="AH114" s="765"/>
      <c r="AI114" s="765"/>
      <c r="AJ114" s="765"/>
      <c r="AK114" s="765"/>
      <c r="AL114" s="765"/>
      <c r="AM114" s="765"/>
      <c r="AN114" s="765"/>
    </row>
    <row r="115" spans="1:40" ht="18">
      <c r="A115" s="765"/>
      <c r="B115" s="765"/>
      <c r="C115" s="765"/>
      <c r="D115" s="765"/>
      <c r="E115" s="765"/>
      <c r="F115" s="765"/>
      <c r="G115" s="765"/>
      <c r="H115" s="765"/>
      <c r="I115" s="765"/>
      <c r="J115" s="765"/>
      <c r="K115" s="765"/>
      <c r="L115" s="765"/>
      <c r="M115" s="765"/>
      <c r="N115" s="765"/>
      <c r="O115" s="765"/>
      <c r="P115" s="765"/>
      <c r="Q115" s="765"/>
      <c r="R115" s="765"/>
      <c r="S115" s="765"/>
      <c r="T115" s="765"/>
      <c r="U115" s="765"/>
      <c r="V115" s="765"/>
      <c r="W115" s="765"/>
      <c r="X115" s="765"/>
      <c r="Y115" s="765"/>
      <c r="Z115" s="765"/>
      <c r="AA115" s="765"/>
      <c r="AB115" s="765"/>
      <c r="AC115" s="765"/>
      <c r="AD115" s="765"/>
      <c r="AE115" s="765"/>
      <c r="AF115" s="765"/>
      <c r="AG115" s="765"/>
      <c r="AH115" s="765"/>
      <c r="AI115" s="765"/>
      <c r="AJ115" s="765"/>
      <c r="AK115" s="765"/>
      <c r="AL115" s="765"/>
      <c r="AM115" s="765"/>
      <c r="AN115" s="765"/>
    </row>
    <row r="116" spans="1:40" ht="18">
      <c r="A116" s="765"/>
      <c r="B116" s="765"/>
      <c r="C116" s="765"/>
      <c r="D116" s="765"/>
      <c r="E116" s="765"/>
      <c r="F116" s="765"/>
      <c r="G116" s="765"/>
      <c r="H116" s="765"/>
      <c r="I116" s="765"/>
      <c r="J116" s="765"/>
      <c r="K116" s="765"/>
      <c r="L116" s="765"/>
      <c r="M116" s="765"/>
      <c r="N116" s="765"/>
      <c r="O116" s="765"/>
      <c r="P116" s="765"/>
      <c r="Q116" s="765"/>
      <c r="R116" s="765"/>
      <c r="S116" s="765"/>
      <c r="T116" s="765"/>
      <c r="U116" s="765"/>
      <c r="V116" s="765"/>
      <c r="W116" s="765"/>
      <c r="X116" s="765"/>
      <c r="Y116" s="765"/>
      <c r="Z116" s="765"/>
      <c r="AA116" s="765"/>
      <c r="AB116" s="765"/>
      <c r="AC116" s="765"/>
      <c r="AD116" s="765"/>
      <c r="AE116" s="765"/>
      <c r="AF116" s="765"/>
      <c r="AG116" s="765"/>
      <c r="AH116" s="765"/>
      <c r="AI116" s="765"/>
      <c r="AJ116" s="765"/>
      <c r="AK116" s="765"/>
      <c r="AL116" s="765"/>
      <c r="AM116" s="765"/>
      <c r="AN116" s="765"/>
    </row>
    <row r="117" spans="1:40" ht="18">
      <c r="A117" s="765"/>
      <c r="B117" s="765"/>
      <c r="C117" s="765"/>
      <c r="D117" s="765"/>
      <c r="E117" s="765"/>
      <c r="F117" s="765"/>
      <c r="G117" s="765"/>
      <c r="H117" s="765"/>
      <c r="I117" s="765"/>
      <c r="J117" s="765"/>
      <c r="K117" s="765"/>
      <c r="L117" s="765"/>
      <c r="M117" s="765"/>
      <c r="N117" s="765"/>
      <c r="O117" s="765"/>
      <c r="P117" s="765"/>
      <c r="Q117" s="765"/>
      <c r="R117" s="765"/>
      <c r="S117" s="765"/>
      <c r="T117" s="765"/>
      <c r="U117" s="765"/>
      <c r="V117" s="765"/>
      <c r="W117" s="765"/>
      <c r="X117" s="765"/>
      <c r="Y117" s="765"/>
      <c r="Z117" s="765"/>
      <c r="AA117" s="765"/>
      <c r="AB117" s="765"/>
      <c r="AC117" s="765"/>
      <c r="AD117" s="765"/>
      <c r="AE117" s="765"/>
      <c r="AF117" s="765"/>
      <c r="AG117" s="765"/>
      <c r="AH117" s="765"/>
      <c r="AI117" s="765"/>
      <c r="AJ117" s="765"/>
      <c r="AK117" s="765"/>
      <c r="AL117" s="765"/>
      <c r="AM117" s="765"/>
      <c r="AN117" s="765"/>
    </row>
    <row r="118" spans="1:40" ht="18">
      <c r="A118" s="765"/>
      <c r="B118" s="765"/>
      <c r="C118" s="765"/>
      <c r="D118" s="765"/>
      <c r="E118" s="765"/>
      <c r="F118" s="765"/>
      <c r="G118" s="765"/>
      <c r="H118" s="765"/>
      <c r="I118" s="765"/>
      <c r="J118" s="765"/>
      <c r="K118" s="765"/>
      <c r="L118" s="765"/>
      <c r="M118" s="765"/>
      <c r="N118" s="765"/>
      <c r="O118" s="765"/>
      <c r="P118" s="765"/>
      <c r="Q118" s="765"/>
      <c r="R118" s="765"/>
      <c r="S118" s="765"/>
      <c r="T118" s="765"/>
      <c r="U118" s="765"/>
      <c r="V118" s="765"/>
      <c r="W118" s="765"/>
      <c r="X118" s="765"/>
      <c r="Y118" s="765"/>
      <c r="Z118" s="765"/>
      <c r="AA118" s="765"/>
      <c r="AB118" s="765"/>
      <c r="AC118" s="765"/>
      <c r="AD118" s="765"/>
      <c r="AE118" s="765"/>
      <c r="AF118" s="765"/>
      <c r="AG118" s="765"/>
      <c r="AH118" s="765"/>
      <c r="AI118" s="765"/>
      <c r="AJ118" s="765"/>
      <c r="AK118" s="765"/>
      <c r="AL118" s="765"/>
      <c r="AM118" s="765"/>
      <c r="AN118" s="765"/>
    </row>
    <row r="119" spans="1:40" ht="18">
      <c r="A119" s="765"/>
      <c r="B119" s="765"/>
      <c r="C119" s="765"/>
      <c r="D119" s="765"/>
      <c r="E119" s="765"/>
      <c r="F119" s="765"/>
      <c r="G119" s="765"/>
      <c r="H119" s="765"/>
      <c r="I119" s="765"/>
      <c r="J119" s="765"/>
      <c r="K119" s="765"/>
      <c r="L119" s="765"/>
      <c r="M119" s="765"/>
      <c r="N119" s="765"/>
      <c r="O119" s="765"/>
      <c r="P119" s="765"/>
      <c r="Q119" s="765"/>
      <c r="R119" s="765"/>
      <c r="S119" s="765"/>
      <c r="T119" s="765"/>
      <c r="U119" s="765"/>
      <c r="V119" s="765"/>
      <c r="W119" s="765"/>
      <c r="X119" s="765"/>
      <c r="Y119" s="765"/>
      <c r="Z119" s="765"/>
      <c r="AA119" s="765"/>
      <c r="AB119" s="765"/>
      <c r="AC119" s="765"/>
      <c r="AD119" s="765"/>
      <c r="AE119" s="765"/>
      <c r="AF119" s="765"/>
      <c r="AG119" s="765"/>
      <c r="AH119" s="765"/>
      <c r="AI119" s="765"/>
      <c r="AJ119" s="765"/>
      <c r="AK119" s="765"/>
      <c r="AL119" s="765"/>
      <c r="AM119" s="765"/>
      <c r="AN119" s="765"/>
    </row>
    <row r="120" spans="1:40" ht="18">
      <c r="A120" s="765"/>
      <c r="B120" s="765"/>
      <c r="C120" s="765"/>
      <c r="D120" s="765"/>
      <c r="E120" s="765"/>
      <c r="F120" s="765"/>
      <c r="G120" s="765"/>
      <c r="H120" s="765"/>
      <c r="I120" s="765"/>
      <c r="J120" s="765"/>
      <c r="K120" s="765"/>
      <c r="L120" s="765"/>
      <c r="M120" s="765"/>
      <c r="N120" s="765"/>
      <c r="O120" s="765"/>
      <c r="P120" s="765"/>
      <c r="Q120" s="765"/>
      <c r="R120" s="765"/>
      <c r="S120" s="765"/>
      <c r="T120" s="765"/>
      <c r="U120" s="765"/>
      <c r="V120" s="765"/>
      <c r="W120" s="765"/>
      <c r="X120" s="765"/>
      <c r="Y120" s="765"/>
      <c r="Z120" s="765"/>
      <c r="AA120" s="765"/>
      <c r="AB120" s="765"/>
      <c r="AC120" s="765"/>
      <c r="AD120" s="765"/>
      <c r="AE120" s="765"/>
      <c r="AF120" s="765"/>
      <c r="AG120" s="765"/>
      <c r="AH120" s="765"/>
      <c r="AI120" s="765"/>
      <c r="AJ120" s="765"/>
      <c r="AK120" s="765"/>
      <c r="AL120" s="765"/>
      <c r="AM120" s="765"/>
      <c r="AN120" s="765"/>
    </row>
    <row r="121" spans="1:40" ht="18">
      <c r="A121" s="765"/>
      <c r="B121" s="765"/>
      <c r="C121" s="765"/>
      <c r="D121" s="765"/>
      <c r="E121" s="765"/>
      <c r="F121" s="765"/>
      <c r="G121" s="765"/>
      <c r="H121" s="765"/>
      <c r="I121" s="765"/>
      <c r="J121" s="765"/>
      <c r="K121" s="765"/>
      <c r="L121" s="765"/>
      <c r="M121" s="765"/>
      <c r="N121" s="765"/>
      <c r="O121" s="765"/>
      <c r="P121" s="765"/>
      <c r="Q121" s="765"/>
      <c r="R121" s="765"/>
      <c r="S121" s="765"/>
      <c r="T121" s="765"/>
      <c r="U121" s="765"/>
      <c r="V121" s="765"/>
      <c r="W121" s="765"/>
      <c r="X121" s="765"/>
      <c r="Y121" s="765"/>
      <c r="Z121" s="765"/>
      <c r="AA121" s="765"/>
      <c r="AB121" s="765"/>
      <c r="AC121" s="765"/>
      <c r="AD121" s="765"/>
      <c r="AE121" s="765"/>
      <c r="AF121" s="765"/>
      <c r="AG121" s="765"/>
      <c r="AH121" s="765"/>
      <c r="AI121" s="765"/>
      <c r="AJ121" s="765"/>
      <c r="AK121" s="765"/>
      <c r="AL121" s="765"/>
      <c r="AM121" s="765"/>
      <c r="AN121" s="765"/>
    </row>
    <row r="122" spans="1:40" ht="18">
      <c r="A122" s="765"/>
      <c r="B122" s="765"/>
      <c r="C122" s="765"/>
      <c r="D122" s="765"/>
      <c r="E122" s="765"/>
      <c r="F122" s="765"/>
      <c r="G122" s="765"/>
      <c r="H122" s="765"/>
      <c r="I122" s="765"/>
      <c r="J122" s="765"/>
      <c r="K122" s="765"/>
      <c r="L122" s="765"/>
      <c r="M122" s="765"/>
      <c r="N122" s="765"/>
      <c r="O122" s="765"/>
      <c r="P122" s="765"/>
      <c r="Q122" s="765"/>
      <c r="R122" s="765"/>
      <c r="S122" s="765"/>
      <c r="T122" s="765"/>
      <c r="U122" s="765"/>
      <c r="V122" s="765"/>
      <c r="W122" s="765"/>
      <c r="X122" s="765"/>
      <c r="Y122" s="765"/>
      <c r="Z122" s="765"/>
      <c r="AA122" s="765"/>
      <c r="AB122" s="765"/>
      <c r="AC122" s="765"/>
      <c r="AD122" s="765"/>
      <c r="AE122" s="765"/>
      <c r="AF122" s="765"/>
      <c r="AG122" s="765"/>
      <c r="AH122" s="765"/>
      <c r="AI122" s="765"/>
      <c r="AJ122" s="765"/>
      <c r="AK122" s="765"/>
      <c r="AL122" s="765"/>
      <c r="AM122" s="765"/>
      <c r="AN122" s="765"/>
    </row>
    <row r="123" spans="1:40" ht="18">
      <c r="A123" s="765"/>
      <c r="B123" s="765"/>
      <c r="C123" s="765"/>
      <c r="D123" s="765"/>
      <c r="E123" s="765"/>
      <c r="F123" s="765"/>
      <c r="G123" s="765"/>
      <c r="H123" s="765"/>
      <c r="I123" s="765"/>
      <c r="J123" s="765"/>
      <c r="K123" s="765"/>
      <c r="L123" s="765"/>
      <c r="M123" s="765"/>
      <c r="N123" s="765"/>
      <c r="O123" s="765"/>
      <c r="P123" s="765"/>
      <c r="Q123" s="765"/>
      <c r="R123" s="765"/>
      <c r="S123" s="765"/>
      <c r="T123" s="765"/>
      <c r="U123" s="765"/>
      <c r="V123" s="765"/>
      <c r="W123" s="765"/>
      <c r="X123" s="765"/>
      <c r="Y123" s="765"/>
      <c r="Z123" s="765"/>
      <c r="AA123" s="765"/>
      <c r="AB123" s="765"/>
      <c r="AC123" s="765"/>
      <c r="AD123" s="765"/>
      <c r="AE123" s="765"/>
      <c r="AF123" s="765"/>
      <c r="AG123" s="765"/>
      <c r="AH123" s="765"/>
      <c r="AI123" s="765"/>
      <c r="AJ123" s="765"/>
      <c r="AK123" s="765"/>
      <c r="AL123" s="765"/>
      <c r="AM123" s="765"/>
      <c r="AN123" s="765"/>
    </row>
    <row r="124" spans="1:40" ht="18">
      <c r="A124" s="765"/>
      <c r="B124" s="765"/>
      <c r="C124" s="765"/>
      <c r="D124" s="765"/>
      <c r="E124" s="765"/>
      <c r="F124" s="765"/>
      <c r="G124" s="765"/>
      <c r="H124" s="765"/>
      <c r="I124" s="765"/>
      <c r="J124" s="765"/>
      <c r="K124" s="765"/>
      <c r="L124" s="765"/>
      <c r="M124" s="765"/>
      <c r="N124" s="765"/>
      <c r="O124" s="765"/>
      <c r="P124" s="765"/>
      <c r="Q124" s="765"/>
      <c r="R124" s="765"/>
      <c r="S124" s="765"/>
      <c r="T124" s="765"/>
      <c r="U124" s="765"/>
      <c r="V124" s="765"/>
      <c r="W124" s="765"/>
      <c r="X124" s="765"/>
      <c r="Y124" s="765"/>
      <c r="Z124" s="765"/>
      <c r="AA124" s="765"/>
      <c r="AB124" s="765"/>
      <c r="AC124" s="765"/>
      <c r="AD124" s="765"/>
      <c r="AE124" s="765"/>
      <c r="AF124" s="765"/>
      <c r="AG124" s="765"/>
      <c r="AH124" s="765"/>
      <c r="AI124" s="765"/>
      <c r="AJ124" s="765"/>
      <c r="AK124" s="765"/>
      <c r="AL124" s="765"/>
      <c r="AM124" s="765"/>
      <c r="AN124" s="765"/>
    </row>
    <row r="125" spans="1:40" ht="18">
      <c r="A125" s="765"/>
      <c r="B125" s="765"/>
      <c r="C125" s="765"/>
      <c r="D125" s="765"/>
      <c r="E125" s="765"/>
      <c r="F125" s="765"/>
      <c r="G125" s="765"/>
      <c r="H125" s="765"/>
      <c r="I125" s="765"/>
      <c r="J125" s="765"/>
      <c r="K125" s="765"/>
      <c r="L125" s="765"/>
      <c r="M125" s="765"/>
      <c r="N125" s="765"/>
      <c r="O125" s="765"/>
      <c r="P125" s="765"/>
      <c r="Q125" s="765"/>
      <c r="R125" s="765"/>
      <c r="S125" s="765"/>
      <c r="T125" s="765"/>
      <c r="U125" s="765"/>
      <c r="V125" s="765"/>
      <c r="W125" s="765"/>
      <c r="X125" s="765"/>
      <c r="Y125" s="765"/>
      <c r="Z125" s="765"/>
      <c r="AA125" s="765"/>
      <c r="AB125" s="765"/>
      <c r="AC125" s="765"/>
      <c r="AD125" s="765"/>
      <c r="AE125" s="765"/>
      <c r="AF125" s="765"/>
      <c r="AG125" s="765"/>
      <c r="AH125" s="765"/>
      <c r="AI125" s="765"/>
      <c r="AJ125" s="765"/>
      <c r="AK125" s="765"/>
      <c r="AL125" s="765"/>
      <c r="AM125" s="765"/>
      <c r="AN125" s="765"/>
    </row>
    <row r="126" spans="1:40" ht="18">
      <c r="A126" s="765"/>
      <c r="B126" s="765"/>
      <c r="C126" s="765"/>
      <c r="D126" s="765"/>
      <c r="E126" s="765"/>
      <c r="F126" s="765"/>
      <c r="G126" s="765"/>
      <c r="H126" s="765"/>
      <c r="I126" s="765"/>
      <c r="J126" s="765"/>
      <c r="K126" s="765"/>
      <c r="L126" s="765"/>
      <c r="M126" s="765"/>
      <c r="N126" s="765"/>
      <c r="O126" s="765"/>
      <c r="P126" s="765"/>
      <c r="Q126" s="765"/>
      <c r="R126" s="765"/>
      <c r="S126" s="765"/>
      <c r="T126" s="765"/>
      <c r="U126" s="765"/>
      <c r="V126" s="765"/>
      <c r="W126" s="765"/>
      <c r="X126" s="765"/>
      <c r="Y126" s="765"/>
      <c r="Z126" s="765"/>
      <c r="AA126" s="765"/>
      <c r="AB126" s="765"/>
      <c r="AC126" s="765"/>
      <c r="AD126" s="765"/>
      <c r="AE126" s="765"/>
      <c r="AF126" s="765"/>
      <c r="AG126" s="765"/>
      <c r="AH126" s="765"/>
      <c r="AI126" s="765"/>
      <c r="AJ126" s="765"/>
      <c r="AK126" s="765"/>
      <c r="AL126" s="765"/>
      <c r="AM126" s="765"/>
      <c r="AN126" s="765"/>
    </row>
    <row r="127" spans="1:40" ht="18">
      <c r="A127" s="765"/>
      <c r="B127" s="765"/>
      <c r="C127" s="765"/>
      <c r="D127" s="765"/>
      <c r="E127" s="765"/>
      <c r="F127" s="765"/>
      <c r="G127" s="765"/>
      <c r="H127" s="765"/>
      <c r="I127" s="765"/>
      <c r="J127" s="765"/>
      <c r="K127" s="765"/>
      <c r="L127" s="765"/>
      <c r="M127" s="765"/>
      <c r="N127" s="765"/>
      <c r="O127" s="765"/>
      <c r="P127" s="765"/>
      <c r="Q127" s="765"/>
      <c r="R127" s="765"/>
      <c r="S127" s="765"/>
      <c r="T127" s="765"/>
      <c r="U127" s="765"/>
      <c r="V127" s="765"/>
      <c r="W127" s="765"/>
      <c r="X127" s="765"/>
      <c r="Y127" s="765"/>
      <c r="Z127" s="765"/>
      <c r="AA127" s="765"/>
      <c r="AB127" s="765"/>
      <c r="AC127" s="765"/>
      <c r="AD127" s="765"/>
      <c r="AE127" s="765"/>
      <c r="AF127" s="765"/>
      <c r="AG127" s="765"/>
      <c r="AH127" s="765"/>
      <c r="AI127" s="765"/>
      <c r="AJ127" s="765"/>
      <c r="AK127" s="765"/>
      <c r="AL127" s="765"/>
      <c r="AM127" s="765"/>
      <c r="AN127" s="765"/>
    </row>
    <row r="128" spans="1:40" ht="18">
      <c r="A128" s="765"/>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5"/>
      <c r="X128" s="765"/>
      <c r="Y128" s="765"/>
      <c r="Z128" s="765"/>
      <c r="AA128" s="765"/>
      <c r="AB128" s="765"/>
      <c r="AC128" s="765"/>
      <c r="AD128" s="765"/>
      <c r="AE128" s="765"/>
      <c r="AF128" s="765"/>
      <c r="AG128" s="765"/>
      <c r="AH128" s="765"/>
      <c r="AI128" s="765"/>
      <c r="AJ128" s="765"/>
      <c r="AK128" s="765"/>
      <c r="AL128" s="765"/>
      <c r="AM128" s="765"/>
      <c r="AN128" s="765"/>
    </row>
    <row r="129" spans="1:40" ht="18">
      <c r="A129" s="765"/>
      <c r="B129" s="765"/>
      <c r="C129" s="765"/>
      <c r="D129" s="765"/>
      <c r="E129" s="765"/>
      <c r="F129" s="765"/>
      <c r="G129" s="765"/>
      <c r="H129" s="765"/>
      <c r="I129" s="765"/>
      <c r="J129" s="765"/>
      <c r="K129" s="765"/>
      <c r="L129" s="765"/>
      <c r="M129" s="765"/>
      <c r="N129" s="765"/>
      <c r="O129" s="765"/>
      <c r="P129" s="765"/>
      <c r="Q129" s="765"/>
      <c r="R129" s="765"/>
      <c r="S129" s="765"/>
      <c r="T129" s="765"/>
      <c r="U129" s="765"/>
      <c r="V129" s="765"/>
      <c r="W129" s="765"/>
      <c r="X129" s="765"/>
      <c r="Y129" s="765"/>
      <c r="Z129" s="765"/>
      <c r="AA129" s="765"/>
      <c r="AB129" s="765"/>
      <c r="AC129" s="765"/>
      <c r="AD129" s="765"/>
      <c r="AE129" s="765"/>
      <c r="AF129" s="765"/>
      <c r="AG129" s="765"/>
      <c r="AH129" s="765"/>
      <c r="AI129" s="765"/>
      <c r="AJ129" s="765"/>
      <c r="AK129" s="765"/>
      <c r="AL129" s="765"/>
      <c r="AM129" s="765"/>
      <c r="AN129" s="765"/>
    </row>
    <row r="130" spans="1:40" ht="18">
      <c r="A130" s="765"/>
      <c r="B130" s="765"/>
      <c r="C130" s="765"/>
      <c r="D130" s="765"/>
      <c r="E130" s="765"/>
      <c r="F130" s="765"/>
      <c r="G130" s="765"/>
      <c r="H130" s="765"/>
      <c r="I130" s="765"/>
      <c r="J130" s="765"/>
      <c r="K130" s="765"/>
      <c r="L130" s="765"/>
      <c r="M130" s="765"/>
      <c r="N130" s="765"/>
      <c r="O130" s="765"/>
      <c r="P130" s="765"/>
      <c r="Q130" s="765"/>
      <c r="R130" s="765"/>
      <c r="S130" s="765"/>
      <c r="T130" s="765"/>
      <c r="U130" s="765"/>
      <c r="V130" s="765"/>
      <c r="W130" s="765"/>
      <c r="X130" s="765"/>
      <c r="Y130" s="765"/>
      <c r="Z130" s="765"/>
      <c r="AA130" s="765"/>
      <c r="AB130" s="765"/>
      <c r="AC130" s="765"/>
      <c r="AD130" s="765"/>
      <c r="AE130" s="765"/>
      <c r="AF130" s="765"/>
      <c r="AG130" s="765"/>
      <c r="AH130" s="765"/>
      <c r="AI130" s="765"/>
      <c r="AJ130" s="765"/>
      <c r="AK130" s="765"/>
      <c r="AL130" s="765"/>
      <c r="AM130" s="765"/>
      <c r="AN130" s="765"/>
    </row>
    <row r="131" spans="1:40" ht="18">
      <c r="A131" s="765"/>
      <c r="B131" s="765"/>
      <c r="C131" s="765"/>
      <c r="D131" s="765"/>
      <c r="E131" s="765"/>
      <c r="F131" s="765"/>
      <c r="G131" s="765"/>
      <c r="H131" s="765"/>
      <c r="I131" s="765"/>
      <c r="J131" s="765"/>
      <c r="K131" s="765"/>
      <c r="L131" s="765"/>
      <c r="M131" s="765"/>
      <c r="N131" s="765"/>
      <c r="O131" s="765"/>
      <c r="P131" s="765"/>
      <c r="Q131" s="765"/>
      <c r="R131" s="765"/>
      <c r="S131" s="765"/>
      <c r="T131" s="765"/>
      <c r="U131" s="765"/>
      <c r="V131" s="765"/>
      <c r="W131" s="765"/>
      <c r="X131" s="765"/>
      <c r="Y131" s="765"/>
      <c r="Z131" s="765"/>
      <c r="AA131" s="765"/>
      <c r="AB131" s="765"/>
      <c r="AC131" s="765"/>
      <c r="AD131" s="765"/>
      <c r="AE131" s="765"/>
      <c r="AF131" s="765"/>
      <c r="AG131" s="765"/>
      <c r="AH131" s="765"/>
      <c r="AI131" s="765"/>
      <c r="AJ131" s="765"/>
      <c r="AK131" s="765"/>
      <c r="AL131" s="765"/>
      <c r="AM131" s="765"/>
      <c r="AN131" s="765"/>
    </row>
    <row r="132" spans="1:40" ht="18">
      <c r="A132" s="765"/>
      <c r="B132" s="765"/>
      <c r="C132" s="765"/>
      <c r="D132" s="765"/>
      <c r="E132" s="765"/>
      <c r="F132" s="765"/>
      <c r="G132" s="765"/>
      <c r="H132" s="765"/>
      <c r="I132" s="765"/>
      <c r="J132" s="765"/>
      <c r="K132" s="765"/>
      <c r="L132" s="765"/>
      <c r="M132" s="765"/>
      <c r="N132" s="765"/>
      <c r="O132" s="765"/>
      <c r="P132" s="765"/>
      <c r="Q132" s="765"/>
      <c r="R132" s="765"/>
      <c r="S132" s="765"/>
      <c r="T132" s="765"/>
      <c r="U132" s="765"/>
      <c r="V132" s="765"/>
      <c r="W132" s="765"/>
      <c r="X132" s="765"/>
      <c r="Y132" s="765"/>
      <c r="Z132" s="765"/>
      <c r="AA132" s="765"/>
      <c r="AB132" s="765"/>
      <c r="AC132" s="765"/>
      <c r="AD132" s="765"/>
      <c r="AE132" s="765"/>
      <c r="AF132" s="765"/>
      <c r="AG132" s="765"/>
      <c r="AH132" s="765"/>
      <c r="AI132" s="765"/>
      <c r="AJ132" s="765"/>
      <c r="AK132" s="765"/>
      <c r="AL132" s="765"/>
      <c r="AM132" s="765"/>
      <c r="AN132" s="765"/>
    </row>
    <row r="133" spans="1:40" ht="18">
      <c r="A133" s="765"/>
      <c r="B133" s="765"/>
      <c r="C133" s="765"/>
      <c r="D133" s="765"/>
      <c r="E133" s="765"/>
      <c r="F133" s="765"/>
      <c r="G133" s="765"/>
      <c r="H133" s="765"/>
      <c r="I133" s="765"/>
      <c r="J133" s="765"/>
      <c r="K133" s="765"/>
      <c r="L133" s="765"/>
      <c r="M133" s="765"/>
      <c r="N133" s="765"/>
      <c r="O133" s="765"/>
      <c r="P133" s="765"/>
      <c r="Q133" s="765"/>
      <c r="R133" s="765"/>
      <c r="S133" s="765"/>
      <c r="T133" s="765"/>
      <c r="U133" s="765"/>
      <c r="V133" s="765"/>
      <c r="W133" s="765"/>
      <c r="X133" s="765"/>
      <c r="Y133" s="765"/>
      <c r="Z133" s="765"/>
      <c r="AA133" s="765"/>
      <c r="AB133" s="765"/>
      <c r="AC133" s="765"/>
      <c r="AD133" s="765"/>
      <c r="AE133" s="765"/>
      <c r="AF133" s="765"/>
      <c r="AG133" s="765"/>
      <c r="AH133" s="765"/>
      <c r="AI133" s="765"/>
      <c r="AJ133" s="765"/>
      <c r="AK133" s="765"/>
      <c r="AL133" s="765"/>
      <c r="AM133" s="765"/>
      <c r="AN133" s="765"/>
    </row>
    <row r="134" spans="1:40" ht="18">
      <c r="A134" s="765"/>
      <c r="B134" s="765"/>
      <c r="C134" s="765"/>
      <c r="D134" s="765"/>
      <c r="E134" s="765"/>
      <c r="F134" s="765"/>
      <c r="G134" s="765"/>
      <c r="H134" s="765"/>
      <c r="I134" s="765"/>
      <c r="J134" s="765"/>
      <c r="K134" s="765"/>
      <c r="L134" s="765"/>
      <c r="M134" s="765"/>
      <c r="N134" s="765"/>
      <c r="O134" s="765"/>
      <c r="P134" s="765"/>
      <c r="Q134" s="765"/>
      <c r="R134" s="765"/>
      <c r="S134" s="765"/>
      <c r="T134" s="765"/>
      <c r="U134" s="765"/>
      <c r="V134" s="765"/>
      <c r="W134" s="765"/>
      <c r="X134" s="765"/>
      <c r="Y134" s="765"/>
      <c r="Z134" s="765"/>
      <c r="AA134" s="765"/>
      <c r="AB134" s="765"/>
      <c r="AC134" s="765"/>
      <c r="AD134" s="765"/>
      <c r="AE134" s="765"/>
      <c r="AF134" s="765"/>
      <c r="AG134" s="765"/>
      <c r="AH134" s="765"/>
      <c r="AI134" s="765"/>
      <c r="AJ134" s="765"/>
      <c r="AK134" s="765"/>
      <c r="AL134" s="765"/>
      <c r="AM134" s="765"/>
      <c r="AN134" s="765"/>
    </row>
    <row r="135" spans="1:40" ht="18">
      <c r="A135" s="765"/>
      <c r="B135" s="765"/>
      <c r="C135" s="765"/>
      <c r="D135" s="765"/>
      <c r="E135" s="765"/>
      <c r="F135" s="765"/>
      <c r="G135" s="765"/>
      <c r="H135" s="765"/>
      <c r="I135" s="765"/>
      <c r="J135" s="765"/>
      <c r="K135" s="765"/>
      <c r="L135" s="765"/>
      <c r="M135" s="765"/>
      <c r="N135" s="765"/>
      <c r="O135" s="765"/>
      <c r="P135" s="765"/>
      <c r="Q135" s="765"/>
      <c r="R135" s="765"/>
      <c r="S135" s="765"/>
      <c r="T135" s="765"/>
      <c r="U135" s="765"/>
      <c r="V135" s="765"/>
      <c r="W135" s="765"/>
      <c r="X135" s="765"/>
      <c r="Y135" s="765"/>
      <c r="Z135" s="765"/>
      <c r="AA135" s="765"/>
      <c r="AB135" s="765"/>
      <c r="AC135" s="765"/>
      <c r="AD135" s="765"/>
      <c r="AE135" s="765"/>
      <c r="AF135" s="765"/>
      <c r="AG135" s="765"/>
      <c r="AH135" s="765"/>
      <c r="AI135" s="765"/>
      <c r="AJ135" s="765"/>
      <c r="AK135" s="765"/>
      <c r="AL135" s="765"/>
      <c r="AM135" s="765"/>
      <c r="AN135" s="765"/>
    </row>
    <row r="136" spans="1:40" ht="18">
      <c r="A136" s="765"/>
      <c r="B136" s="765"/>
      <c r="C136" s="765"/>
      <c r="D136" s="765"/>
      <c r="E136" s="765"/>
      <c r="F136" s="765"/>
      <c r="G136" s="765"/>
      <c r="H136" s="765"/>
      <c r="I136" s="765"/>
      <c r="J136" s="765"/>
      <c r="K136" s="765"/>
      <c r="L136" s="765"/>
      <c r="M136" s="765"/>
      <c r="N136" s="765"/>
      <c r="O136" s="765"/>
      <c r="P136" s="765"/>
      <c r="Q136" s="765"/>
      <c r="R136" s="765"/>
      <c r="S136" s="765"/>
      <c r="T136" s="765"/>
      <c r="U136" s="765"/>
      <c r="V136" s="765"/>
      <c r="W136" s="765"/>
      <c r="X136" s="765"/>
      <c r="Y136" s="765"/>
      <c r="Z136" s="765"/>
      <c r="AA136" s="765"/>
      <c r="AB136" s="765"/>
      <c r="AC136" s="765"/>
      <c r="AD136" s="765"/>
      <c r="AE136" s="765"/>
      <c r="AF136" s="765"/>
      <c r="AG136" s="765"/>
      <c r="AH136" s="765"/>
      <c r="AI136" s="765"/>
      <c r="AJ136" s="765"/>
      <c r="AK136" s="765"/>
      <c r="AL136" s="765"/>
      <c r="AM136" s="765"/>
      <c r="AN136" s="765"/>
    </row>
    <row r="137" spans="1:40" ht="18">
      <c r="A137" s="765"/>
      <c r="B137" s="765"/>
      <c r="C137" s="765"/>
      <c r="D137" s="765"/>
      <c r="E137" s="765"/>
      <c r="F137" s="765"/>
      <c r="G137" s="765"/>
      <c r="H137" s="765"/>
      <c r="I137" s="765"/>
      <c r="J137" s="765"/>
      <c r="K137" s="765"/>
      <c r="L137" s="765"/>
      <c r="M137" s="765"/>
      <c r="N137" s="765"/>
      <c r="O137" s="765"/>
      <c r="P137" s="765"/>
      <c r="Q137" s="765"/>
      <c r="R137" s="765"/>
      <c r="S137" s="765"/>
      <c r="T137" s="765"/>
      <c r="U137" s="765"/>
      <c r="V137" s="765"/>
      <c r="W137" s="765"/>
      <c r="X137" s="765"/>
      <c r="Y137" s="765"/>
      <c r="Z137" s="765"/>
      <c r="AA137" s="765"/>
      <c r="AB137" s="765"/>
      <c r="AC137" s="765"/>
      <c r="AD137" s="765"/>
      <c r="AE137" s="765"/>
      <c r="AF137" s="765"/>
      <c r="AG137" s="765"/>
      <c r="AH137" s="765"/>
      <c r="AI137" s="765"/>
      <c r="AJ137" s="765"/>
      <c r="AK137" s="765"/>
      <c r="AL137" s="765"/>
      <c r="AM137" s="765"/>
      <c r="AN137" s="765"/>
    </row>
    <row r="138" spans="1:40" ht="18">
      <c r="A138" s="765"/>
      <c r="B138" s="765"/>
      <c r="C138" s="765"/>
      <c r="D138" s="765"/>
      <c r="E138" s="765"/>
      <c r="F138" s="765"/>
      <c r="G138" s="765"/>
      <c r="H138" s="765"/>
      <c r="I138" s="765"/>
      <c r="J138" s="765"/>
      <c r="K138" s="765"/>
      <c r="L138" s="765"/>
      <c r="M138" s="765"/>
      <c r="N138" s="765"/>
      <c r="O138" s="765"/>
      <c r="P138" s="765"/>
      <c r="Q138" s="765"/>
      <c r="R138" s="765"/>
      <c r="S138" s="765"/>
      <c r="T138" s="765"/>
      <c r="U138" s="765"/>
      <c r="V138" s="765"/>
      <c r="W138" s="765"/>
      <c r="X138" s="765"/>
      <c r="Y138" s="765"/>
      <c r="Z138" s="765"/>
      <c r="AA138" s="765"/>
      <c r="AB138" s="765"/>
      <c r="AC138" s="765"/>
      <c r="AD138" s="765"/>
      <c r="AE138" s="765"/>
      <c r="AF138" s="765"/>
      <c r="AG138" s="765"/>
      <c r="AH138" s="765"/>
      <c r="AI138" s="765"/>
      <c r="AJ138" s="765"/>
      <c r="AK138" s="765"/>
      <c r="AL138" s="765"/>
      <c r="AM138" s="765"/>
      <c r="AN138" s="765"/>
    </row>
    <row r="139" spans="1:40" ht="18">
      <c r="A139" s="765"/>
      <c r="B139" s="765"/>
      <c r="C139" s="765"/>
      <c r="D139" s="765"/>
      <c r="E139" s="765"/>
      <c r="F139" s="765"/>
      <c r="G139" s="765"/>
      <c r="H139" s="765"/>
      <c r="I139" s="765"/>
      <c r="J139" s="765"/>
      <c r="K139" s="765"/>
      <c r="L139" s="765"/>
      <c r="M139" s="765"/>
      <c r="N139" s="765"/>
      <c r="O139" s="765"/>
      <c r="P139" s="765"/>
      <c r="Q139" s="765"/>
      <c r="R139" s="765"/>
      <c r="S139" s="765"/>
      <c r="T139" s="765"/>
      <c r="U139" s="765"/>
      <c r="V139" s="765"/>
      <c r="W139" s="765"/>
      <c r="X139" s="765"/>
      <c r="Y139" s="765"/>
      <c r="Z139" s="765"/>
      <c r="AA139" s="765"/>
      <c r="AB139" s="765"/>
      <c r="AC139" s="765"/>
      <c r="AD139" s="765"/>
      <c r="AE139" s="765"/>
      <c r="AF139" s="765"/>
      <c r="AG139" s="765"/>
      <c r="AH139" s="765"/>
      <c r="AI139" s="765"/>
      <c r="AJ139" s="765"/>
      <c r="AK139" s="765"/>
      <c r="AL139" s="765"/>
      <c r="AM139" s="765"/>
      <c r="AN139" s="765"/>
    </row>
    <row r="140" spans="1:40" ht="18">
      <c r="A140" s="765"/>
      <c r="B140" s="765"/>
      <c r="C140" s="765"/>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row>
    <row r="141" spans="1:40" ht="18">
      <c r="A141" s="765"/>
      <c r="B141" s="765"/>
      <c r="C141" s="765"/>
      <c r="D141" s="765"/>
      <c r="E141" s="765"/>
      <c r="F141" s="765"/>
      <c r="G141" s="765"/>
      <c r="H141" s="765"/>
      <c r="I141" s="765"/>
      <c r="J141" s="765"/>
      <c r="K141" s="765"/>
      <c r="L141" s="765"/>
      <c r="M141" s="765"/>
      <c r="N141" s="765"/>
      <c r="O141" s="765"/>
      <c r="P141" s="765"/>
      <c r="Q141" s="765"/>
      <c r="R141" s="765"/>
      <c r="S141" s="765"/>
      <c r="T141" s="765"/>
      <c r="U141" s="765"/>
      <c r="V141" s="765"/>
      <c r="W141" s="765"/>
      <c r="X141" s="765"/>
      <c r="Y141" s="765"/>
      <c r="Z141" s="765"/>
      <c r="AA141" s="765"/>
      <c r="AB141" s="765"/>
      <c r="AC141" s="765"/>
      <c r="AD141" s="765"/>
      <c r="AE141" s="765"/>
      <c r="AF141" s="765"/>
      <c r="AG141" s="765"/>
      <c r="AH141" s="765"/>
      <c r="AI141" s="765"/>
      <c r="AJ141" s="765"/>
      <c r="AK141" s="765"/>
      <c r="AL141" s="765"/>
      <c r="AM141" s="765"/>
      <c r="AN141" s="765"/>
    </row>
    <row r="142" spans="1:40" ht="18">
      <c r="A142" s="765"/>
      <c r="B142" s="765"/>
      <c r="C142" s="765"/>
      <c r="D142" s="765"/>
      <c r="E142" s="765"/>
      <c r="F142" s="765"/>
      <c r="G142" s="765"/>
      <c r="H142" s="765"/>
      <c r="I142" s="765"/>
      <c r="J142" s="765"/>
      <c r="K142" s="765"/>
      <c r="L142" s="765"/>
      <c r="M142" s="765"/>
      <c r="N142" s="765"/>
      <c r="O142" s="765"/>
      <c r="P142" s="765"/>
      <c r="Q142" s="765"/>
      <c r="R142" s="765"/>
      <c r="S142" s="765"/>
      <c r="T142" s="765"/>
      <c r="U142" s="765"/>
      <c r="V142" s="765"/>
      <c r="W142" s="765"/>
      <c r="X142" s="765"/>
      <c r="Y142" s="765"/>
      <c r="Z142" s="765"/>
      <c r="AA142" s="765"/>
      <c r="AB142" s="765"/>
      <c r="AC142" s="765"/>
      <c r="AD142" s="765"/>
      <c r="AE142" s="765"/>
      <c r="AF142" s="765"/>
      <c r="AG142" s="765"/>
      <c r="AH142" s="765"/>
      <c r="AI142" s="765"/>
      <c r="AJ142" s="765"/>
      <c r="AK142" s="765"/>
      <c r="AL142" s="765"/>
      <c r="AM142" s="765"/>
      <c r="AN142" s="765"/>
    </row>
    <row r="143" spans="1:40" ht="18">
      <c r="A143" s="765"/>
      <c r="B143" s="765"/>
      <c r="C143" s="765"/>
      <c r="D143" s="765"/>
      <c r="E143" s="765"/>
      <c r="F143" s="765"/>
      <c r="G143" s="765"/>
      <c r="H143" s="765"/>
      <c r="I143" s="765"/>
      <c r="J143" s="765"/>
      <c r="K143" s="765"/>
      <c r="L143" s="765"/>
      <c r="M143" s="765"/>
      <c r="N143" s="765"/>
      <c r="O143" s="765"/>
      <c r="P143" s="765"/>
      <c r="Q143" s="765"/>
      <c r="R143" s="765"/>
      <c r="S143" s="765"/>
      <c r="T143" s="765"/>
      <c r="U143" s="765"/>
      <c r="V143" s="765"/>
      <c r="W143" s="765"/>
      <c r="X143" s="765"/>
      <c r="Y143" s="765"/>
      <c r="Z143" s="765"/>
      <c r="AA143" s="765"/>
      <c r="AB143" s="765"/>
      <c r="AC143" s="765"/>
      <c r="AD143" s="765"/>
      <c r="AE143" s="765"/>
      <c r="AF143" s="765"/>
      <c r="AG143" s="765"/>
      <c r="AH143" s="765"/>
      <c r="AI143" s="765"/>
      <c r="AJ143" s="765"/>
      <c r="AK143" s="765"/>
      <c r="AL143" s="765"/>
      <c r="AM143" s="765"/>
      <c r="AN143" s="765"/>
    </row>
    <row r="144" spans="1:40" ht="18">
      <c r="A144" s="765"/>
      <c r="B144" s="765"/>
      <c r="C144" s="765"/>
      <c r="D144" s="765"/>
      <c r="E144" s="765"/>
      <c r="F144" s="765"/>
      <c r="G144" s="765"/>
      <c r="H144" s="765"/>
      <c r="I144" s="765"/>
      <c r="J144" s="765"/>
      <c r="K144" s="765"/>
      <c r="L144" s="765"/>
      <c r="M144" s="765"/>
      <c r="N144" s="765"/>
      <c r="O144" s="765"/>
      <c r="P144" s="765"/>
      <c r="Q144" s="765"/>
      <c r="R144" s="765"/>
      <c r="S144" s="765"/>
      <c r="T144" s="765"/>
      <c r="U144" s="765"/>
      <c r="V144" s="765"/>
      <c r="W144" s="765"/>
      <c r="X144" s="765"/>
      <c r="Y144" s="765"/>
      <c r="Z144" s="765"/>
      <c r="AA144" s="765"/>
      <c r="AB144" s="765"/>
      <c r="AC144" s="765"/>
      <c r="AD144" s="765"/>
      <c r="AE144" s="765"/>
      <c r="AF144" s="765"/>
      <c r="AG144" s="765"/>
      <c r="AH144" s="765"/>
      <c r="AI144" s="765"/>
      <c r="AJ144" s="765"/>
      <c r="AK144" s="765"/>
      <c r="AL144" s="765"/>
      <c r="AM144" s="765"/>
      <c r="AN144" s="765"/>
    </row>
    <row r="145" spans="1:40" ht="18">
      <c r="A145" s="765"/>
      <c r="B145" s="765"/>
      <c r="C145" s="765"/>
      <c r="D145" s="765"/>
      <c r="E145" s="765"/>
      <c r="F145" s="765"/>
      <c r="G145" s="765"/>
      <c r="H145" s="765"/>
      <c r="I145" s="765"/>
      <c r="J145" s="765"/>
      <c r="K145" s="765"/>
      <c r="L145" s="765"/>
      <c r="M145" s="765"/>
      <c r="N145" s="765"/>
      <c r="O145" s="765"/>
      <c r="P145" s="765"/>
      <c r="Q145" s="765"/>
      <c r="R145" s="765"/>
      <c r="S145" s="765"/>
      <c r="T145" s="765"/>
      <c r="U145" s="765"/>
      <c r="V145" s="765"/>
      <c r="W145" s="765"/>
      <c r="X145" s="765"/>
      <c r="Y145" s="765"/>
      <c r="Z145" s="765"/>
      <c r="AA145" s="765"/>
      <c r="AB145" s="765"/>
      <c r="AC145" s="765"/>
      <c r="AD145" s="765"/>
      <c r="AE145" s="765"/>
      <c r="AF145" s="765"/>
      <c r="AG145" s="765"/>
      <c r="AH145" s="765"/>
      <c r="AI145" s="765"/>
      <c r="AJ145" s="765"/>
      <c r="AK145" s="765"/>
      <c r="AL145" s="765"/>
      <c r="AM145" s="765"/>
      <c r="AN145" s="765"/>
    </row>
    <row r="146" spans="1:40" ht="18">
      <c r="A146" s="765"/>
      <c r="B146" s="765"/>
      <c r="C146" s="765"/>
      <c r="D146" s="765"/>
      <c r="E146" s="765"/>
      <c r="F146" s="765"/>
      <c r="G146" s="765"/>
      <c r="H146" s="765"/>
      <c r="I146" s="765"/>
      <c r="J146" s="765"/>
      <c r="K146" s="765"/>
      <c r="L146" s="765"/>
      <c r="M146" s="765"/>
      <c r="N146" s="765"/>
      <c r="O146" s="765"/>
      <c r="P146" s="765"/>
      <c r="Q146" s="765"/>
      <c r="R146" s="765"/>
      <c r="S146" s="765"/>
      <c r="T146" s="765"/>
      <c r="U146" s="765"/>
      <c r="V146" s="765"/>
      <c r="W146" s="765"/>
      <c r="X146" s="765"/>
      <c r="Y146" s="765"/>
      <c r="Z146" s="765"/>
      <c r="AA146" s="765"/>
      <c r="AB146" s="765"/>
      <c r="AC146" s="765"/>
      <c r="AD146" s="765"/>
      <c r="AE146" s="765"/>
      <c r="AF146" s="765"/>
      <c r="AG146" s="765"/>
      <c r="AH146" s="765"/>
      <c r="AI146" s="765"/>
      <c r="AJ146" s="765"/>
      <c r="AK146" s="765"/>
      <c r="AL146" s="765"/>
      <c r="AM146" s="765"/>
      <c r="AN146" s="765"/>
    </row>
    <row r="147" spans="1:40" ht="18">
      <c r="A147" s="765"/>
      <c r="B147" s="765"/>
      <c r="C147" s="765"/>
      <c r="D147" s="765"/>
      <c r="E147" s="765"/>
      <c r="F147" s="765"/>
      <c r="G147" s="765"/>
      <c r="H147" s="765"/>
      <c r="I147" s="765"/>
      <c r="J147" s="765"/>
      <c r="K147" s="765"/>
      <c r="L147" s="765"/>
      <c r="M147" s="765"/>
      <c r="N147" s="765"/>
      <c r="O147" s="765"/>
      <c r="P147" s="765"/>
      <c r="Q147" s="765"/>
      <c r="R147" s="765"/>
      <c r="S147" s="765"/>
      <c r="T147" s="765"/>
      <c r="U147" s="765"/>
      <c r="V147" s="765"/>
      <c r="W147" s="765"/>
      <c r="X147" s="765"/>
      <c r="Y147" s="765"/>
      <c r="Z147" s="765"/>
      <c r="AA147" s="765"/>
      <c r="AB147" s="765"/>
      <c r="AC147" s="765"/>
      <c r="AD147" s="765"/>
      <c r="AE147" s="765"/>
      <c r="AF147" s="765"/>
      <c r="AG147" s="765"/>
      <c r="AH147" s="765"/>
      <c r="AI147" s="765"/>
      <c r="AJ147" s="765"/>
      <c r="AK147" s="765"/>
      <c r="AL147" s="765"/>
      <c r="AM147" s="765"/>
      <c r="AN147" s="765"/>
    </row>
    <row r="148" spans="1:40" ht="18">
      <c r="A148" s="765"/>
      <c r="B148" s="765"/>
      <c r="C148" s="765"/>
      <c r="D148" s="765"/>
      <c r="E148" s="765"/>
      <c r="F148" s="765"/>
      <c r="G148" s="765"/>
      <c r="H148" s="765"/>
      <c r="I148" s="765"/>
      <c r="J148" s="765"/>
      <c r="K148" s="765"/>
      <c r="L148" s="765"/>
      <c r="M148" s="765"/>
      <c r="N148" s="765"/>
      <c r="O148" s="765"/>
      <c r="P148" s="765"/>
      <c r="Q148" s="765"/>
      <c r="R148" s="765"/>
      <c r="S148" s="765"/>
      <c r="T148" s="765"/>
      <c r="U148" s="765"/>
      <c r="V148" s="765"/>
      <c r="W148" s="765"/>
      <c r="X148" s="765"/>
      <c r="Y148" s="765"/>
      <c r="Z148" s="765"/>
      <c r="AA148" s="765"/>
      <c r="AB148" s="765"/>
      <c r="AC148" s="765"/>
      <c r="AD148" s="765"/>
      <c r="AE148" s="765"/>
      <c r="AF148" s="765"/>
      <c r="AG148" s="765"/>
      <c r="AH148" s="765"/>
      <c r="AI148" s="765"/>
      <c r="AJ148" s="765"/>
      <c r="AK148" s="765"/>
      <c r="AL148" s="765"/>
      <c r="AM148" s="765"/>
      <c r="AN148" s="765"/>
    </row>
    <row r="149" spans="1:40" ht="18">
      <c r="A149" s="765"/>
      <c r="B149" s="765"/>
      <c r="C149" s="765"/>
      <c r="D149" s="765"/>
      <c r="E149" s="765"/>
      <c r="F149" s="765"/>
      <c r="G149" s="765"/>
      <c r="H149" s="765"/>
      <c r="I149" s="765"/>
      <c r="J149" s="765"/>
      <c r="K149" s="765"/>
      <c r="L149" s="765"/>
      <c r="M149" s="765"/>
      <c r="N149" s="765"/>
      <c r="O149" s="765"/>
      <c r="P149" s="765"/>
      <c r="Q149" s="765"/>
      <c r="R149" s="765"/>
      <c r="S149" s="765"/>
      <c r="T149" s="765"/>
      <c r="U149" s="765"/>
      <c r="V149" s="765"/>
      <c r="W149" s="765"/>
      <c r="X149" s="765"/>
      <c r="Y149" s="765"/>
      <c r="Z149" s="765"/>
      <c r="AA149" s="765"/>
      <c r="AB149" s="765"/>
      <c r="AC149" s="765"/>
      <c r="AD149" s="765"/>
      <c r="AE149" s="765"/>
      <c r="AF149" s="765"/>
      <c r="AG149" s="765"/>
      <c r="AH149" s="765"/>
      <c r="AI149" s="765"/>
      <c r="AJ149" s="765"/>
      <c r="AK149" s="765"/>
      <c r="AL149" s="765"/>
      <c r="AM149" s="765"/>
      <c r="AN149" s="765"/>
    </row>
    <row r="150" spans="1:40" ht="18">
      <c r="A150" s="765"/>
      <c r="B150" s="765"/>
      <c r="C150" s="765"/>
      <c r="D150" s="765"/>
      <c r="E150" s="765"/>
      <c r="F150" s="765"/>
      <c r="G150" s="765"/>
      <c r="H150" s="765"/>
      <c r="I150" s="765"/>
      <c r="J150" s="765"/>
      <c r="K150" s="765"/>
      <c r="L150" s="765"/>
      <c r="M150" s="765"/>
      <c r="N150" s="765"/>
      <c r="O150" s="765"/>
      <c r="P150" s="765"/>
      <c r="Q150" s="765"/>
      <c r="R150" s="765"/>
      <c r="S150" s="765"/>
      <c r="T150" s="765"/>
      <c r="U150" s="765"/>
      <c r="V150" s="765"/>
      <c r="W150" s="765"/>
      <c r="X150" s="765"/>
      <c r="Y150" s="765"/>
      <c r="Z150" s="765"/>
      <c r="AA150" s="765"/>
      <c r="AB150" s="765"/>
      <c r="AC150" s="765"/>
      <c r="AD150" s="765"/>
      <c r="AE150" s="765"/>
      <c r="AF150" s="765"/>
      <c r="AG150" s="765"/>
      <c r="AH150" s="765"/>
      <c r="AI150" s="765"/>
      <c r="AJ150" s="765"/>
      <c r="AK150" s="765"/>
      <c r="AL150" s="765"/>
      <c r="AM150" s="765"/>
      <c r="AN150" s="765"/>
    </row>
    <row r="151" spans="1:40" ht="18">
      <c r="A151" s="765"/>
      <c r="B151" s="765"/>
      <c r="C151" s="765"/>
      <c r="D151" s="765"/>
      <c r="E151" s="765"/>
      <c r="F151" s="765"/>
      <c r="G151" s="765"/>
      <c r="H151" s="765"/>
      <c r="I151" s="765"/>
      <c r="J151" s="765"/>
      <c r="K151" s="765"/>
      <c r="L151" s="765"/>
      <c r="M151" s="765"/>
      <c r="N151" s="765"/>
      <c r="O151" s="765"/>
      <c r="P151" s="765"/>
      <c r="Q151" s="765"/>
      <c r="R151" s="765"/>
      <c r="S151" s="765"/>
      <c r="T151" s="765"/>
      <c r="U151" s="765"/>
      <c r="V151" s="765"/>
      <c r="W151" s="765"/>
      <c r="X151" s="765"/>
      <c r="Y151" s="765"/>
      <c r="Z151" s="765"/>
      <c r="AA151" s="765"/>
      <c r="AB151" s="765"/>
      <c r="AC151" s="765"/>
      <c r="AD151" s="765"/>
      <c r="AE151" s="765"/>
      <c r="AF151" s="765"/>
      <c r="AG151" s="765"/>
      <c r="AH151" s="765"/>
      <c r="AI151" s="765"/>
      <c r="AJ151" s="765"/>
      <c r="AK151" s="765"/>
      <c r="AL151" s="765"/>
      <c r="AM151" s="765"/>
      <c r="AN151" s="765"/>
    </row>
    <row r="152" spans="1:40" ht="18">
      <c r="A152" s="765"/>
      <c r="B152" s="765"/>
      <c r="C152" s="765"/>
      <c r="D152" s="765"/>
      <c r="E152" s="765"/>
      <c r="F152" s="765"/>
      <c r="G152" s="765"/>
      <c r="H152" s="765"/>
      <c r="I152" s="765"/>
      <c r="J152" s="765"/>
      <c r="K152" s="765"/>
      <c r="L152" s="765"/>
      <c r="M152" s="765"/>
      <c r="N152" s="765"/>
      <c r="O152" s="765"/>
      <c r="P152" s="765"/>
      <c r="Q152" s="765"/>
      <c r="R152" s="765"/>
      <c r="S152" s="765"/>
      <c r="T152" s="765"/>
      <c r="U152" s="765"/>
      <c r="V152" s="765"/>
      <c r="W152" s="765"/>
      <c r="X152" s="765"/>
      <c r="Y152" s="765"/>
      <c r="Z152" s="765"/>
      <c r="AA152" s="765"/>
      <c r="AB152" s="765"/>
      <c r="AC152" s="765"/>
      <c r="AD152" s="765"/>
      <c r="AE152" s="765"/>
      <c r="AF152" s="765"/>
      <c r="AG152" s="765"/>
      <c r="AH152" s="765"/>
      <c r="AI152" s="765"/>
      <c r="AJ152" s="765"/>
      <c r="AK152" s="765"/>
      <c r="AL152" s="765"/>
      <c r="AM152" s="765"/>
      <c r="AN152" s="765"/>
    </row>
    <row r="153" spans="1:40" ht="18">
      <c r="A153" s="765"/>
      <c r="B153" s="765"/>
      <c r="C153" s="765"/>
      <c r="D153" s="765"/>
      <c r="E153" s="765"/>
      <c r="F153" s="765"/>
      <c r="G153" s="765"/>
      <c r="H153" s="765"/>
      <c r="I153" s="765"/>
      <c r="J153" s="765"/>
      <c r="K153" s="765"/>
      <c r="L153" s="765"/>
      <c r="M153" s="765"/>
      <c r="N153" s="765"/>
      <c r="O153" s="765"/>
      <c r="P153" s="765"/>
      <c r="Q153" s="765"/>
      <c r="R153" s="765"/>
      <c r="S153" s="765"/>
      <c r="T153" s="765"/>
      <c r="U153" s="765"/>
      <c r="V153" s="765"/>
      <c r="W153" s="765"/>
      <c r="X153" s="765"/>
      <c r="Y153" s="765"/>
      <c r="Z153" s="765"/>
      <c r="AA153" s="765"/>
      <c r="AB153" s="765"/>
      <c r="AC153" s="765"/>
      <c r="AD153" s="765"/>
      <c r="AE153" s="765"/>
      <c r="AF153" s="765"/>
      <c r="AG153" s="765"/>
      <c r="AH153" s="765"/>
      <c r="AI153" s="765"/>
      <c r="AJ153" s="765"/>
      <c r="AK153" s="765"/>
      <c r="AL153" s="765"/>
      <c r="AM153" s="765"/>
      <c r="AN153" s="765"/>
    </row>
    <row r="154" spans="1:40" ht="18">
      <c r="A154" s="765"/>
      <c r="B154" s="765"/>
      <c r="C154" s="765"/>
      <c r="D154" s="765"/>
      <c r="E154" s="765"/>
      <c r="F154" s="765"/>
      <c r="G154" s="765"/>
      <c r="H154" s="765"/>
      <c r="I154" s="765"/>
      <c r="J154" s="765"/>
      <c r="K154" s="765"/>
      <c r="L154" s="765"/>
      <c r="M154" s="765"/>
      <c r="N154" s="765"/>
      <c r="O154" s="765"/>
      <c r="P154" s="765"/>
      <c r="Q154" s="765"/>
      <c r="R154" s="765"/>
      <c r="S154" s="765"/>
      <c r="T154" s="765"/>
      <c r="U154" s="765"/>
      <c r="V154" s="765"/>
      <c r="W154" s="765"/>
      <c r="X154" s="765"/>
      <c r="Y154" s="765"/>
      <c r="Z154" s="765"/>
      <c r="AA154" s="765"/>
      <c r="AB154" s="765"/>
      <c r="AC154" s="765"/>
      <c r="AD154" s="765"/>
      <c r="AE154" s="765"/>
      <c r="AF154" s="765"/>
      <c r="AG154" s="765"/>
      <c r="AH154" s="765"/>
      <c r="AI154" s="765"/>
      <c r="AJ154" s="765"/>
      <c r="AK154" s="765"/>
      <c r="AL154" s="765"/>
      <c r="AM154" s="765"/>
      <c r="AN154" s="765"/>
    </row>
    <row r="155" spans="1:40" ht="18">
      <c r="A155" s="765"/>
      <c r="B155" s="765"/>
      <c r="C155" s="765"/>
      <c r="D155" s="765"/>
      <c r="E155" s="765"/>
      <c r="F155" s="765"/>
      <c r="G155" s="765"/>
      <c r="H155" s="765"/>
      <c r="I155" s="765"/>
      <c r="J155" s="765"/>
      <c r="K155" s="765"/>
      <c r="L155" s="765"/>
      <c r="M155" s="765"/>
      <c r="N155" s="765"/>
      <c r="O155" s="765"/>
      <c r="P155" s="765"/>
      <c r="Q155" s="765"/>
      <c r="R155" s="765"/>
      <c r="S155" s="765"/>
      <c r="T155" s="765"/>
      <c r="U155" s="765"/>
      <c r="V155" s="765"/>
      <c r="W155" s="765"/>
      <c r="X155" s="765"/>
      <c r="Y155" s="765"/>
      <c r="Z155" s="765"/>
      <c r="AA155" s="765"/>
      <c r="AB155" s="765"/>
      <c r="AC155" s="765"/>
      <c r="AD155" s="765"/>
      <c r="AE155" s="765"/>
      <c r="AF155" s="765"/>
      <c r="AG155" s="765"/>
      <c r="AH155" s="765"/>
      <c r="AI155" s="765"/>
      <c r="AJ155" s="765"/>
      <c r="AK155" s="765"/>
      <c r="AL155" s="765"/>
      <c r="AM155" s="765"/>
      <c r="AN155" s="765"/>
    </row>
    <row r="156" spans="1:40" ht="18">
      <c r="A156" s="765"/>
      <c r="B156" s="765"/>
      <c r="C156" s="765"/>
      <c r="D156" s="765"/>
      <c r="E156" s="765"/>
      <c r="F156" s="765"/>
      <c r="G156" s="765"/>
      <c r="H156" s="765"/>
      <c r="I156" s="765"/>
      <c r="J156" s="765"/>
      <c r="K156" s="765"/>
      <c r="L156" s="765"/>
      <c r="M156" s="765"/>
      <c r="N156" s="765"/>
      <c r="O156" s="765"/>
      <c r="P156" s="765"/>
      <c r="Q156" s="765"/>
      <c r="R156" s="765"/>
      <c r="S156" s="765"/>
      <c r="T156" s="765"/>
      <c r="U156" s="765"/>
      <c r="V156" s="765"/>
      <c r="W156" s="765"/>
      <c r="X156" s="765"/>
      <c r="Y156" s="765"/>
      <c r="Z156" s="765"/>
      <c r="AA156" s="765"/>
      <c r="AB156" s="765"/>
      <c r="AC156" s="765"/>
      <c r="AD156" s="765"/>
      <c r="AE156" s="765"/>
      <c r="AF156" s="765"/>
      <c r="AG156" s="765"/>
      <c r="AH156" s="765"/>
      <c r="AI156" s="765"/>
      <c r="AJ156" s="765"/>
      <c r="AK156" s="765"/>
      <c r="AL156" s="765"/>
      <c r="AM156" s="765"/>
      <c r="AN156" s="765"/>
    </row>
    <row r="157" spans="1:40" ht="18">
      <c r="A157" s="765"/>
      <c r="B157" s="765"/>
      <c r="C157" s="765"/>
      <c r="D157" s="765"/>
      <c r="E157" s="765"/>
      <c r="F157" s="765"/>
      <c r="G157" s="765"/>
      <c r="H157" s="765"/>
      <c r="I157" s="765"/>
      <c r="J157" s="765"/>
      <c r="K157" s="765"/>
      <c r="L157" s="765"/>
      <c r="M157" s="765"/>
      <c r="N157" s="765"/>
      <c r="O157" s="765"/>
      <c r="P157" s="765"/>
      <c r="Q157" s="765"/>
      <c r="R157" s="765"/>
      <c r="S157" s="765"/>
      <c r="T157" s="765"/>
      <c r="U157" s="765"/>
      <c r="V157" s="765"/>
      <c r="W157" s="765"/>
      <c r="X157" s="765"/>
      <c r="Y157" s="765"/>
      <c r="Z157" s="765"/>
      <c r="AA157" s="765"/>
      <c r="AB157" s="765"/>
      <c r="AC157" s="765"/>
      <c r="AD157" s="765"/>
      <c r="AE157" s="765"/>
      <c r="AF157" s="765"/>
      <c r="AG157" s="765"/>
      <c r="AH157" s="765"/>
      <c r="AI157" s="765"/>
      <c r="AJ157" s="765"/>
      <c r="AK157" s="765"/>
      <c r="AL157" s="765"/>
      <c r="AM157" s="765"/>
      <c r="AN157" s="765"/>
    </row>
    <row r="158" spans="1:40" ht="18">
      <c r="A158" s="765"/>
      <c r="B158" s="765"/>
      <c r="C158" s="765"/>
      <c r="D158" s="765"/>
      <c r="E158" s="765"/>
      <c r="F158" s="765"/>
      <c r="G158" s="765"/>
      <c r="H158" s="765"/>
      <c r="I158" s="765"/>
      <c r="J158" s="765"/>
      <c r="K158" s="765"/>
      <c r="L158" s="765"/>
      <c r="M158" s="765"/>
      <c r="N158" s="765"/>
      <c r="O158" s="765"/>
      <c r="P158" s="765"/>
      <c r="Q158" s="765"/>
      <c r="R158" s="765"/>
      <c r="S158" s="765"/>
      <c r="T158" s="765"/>
      <c r="U158" s="765"/>
      <c r="V158" s="765"/>
      <c r="W158" s="765"/>
      <c r="X158" s="765"/>
      <c r="Y158" s="765"/>
      <c r="Z158" s="765"/>
      <c r="AA158" s="765"/>
      <c r="AB158" s="765"/>
      <c r="AC158" s="765"/>
      <c r="AD158" s="765"/>
      <c r="AE158" s="765"/>
      <c r="AF158" s="765"/>
      <c r="AG158" s="765"/>
      <c r="AH158" s="765"/>
      <c r="AI158" s="765"/>
      <c r="AJ158" s="765"/>
      <c r="AK158" s="765"/>
      <c r="AL158" s="765"/>
      <c r="AM158" s="765"/>
      <c r="AN158" s="765"/>
    </row>
    <row r="159" spans="1:40" ht="18">
      <c r="A159" s="765"/>
      <c r="B159" s="765"/>
      <c r="C159" s="765"/>
      <c r="D159" s="765"/>
      <c r="E159" s="765"/>
      <c r="F159" s="765"/>
      <c r="G159" s="765"/>
      <c r="H159" s="765"/>
      <c r="I159" s="765"/>
      <c r="J159" s="765"/>
      <c r="K159" s="765"/>
      <c r="L159" s="765"/>
      <c r="M159" s="765"/>
      <c r="N159" s="765"/>
      <c r="O159" s="765"/>
      <c r="P159" s="765"/>
      <c r="Q159" s="765"/>
      <c r="R159" s="765"/>
      <c r="S159" s="765"/>
      <c r="T159" s="765"/>
      <c r="U159" s="765"/>
      <c r="V159" s="765"/>
      <c r="W159" s="765"/>
      <c r="X159" s="765"/>
      <c r="Y159" s="765"/>
      <c r="Z159" s="765"/>
      <c r="AA159" s="765"/>
      <c r="AB159" s="765"/>
      <c r="AC159" s="765"/>
      <c r="AD159" s="765"/>
      <c r="AE159" s="765"/>
      <c r="AF159" s="765"/>
      <c r="AG159" s="765"/>
      <c r="AH159" s="765"/>
      <c r="AI159" s="765"/>
      <c r="AJ159" s="765"/>
      <c r="AK159" s="765"/>
      <c r="AL159" s="765"/>
      <c r="AM159" s="765"/>
      <c r="AN159" s="765"/>
    </row>
    <row r="160" spans="1:40" ht="18">
      <c r="A160" s="765"/>
      <c r="B160" s="765"/>
      <c r="C160" s="765"/>
      <c r="D160" s="765"/>
      <c r="E160" s="765"/>
      <c r="F160" s="765"/>
      <c r="G160" s="765"/>
      <c r="H160" s="765"/>
      <c r="I160" s="765"/>
      <c r="J160" s="765"/>
      <c r="K160" s="765"/>
      <c r="L160" s="765"/>
      <c r="M160" s="765"/>
      <c r="N160" s="765"/>
      <c r="O160" s="765"/>
      <c r="P160" s="765"/>
      <c r="Q160" s="765"/>
      <c r="R160" s="765"/>
      <c r="S160" s="765"/>
      <c r="T160" s="765"/>
      <c r="U160" s="765"/>
      <c r="V160" s="765"/>
      <c r="W160" s="765"/>
      <c r="X160" s="765"/>
      <c r="Y160" s="765"/>
      <c r="Z160" s="765"/>
      <c r="AA160" s="765"/>
      <c r="AB160" s="765"/>
      <c r="AC160" s="765"/>
      <c r="AD160" s="765"/>
      <c r="AE160" s="765"/>
      <c r="AF160" s="765"/>
      <c r="AG160" s="765"/>
      <c r="AH160" s="765"/>
      <c r="AI160" s="765"/>
      <c r="AJ160" s="765"/>
      <c r="AK160" s="765"/>
      <c r="AL160" s="765"/>
      <c r="AM160" s="765"/>
      <c r="AN160" s="765"/>
    </row>
    <row r="161" spans="1:40" ht="18">
      <c r="A161" s="765"/>
      <c r="B161" s="765"/>
      <c r="C161" s="765"/>
      <c r="D161" s="765"/>
      <c r="E161" s="765"/>
      <c r="F161" s="765"/>
      <c r="G161" s="765"/>
      <c r="H161" s="765"/>
      <c r="I161" s="765"/>
      <c r="J161" s="765"/>
      <c r="K161" s="765"/>
      <c r="L161" s="765"/>
      <c r="M161" s="765"/>
      <c r="N161" s="765"/>
      <c r="O161" s="765"/>
      <c r="P161" s="765"/>
      <c r="Q161" s="765"/>
      <c r="R161" s="765"/>
      <c r="S161" s="765"/>
      <c r="T161" s="765"/>
      <c r="U161" s="765"/>
      <c r="V161" s="765"/>
      <c r="W161" s="765"/>
      <c r="X161" s="765"/>
      <c r="Y161" s="765"/>
      <c r="Z161" s="765"/>
      <c r="AA161" s="765"/>
      <c r="AB161" s="765"/>
      <c r="AC161" s="765"/>
      <c r="AD161" s="765"/>
      <c r="AE161" s="765"/>
      <c r="AF161" s="765"/>
      <c r="AG161" s="765"/>
      <c r="AH161" s="765"/>
      <c r="AI161" s="765"/>
      <c r="AJ161" s="765"/>
      <c r="AK161" s="765"/>
      <c r="AL161" s="765"/>
      <c r="AM161" s="765"/>
      <c r="AN161" s="765"/>
    </row>
    <row r="162" spans="1:40" ht="18">
      <c r="A162" s="765"/>
      <c r="B162" s="765"/>
      <c r="C162" s="765"/>
      <c r="D162" s="765"/>
      <c r="E162" s="765"/>
      <c r="F162" s="765"/>
      <c r="G162" s="765"/>
      <c r="H162" s="765"/>
      <c r="I162" s="765"/>
      <c r="J162" s="765"/>
      <c r="K162" s="765"/>
      <c r="L162" s="765"/>
      <c r="M162" s="765"/>
      <c r="N162" s="765"/>
      <c r="O162" s="765"/>
      <c r="P162" s="765"/>
      <c r="Q162" s="765"/>
      <c r="R162" s="765"/>
      <c r="S162" s="765"/>
      <c r="T162" s="765"/>
      <c r="U162" s="765"/>
      <c r="V162" s="765"/>
      <c r="W162" s="765"/>
      <c r="X162" s="765"/>
      <c r="Y162" s="765"/>
      <c r="Z162" s="765"/>
      <c r="AA162" s="765"/>
      <c r="AB162" s="765"/>
      <c r="AC162" s="765"/>
      <c r="AD162" s="765"/>
      <c r="AE162" s="765"/>
      <c r="AF162" s="765"/>
      <c r="AG162" s="765"/>
      <c r="AH162" s="765"/>
      <c r="AI162" s="765"/>
      <c r="AJ162" s="765"/>
      <c r="AK162" s="765"/>
      <c r="AL162" s="765"/>
      <c r="AM162" s="765"/>
      <c r="AN162" s="765"/>
    </row>
    <row r="163" spans="1:40" ht="18">
      <c r="A163" s="765"/>
      <c r="B163" s="765"/>
      <c r="C163" s="765"/>
      <c r="D163" s="765"/>
      <c r="E163" s="765"/>
      <c r="F163" s="765"/>
      <c r="G163" s="765"/>
      <c r="H163" s="765"/>
      <c r="I163" s="765"/>
      <c r="J163" s="765"/>
      <c r="K163" s="765"/>
      <c r="L163" s="765"/>
      <c r="M163" s="765"/>
      <c r="N163" s="765"/>
      <c r="O163" s="765"/>
      <c r="P163" s="765"/>
      <c r="Q163" s="765"/>
      <c r="R163" s="765"/>
      <c r="S163" s="765"/>
      <c r="T163" s="765"/>
      <c r="U163" s="765"/>
      <c r="V163" s="765"/>
      <c r="W163" s="765"/>
      <c r="X163" s="765"/>
      <c r="Y163" s="765"/>
      <c r="Z163" s="765"/>
      <c r="AA163" s="765"/>
      <c r="AB163" s="765"/>
      <c r="AC163" s="765"/>
      <c r="AD163" s="765"/>
      <c r="AE163" s="765"/>
      <c r="AF163" s="765"/>
      <c r="AG163" s="765"/>
      <c r="AH163" s="765"/>
      <c r="AI163" s="765"/>
      <c r="AJ163" s="765"/>
      <c r="AK163" s="765"/>
      <c r="AL163" s="765"/>
      <c r="AM163" s="765"/>
      <c r="AN163" s="765"/>
    </row>
    <row r="164" spans="1:40" ht="18">
      <c r="A164" s="765"/>
      <c r="B164" s="765"/>
      <c r="C164" s="765"/>
      <c r="D164" s="765"/>
      <c r="E164" s="765"/>
      <c r="F164" s="765"/>
      <c r="G164" s="765"/>
      <c r="H164" s="765"/>
      <c r="I164" s="765"/>
      <c r="J164" s="765"/>
      <c r="K164" s="765"/>
      <c r="L164" s="765"/>
      <c r="M164" s="765"/>
      <c r="N164" s="765"/>
      <c r="O164" s="765"/>
      <c r="P164" s="765"/>
      <c r="Q164" s="765"/>
      <c r="R164" s="765"/>
      <c r="S164" s="765"/>
      <c r="T164" s="765"/>
      <c r="U164" s="765"/>
      <c r="V164" s="765"/>
      <c r="W164" s="765"/>
      <c r="X164" s="765"/>
      <c r="Y164" s="765"/>
      <c r="Z164" s="765"/>
      <c r="AA164" s="765"/>
      <c r="AB164" s="765"/>
      <c r="AC164" s="765"/>
      <c r="AD164" s="765"/>
      <c r="AE164" s="765"/>
      <c r="AF164" s="765"/>
      <c r="AG164" s="765"/>
      <c r="AH164" s="765"/>
      <c r="AI164" s="765"/>
      <c r="AJ164" s="765"/>
      <c r="AK164" s="765"/>
      <c r="AL164" s="765"/>
      <c r="AM164" s="765"/>
      <c r="AN164" s="765"/>
    </row>
    <row r="165" spans="1:40" ht="18">
      <c r="A165" s="765"/>
      <c r="B165" s="765"/>
      <c r="C165" s="765"/>
      <c r="D165" s="765"/>
      <c r="E165" s="765"/>
      <c r="F165" s="765"/>
      <c r="G165" s="765"/>
      <c r="H165" s="765"/>
      <c r="I165" s="765"/>
      <c r="J165" s="765"/>
      <c r="K165" s="765"/>
      <c r="L165" s="765"/>
      <c r="M165" s="765"/>
      <c r="N165" s="765"/>
      <c r="O165" s="765"/>
      <c r="P165" s="765"/>
      <c r="Q165" s="765"/>
      <c r="R165" s="765"/>
      <c r="S165" s="765"/>
      <c r="T165" s="765"/>
      <c r="U165" s="765"/>
      <c r="V165" s="765"/>
      <c r="W165" s="765"/>
      <c r="X165" s="765"/>
      <c r="Y165" s="765"/>
      <c r="Z165" s="765"/>
      <c r="AA165" s="765"/>
      <c r="AB165" s="765"/>
      <c r="AC165" s="765"/>
      <c r="AD165" s="765"/>
      <c r="AE165" s="765"/>
      <c r="AF165" s="765"/>
      <c r="AG165" s="765"/>
      <c r="AH165" s="765"/>
      <c r="AI165" s="765"/>
      <c r="AJ165" s="765"/>
      <c r="AK165" s="765"/>
      <c r="AL165" s="765"/>
      <c r="AM165" s="765"/>
      <c r="AN165" s="765"/>
    </row>
    <row r="166" spans="1:40" ht="18">
      <c r="A166" s="765"/>
      <c r="B166" s="765"/>
      <c r="C166" s="765"/>
      <c r="D166" s="765"/>
      <c r="E166" s="765"/>
      <c r="F166" s="765"/>
      <c r="G166" s="765"/>
      <c r="H166" s="765"/>
      <c r="I166" s="765"/>
      <c r="J166" s="765"/>
      <c r="K166" s="765"/>
      <c r="L166" s="765"/>
      <c r="M166" s="765"/>
      <c r="N166" s="765"/>
      <c r="O166" s="765"/>
      <c r="P166" s="765"/>
      <c r="Q166" s="765"/>
      <c r="R166" s="765"/>
      <c r="S166" s="765"/>
      <c r="T166" s="765"/>
      <c r="U166" s="765"/>
      <c r="V166" s="765"/>
      <c r="W166" s="765"/>
      <c r="X166" s="765"/>
      <c r="Y166" s="765"/>
      <c r="Z166" s="765"/>
      <c r="AA166" s="765"/>
      <c r="AB166" s="765"/>
      <c r="AC166" s="765"/>
      <c r="AD166" s="765"/>
      <c r="AE166" s="765"/>
      <c r="AF166" s="765"/>
      <c r="AG166" s="765"/>
      <c r="AH166" s="765"/>
      <c r="AI166" s="765"/>
      <c r="AJ166" s="765"/>
      <c r="AK166" s="765"/>
      <c r="AL166" s="765"/>
      <c r="AM166" s="765"/>
      <c r="AN166" s="765"/>
    </row>
    <row r="167" spans="1:40" ht="18">
      <c r="A167" s="765"/>
      <c r="B167" s="765"/>
      <c r="C167" s="765"/>
      <c r="D167" s="765"/>
      <c r="E167" s="765"/>
      <c r="F167" s="765"/>
      <c r="G167" s="765"/>
      <c r="H167" s="765"/>
      <c r="I167" s="765"/>
      <c r="J167" s="765"/>
      <c r="K167" s="765"/>
      <c r="L167" s="765"/>
      <c r="M167" s="765"/>
      <c r="N167" s="765"/>
      <c r="O167" s="765"/>
      <c r="P167" s="765"/>
      <c r="Q167" s="765"/>
      <c r="R167" s="765"/>
      <c r="S167" s="765"/>
      <c r="T167" s="765"/>
      <c r="U167" s="765"/>
      <c r="V167" s="765"/>
      <c r="W167" s="765"/>
      <c r="X167" s="765"/>
      <c r="Y167" s="765"/>
      <c r="Z167" s="765"/>
      <c r="AA167" s="765"/>
      <c r="AB167" s="765"/>
      <c r="AC167" s="765"/>
      <c r="AD167" s="765"/>
      <c r="AE167" s="765"/>
      <c r="AF167" s="765"/>
      <c r="AG167" s="765"/>
      <c r="AH167" s="765"/>
      <c r="AI167" s="765"/>
      <c r="AJ167" s="765"/>
      <c r="AK167" s="765"/>
      <c r="AL167" s="765"/>
      <c r="AM167" s="765"/>
      <c r="AN167" s="765"/>
    </row>
    <row r="168" spans="1:40" ht="18">
      <c r="A168" s="765"/>
      <c r="B168" s="765"/>
      <c r="C168" s="765"/>
      <c r="D168" s="765"/>
      <c r="E168" s="765"/>
      <c r="F168" s="765"/>
      <c r="G168" s="765"/>
      <c r="H168" s="765"/>
      <c r="I168" s="765"/>
      <c r="J168" s="765"/>
      <c r="K168" s="765"/>
      <c r="L168" s="765"/>
      <c r="M168" s="765"/>
      <c r="N168" s="765"/>
      <c r="O168" s="765"/>
      <c r="P168" s="765"/>
      <c r="Q168" s="765"/>
      <c r="R168" s="765"/>
      <c r="S168" s="765"/>
      <c r="T168" s="765"/>
      <c r="U168" s="765"/>
      <c r="V168" s="765"/>
      <c r="W168" s="765"/>
      <c r="X168" s="765"/>
      <c r="Y168" s="765"/>
      <c r="Z168" s="765"/>
      <c r="AA168" s="765"/>
      <c r="AB168" s="765"/>
      <c r="AC168" s="765"/>
      <c r="AD168" s="765"/>
      <c r="AE168" s="765"/>
      <c r="AF168" s="765"/>
      <c r="AG168" s="765"/>
      <c r="AH168" s="765"/>
      <c r="AI168" s="765"/>
      <c r="AJ168" s="765"/>
      <c r="AK168" s="765"/>
      <c r="AL168" s="765"/>
      <c r="AM168" s="765"/>
      <c r="AN168" s="765"/>
    </row>
    <row r="169" spans="1:40" ht="18">
      <c r="A169" s="765"/>
      <c r="B169" s="765"/>
      <c r="C169" s="765"/>
      <c r="D169" s="765"/>
      <c r="E169" s="765"/>
      <c r="F169" s="765"/>
      <c r="G169" s="765"/>
      <c r="H169" s="765"/>
      <c r="I169" s="765"/>
      <c r="J169" s="765"/>
      <c r="K169" s="765"/>
      <c r="L169" s="765"/>
      <c r="M169" s="765"/>
      <c r="N169" s="765"/>
      <c r="O169" s="765"/>
      <c r="P169" s="765"/>
      <c r="Q169" s="765"/>
      <c r="R169" s="765"/>
      <c r="S169" s="765"/>
      <c r="T169" s="765"/>
      <c r="U169" s="765"/>
      <c r="V169" s="765"/>
      <c r="W169" s="765"/>
      <c r="X169" s="765"/>
      <c r="Y169" s="765"/>
      <c r="Z169" s="765"/>
      <c r="AA169" s="765"/>
      <c r="AB169" s="765"/>
      <c r="AC169" s="765"/>
      <c r="AD169" s="765"/>
      <c r="AE169" s="765"/>
      <c r="AF169" s="765"/>
      <c r="AG169" s="765"/>
      <c r="AH169" s="765"/>
      <c r="AI169" s="765"/>
      <c r="AJ169" s="765"/>
      <c r="AK169" s="765"/>
      <c r="AL169" s="765"/>
      <c r="AM169" s="765"/>
      <c r="AN169" s="765"/>
    </row>
    <row r="170" spans="1:40" ht="18">
      <c r="A170" s="765"/>
      <c r="B170" s="765"/>
      <c r="C170" s="765"/>
      <c r="D170" s="765"/>
      <c r="E170" s="765"/>
      <c r="F170" s="765"/>
      <c r="G170" s="765"/>
      <c r="H170" s="765"/>
      <c r="I170" s="765"/>
      <c r="J170" s="765"/>
      <c r="K170" s="765"/>
      <c r="L170" s="765"/>
      <c r="M170" s="765"/>
      <c r="N170" s="765"/>
      <c r="O170" s="765"/>
      <c r="P170" s="765"/>
      <c r="Q170" s="765"/>
      <c r="R170" s="765"/>
      <c r="S170" s="765"/>
      <c r="T170" s="765"/>
      <c r="U170" s="765"/>
      <c r="V170" s="765"/>
      <c r="W170" s="765"/>
      <c r="X170" s="765"/>
      <c r="Y170" s="765"/>
      <c r="Z170" s="765"/>
      <c r="AA170" s="765"/>
      <c r="AB170" s="765"/>
      <c r="AC170" s="765"/>
      <c r="AD170" s="765"/>
      <c r="AE170" s="765"/>
      <c r="AF170" s="765"/>
      <c r="AG170" s="765"/>
      <c r="AH170" s="765"/>
      <c r="AI170" s="765"/>
      <c r="AJ170" s="765"/>
      <c r="AK170" s="765"/>
      <c r="AL170" s="765"/>
      <c r="AM170" s="765"/>
      <c r="AN170" s="765"/>
    </row>
    <row r="171" spans="1:40" ht="18">
      <c r="A171" s="765"/>
      <c r="B171" s="765"/>
      <c r="C171" s="765"/>
      <c r="D171" s="765"/>
      <c r="E171" s="765"/>
      <c r="F171" s="765"/>
      <c r="G171" s="765"/>
      <c r="H171" s="765"/>
      <c r="I171" s="765"/>
      <c r="J171" s="765"/>
      <c r="K171" s="765"/>
      <c r="L171" s="765"/>
      <c r="M171" s="765"/>
      <c r="N171" s="765"/>
      <c r="O171" s="765"/>
      <c r="P171" s="765"/>
      <c r="Q171" s="765"/>
      <c r="R171" s="765"/>
      <c r="S171" s="765"/>
      <c r="T171" s="765"/>
      <c r="U171" s="765"/>
      <c r="V171" s="765"/>
      <c r="W171" s="765"/>
      <c r="X171" s="765"/>
      <c r="Y171" s="765"/>
      <c r="Z171" s="765"/>
      <c r="AA171" s="765"/>
      <c r="AB171" s="765"/>
      <c r="AC171" s="765"/>
      <c r="AD171" s="765"/>
      <c r="AE171" s="765"/>
      <c r="AF171" s="765"/>
      <c r="AG171" s="765"/>
      <c r="AH171" s="765"/>
      <c r="AI171" s="765"/>
      <c r="AJ171" s="765"/>
      <c r="AK171" s="765"/>
      <c r="AL171" s="765"/>
      <c r="AM171" s="765"/>
      <c r="AN171" s="765"/>
    </row>
    <row r="172" spans="1:40" ht="18">
      <c r="A172" s="765"/>
      <c r="B172" s="765"/>
      <c r="C172" s="765"/>
      <c r="D172" s="765"/>
      <c r="E172" s="765"/>
      <c r="F172" s="765"/>
      <c r="G172" s="765"/>
      <c r="H172" s="765"/>
      <c r="I172" s="765"/>
      <c r="J172" s="765"/>
      <c r="K172" s="765"/>
      <c r="L172" s="765"/>
      <c r="M172" s="765"/>
      <c r="N172" s="765"/>
      <c r="O172" s="765"/>
      <c r="P172" s="765"/>
      <c r="Q172" s="765"/>
      <c r="R172" s="765"/>
      <c r="S172" s="765"/>
      <c r="T172" s="765"/>
      <c r="U172" s="765"/>
      <c r="V172" s="765"/>
      <c r="W172" s="765"/>
      <c r="X172" s="765"/>
      <c r="Y172" s="765"/>
      <c r="Z172" s="765"/>
      <c r="AA172" s="765"/>
      <c r="AB172" s="765"/>
      <c r="AC172" s="765"/>
      <c r="AD172" s="765"/>
      <c r="AE172" s="765"/>
      <c r="AF172" s="765"/>
      <c r="AG172" s="765"/>
      <c r="AH172" s="765"/>
      <c r="AI172" s="765"/>
      <c r="AJ172" s="765"/>
      <c r="AK172" s="765"/>
      <c r="AL172" s="765"/>
      <c r="AM172" s="765"/>
      <c r="AN172" s="765"/>
    </row>
    <row r="173" spans="1:40" ht="18">
      <c r="A173" s="765"/>
      <c r="B173" s="765"/>
      <c r="C173" s="765"/>
      <c r="D173" s="765"/>
      <c r="E173" s="765"/>
      <c r="F173" s="765"/>
      <c r="G173" s="765"/>
      <c r="H173" s="765"/>
      <c r="I173" s="765"/>
      <c r="J173" s="765"/>
      <c r="K173" s="765"/>
      <c r="L173" s="765"/>
      <c r="M173" s="765"/>
      <c r="N173" s="765"/>
      <c r="O173" s="765"/>
      <c r="P173" s="765"/>
      <c r="Q173" s="765"/>
      <c r="R173" s="765"/>
      <c r="S173" s="765"/>
      <c r="T173" s="765"/>
      <c r="U173" s="765"/>
      <c r="V173" s="765"/>
      <c r="W173" s="765"/>
      <c r="X173" s="765"/>
      <c r="Y173" s="765"/>
      <c r="Z173" s="765"/>
      <c r="AA173" s="765"/>
      <c r="AB173" s="765"/>
      <c r="AC173" s="765"/>
      <c r="AD173" s="765"/>
      <c r="AE173" s="765"/>
      <c r="AF173" s="765"/>
      <c r="AG173" s="765"/>
      <c r="AH173" s="765"/>
      <c r="AI173" s="765"/>
      <c r="AJ173" s="765"/>
      <c r="AK173" s="765"/>
      <c r="AL173" s="765"/>
      <c r="AM173" s="765"/>
      <c r="AN173" s="765"/>
    </row>
    <row r="174" spans="1:40" ht="18">
      <c r="A174" s="765"/>
      <c r="B174" s="765"/>
      <c r="C174" s="765"/>
      <c r="D174" s="765"/>
      <c r="E174" s="765"/>
      <c r="F174" s="765"/>
      <c r="G174" s="765"/>
      <c r="H174" s="765"/>
      <c r="I174" s="765"/>
      <c r="J174" s="765"/>
      <c r="K174" s="765"/>
      <c r="L174" s="765"/>
      <c r="M174" s="765"/>
      <c r="N174" s="765"/>
      <c r="O174" s="765"/>
      <c r="P174" s="765"/>
      <c r="Q174" s="765"/>
      <c r="R174" s="765"/>
      <c r="S174" s="765"/>
      <c r="T174" s="765"/>
      <c r="U174" s="765"/>
      <c r="V174" s="765"/>
      <c r="W174" s="765"/>
      <c r="X174" s="765"/>
      <c r="Y174" s="765"/>
      <c r="Z174" s="765"/>
      <c r="AA174" s="765"/>
      <c r="AB174" s="765"/>
      <c r="AC174" s="765"/>
      <c r="AD174" s="765"/>
      <c r="AE174" s="765"/>
      <c r="AF174" s="765"/>
      <c r="AG174" s="765"/>
      <c r="AH174" s="765"/>
      <c r="AI174" s="765"/>
      <c r="AJ174" s="765"/>
      <c r="AK174" s="765"/>
      <c r="AL174" s="765"/>
      <c r="AM174" s="765"/>
      <c r="AN174" s="765"/>
    </row>
    <row r="175" spans="1:40" ht="18">
      <c r="A175" s="765"/>
      <c r="B175" s="765"/>
      <c r="C175" s="765"/>
      <c r="D175" s="765"/>
      <c r="E175" s="765"/>
      <c r="F175" s="765"/>
      <c r="G175" s="765"/>
      <c r="H175" s="765"/>
      <c r="I175" s="765"/>
      <c r="J175" s="765"/>
      <c r="K175" s="765"/>
      <c r="L175" s="765"/>
      <c r="M175" s="765"/>
      <c r="N175" s="765"/>
      <c r="O175" s="765"/>
      <c r="P175" s="765"/>
      <c r="Q175" s="765"/>
      <c r="R175" s="765"/>
      <c r="S175" s="765"/>
      <c r="T175" s="765"/>
      <c r="U175" s="765"/>
      <c r="V175" s="765"/>
      <c r="W175" s="765"/>
      <c r="X175" s="765"/>
      <c r="Y175" s="765"/>
      <c r="Z175" s="765"/>
      <c r="AA175" s="765"/>
      <c r="AB175" s="765"/>
      <c r="AC175" s="765"/>
      <c r="AD175" s="765"/>
      <c r="AE175" s="765"/>
      <c r="AF175" s="765"/>
      <c r="AG175" s="765"/>
      <c r="AH175" s="765"/>
      <c r="AI175" s="765"/>
      <c r="AJ175" s="765"/>
      <c r="AK175" s="765"/>
      <c r="AL175" s="765"/>
      <c r="AM175" s="765"/>
      <c r="AN175" s="765"/>
    </row>
    <row r="176" spans="1:40" ht="18">
      <c r="A176" s="765"/>
      <c r="B176" s="765"/>
      <c r="C176" s="765"/>
      <c r="D176" s="765"/>
      <c r="E176" s="765"/>
      <c r="F176" s="765"/>
      <c r="G176" s="765"/>
      <c r="H176" s="765"/>
      <c r="I176" s="765"/>
      <c r="J176" s="765"/>
      <c r="K176" s="765"/>
      <c r="L176" s="765"/>
      <c r="M176" s="765"/>
      <c r="N176" s="765"/>
      <c r="O176" s="765"/>
      <c r="P176" s="765"/>
      <c r="Q176" s="765"/>
      <c r="R176" s="765"/>
      <c r="S176" s="765"/>
      <c r="T176" s="765"/>
      <c r="U176" s="765"/>
      <c r="V176" s="765"/>
      <c r="W176" s="765"/>
      <c r="X176" s="765"/>
      <c r="Y176" s="765"/>
      <c r="Z176" s="765"/>
      <c r="AA176" s="765"/>
      <c r="AB176" s="765"/>
      <c r="AC176" s="765"/>
      <c r="AD176" s="765"/>
      <c r="AE176" s="765"/>
      <c r="AF176" s="765"/>
      <c r="AG176" s="765"/>
      <c r="AH176" s="765"/>
      <c r="AI176" s="765"/>
      <c r="AJ176" s="765"/>
      <c r="AK176" s="765"/>
      <c r="AL176" s="765"/>
      <c r="AM176" s="765"/>
      <c r="AN176" s="765"/>
    </row>
    <row r="177" spans="1:40" ht="18">
      <c r="A177" s="765"/>
      <c r="B177" s="765"/>
      <c r="C177" s="765"/>
      <c r="D177" s="765"/>
      <c r="E177" s="765"/>
      <c r="F177" s="765"/>
      <c r="G177" s="765"/>
      <c r="H177" s="765"/>
      <c r="I177" s="765"/>
      <c r="J177" s="765"/>
      <c r="K177" s="765"/>
      <c r="L177" s="765"/>
      <c r="M177" s="765"/>
      <c r="N177" s="765"/>
      <c r="O177" s="765"/>
      <c r="P177" s="765"/>
      <c r="Q177" s="765"/>
      <c r="R177" s="765"/>
      <c r="S177" s="765"/>
      <c r="T177" s="765"/>
      <c r="U177" s="765"/>
      <c r="V177" s="765"/>
      <c r="W177" s="765"/>
      <c r="X177" s="765"/>
      <c r="Y177" s="765"/>
      <c r="Z177" s="765"/>
      <c r="AA177" s="765"/>
      <c r="AB177" s="765"/>
      <c r="AC177" s="765"/>
      <c r="AD177" s="765"/>
      <c r="AE177" s="765"/>
      <c r="AF177" s="765"/>
      <c r="AG177" s="765"/>
      <c r="AH177" s="765"/>
      <c r="AI177" s="765"/>
      <c r="AJ177" s="765"/>
      <c r="AK177" s="765"/>
      <c r="AL177" s="765"/>
      <c r="AM177" s="765"/>
      <c r="AN177" s="765"/>
    </row>
    <row r="178" spans="1:40" ht="18">
      <c r="A178" s="765"/>
      <c r="B178" s="765"/>
      <c r="C178" s="765"/>
      <c r="D178" s="765"/>
      <c r="E178" s="765"/>
      <c r="F178" s="765"/>
      <c r="G178" s="765"/>
      <c r="H178" s="765"/>
      <c r="I178" s="765"/>
      <c r="J178" s="765"/>
      <c r="K178" s="765"/>
      <c r="L178" s="765"/>
      <c r="M178" s="765"/>
      <c r="N178" s="765"/>
      <c r="O178" s="765"/>
      <c r="P178" s="765"/>
      <c r="Q178" s="765"/>
      <c r="R178" s="765"/>
      <c r="S178" s="765"/>
      <c r="T178" s="765"/>
      <c r="U178" s="765"/>
      <c r="V178" s="765"/>
      <c r="W178" s="765"/>
      <c r="X178" s="765"/>
      <c r="Y178" s="765"/>
      <c r="Z178" s="765"/>
      <c r="AA178" s="765"/>
      <c r="AB178" s="765"/>
      <c r="AC178" s="765"/>
      <c r="AD178" s="765"/>
      <c r="AE178" s="765"/>
      <c r="AF178" s="765"/>
      <c r="AG178" s="765"/>
      <c r="AH178" s="765"/>
      <c r="AI178" s="765"/>
      <c r="AJ178" s="765"/>
      <c r="AK178" s="765"/>
      <c r="AL178" s="765"/>
      <c r="AM178" s="765"/>
      <c r="AN178" s="765"/>
    </row>
    <row r="179" spans="1:40" ht="18">
      <c r="A179" s="765"/>
      <c r="B179" s="765"/>
      <c r="C179" s="765"/>
      <c r="D179" s="765"/>
      <c r="E179" s="765"/>
      <c r="F179" s="765"/>
      <c r="G179" s="765"/>
      <c r="H179" s="765"/>
      <c r="I179" s="765"/>
      <c r="J179" s="765"/>
      <c r="K179" s="765"/>
      <c r="L179" s="765"/>
      <c r="M179" s="765"/>
      <c r="N179" s="765"/>
      <c r="O179" s="765"/>
      <c r="P179" s="765"/>
      <c r="Q179" s="765"/>
      <c r="R179" s="765"/>
      <c r="S179" s="765"/>
      <c r="T179" s="765"/>
      <c r="U179" s="765"/>
      <c r="V179" s="765"/>
      <c r="W179" s="765"/>
      <c r="X179" s="765"/>
      <c r="Y179" s="765"/>
      <c r="Z179" s="765"/>
      <c r="AA179" s="765"/>
      <c r="AB179" s="765"/>
      <c r="AC179" s="765"/>
      <c r="AD179" s="765"/>
      <c r="AE179" s="765"/>
      <c r="AF179" s="765"/>
      <c r="AG179" s="765"/>
      <c r="AH179" s="765"/>
      <c r="AI179" s="765"/>
      <c r="AJ179" s="765"/>
      <c r="AK179" s="765"/>
      <c r="AL179" s="765"/>
      <c r="AM179" s="765"/>
      <c r="AN179" s="765"/>
    </row>
    <row r="180" spans="1:40" ht="18">
      <c r="A180" s="765"/>
      <c r="B180" s="765"/>
      <c r="C180" s="765"/>
      <c r="D180" s="765"/>
      <c r="E180" s="765"/>
      <c r="F180" s="765"/>
      <c r="G180" s="765"/>
      <c r="H180" s="765"/>
      <c r="I180" s="765"/>
      <c r="J180" s="765"/>
      <c r="K180" s="765"/>
      <c r="L180" s="765"/>
      <c r="M180" s="765"/>
      <c r="N180" s="765"/>
      <c r="O180" s="765"/>
      <c r="P180" s="765"/>
      <c r="Q180" s="765"/>
      <c r="R180" s="765"/>
      <c r="S180" s="765"/>
      <c r="T180" s="765"/>
      <c r="U180" s="765"/>
      <c r="V180" s="765"/>
      <c r="W180" s="765"/>
      <c r="X180" s="765"/>
      <c r="Y180" s="765"/>
      <c r="Z180" s="765"/>
      <c r="AA180" s="765"/>
      <c r="AB180" s="765"/>
      <c r="AC180" s="765"/>
      <c r="AD180" s="765"/>
      <c r="AE180" s="765"/>
      <c r="AF180" s="765"/>
      <c r="AG180" s="765"/>
      <c r="AH180" s="765"/>
      <c r="AI180" s="765"/>
      <c r="AJ180" s="765"/>
      <c r="AK180" s="765"/>
      <c r="AL180" s="765"/>
      <c r="AM180" s="765"/>
      <c r="AN180" s="765"/>
    </row>
    <row r="181" spans="1:40" ht="18">
      <c r="A181" s="765"/>
      <c r="B181" s="765"/>
      <c r="C181" s="765"/>
      <c r="D181" s="765"/>
      <c r="E181" s="765"/>
      <c r="F181" s="765"/>
      <c r="G181" s="765"/>
      <c r="H181" s="765"/>
      <c r="I181" s="765"/>
      <c r="J181" s="765"/>
      <c r="K181" s="765"/>
      <c r="L181" s="765"/>
      <c r="M181" s="765"/>
      <c r="N181" s="765"/>
      <c r="O181" s="765"/>
      <c r="P181" s="765"/>
      <c r="Q181" s="765"/>
      <c r="R181" s="765"/>
      <c r="S181" s="765"/>
      <c r="T181" s="765"/>
      <c r="U181" s="765"/>
      <c r="V181" s="765"/>
      <c r="W181" s="765"/>
      <c r="X181" s="765"/>
      <c r="Y181" s="765"/>
      <c r="Z181" s="765"/>
      <c r="AA181" s="765"/>
      <c r="AB181" s="765"/>
      <c r="AC181" s="765"/>
      <c r="AD181" s="765"/>
      <c r="AE181" s="765"/>
      <c r="AF181" s="765"/>
      <c r="AG181" s="765"/>
      <c r="AH181" s="765"/>
      <c r="AI181" s="765"/>
      <c r="AJ181" s="765"/>
      <c r="AK181" s="765"/>
      <c r="AL181" s="765"/>
      <c r="AM181" s="765"/>
      <c r="AN181" s="765"/>
    </row>
    <row r="182" spans="1:40" ht="18">
      <c r="A182" s="765"/>
      <c r="B182" s="765"/>
      <c r="C182" s="765"/>
      <c r="D182" s="765"/>
      <c r="E182" s="765"/>
      <c r="F182" s="765"/>
      <c r="G182" s="765"/>
      <c r="H182" s="765"/>
      <c r="I182" s="765"/>
      <c r="J182" s="765"/>
      <c r="K182" s="765"/>
      <c r="L182" s="765"/>
      <c r="M182" s="765"/>
      <c r="N182" s="765"/>
      <c r="O182" s="765"/>
      <c r="P182" s="765"/>
      <c r="Q182" s="765"/>
      <c r="R182" s="765"/>
      <c r="S182" s="765"/>
      <c r="T182" s="765"/>
      <c r="U182" s="765"/>
      <c r="V182" s="765"/>
      <c r="W182" s="765"/>
      <c r="X182" s="765"/>
      <c r="Y182" s="765"/>
      <c r="Z182" s="765"/>
      <c r="AA182" s="765"/>
      <c r="AB182" s="765"/>
      <c r="AC182" s="765"/>
      <c r="AD182" s="765"/>
      <c r="AE182" s="765"/>
      <c r="AF182" s="765"/>
      <c r="AG182" s="765"/>
      <c r="AH182" s="765"/>
      <c r="AI182" s="765"/>
      <c r="AJ182" s="765"/>
      <c r="AK182" s="765"/>
      <c r="AL182" s="765"/>
      <c r="AM182" s="765"/>
      <c r="AN182" s="765"/>
    </row>
    <row r="183" spans="1:40" ht="18">
      <c r="A183" s="765"/>
      <c r="B183" s="765"/>
      <c r="C183" s="765"/>
      <c r="D183" s="765"/>
      <c r="E183" s="765"/>
      <c r="F183" s="765"/>
      <c r="G183" s="765"/>
      <c r="H183" s="765"/>
      <c r="I183" s="765"/>
      <c r="J183" s="765"/>
      <c r="K183" s="765"/>
      <c r="L183" s="765"/>
      <c r="M183" s="765"/>
      <c r="N183" s="765"/>
      <c r="O183" s="765"/>
      <c r="P183" s="765"/>
      <c r="Q183" s="765"/>
      <c r="R183" s="765"/>
      <c r="S183" s="765"/>
      <c r="T183" s="765"/>
      <c r="U183" s="765"/>
      <c r="V183" s="765"/>
      <c r="W183" s="765"/>
      <c r="X183" s="765"/>
      <c r="Y183" s="765"/>
      <c r="Z183" s="765"/>
      <c r="AA183" s="765"/>
      <c r="AB183" s="765"/>
      <c r="AC183" s="765"/>
      <c r="AD183" s="765"/>
      <c r="AE183" s="765"/>
      <c r="AF183" s="765"/>
      <c r="AG183" s="765"/>
      <c r="AH183" s="765"/>
      <c r="AI183" s="765"/>
      <c r="AJ183" s="765"/>
      <c r="AK183" s="765"/>
      <c r="AL183" s="765"/>
      <c r="AM183" s="765"/>
      <c r="AN183" s="765"/>
    </row>
    <row r="184" spans="1:40" ht="18">
      <c r="A184" s="765"/>
      <c r="B184" s="765"/>
      <c r="C184" s="765"/>
      <c r="D184" s="765"/>
      <c r="E184" s="765"/>
      <c r="F184" s="765"/>
      <c r="G184" s="765"/>
      <c r="H184" s="765"/>
      <c r="I184" s="765"/>
      <c r="J184" s="765"/>
      <c r="K184" s="765"/>
      <c r="L184" s="765"/>
      <c r="M184" s="765"/>
      <c r="N184" s="765"/>
      <c r="O184" s="765"/>
      <c r="P184" s="765"/>
      <c r="Q184" s="765"/>
      <c r="R184" s="765"/>
      <c r="S184" s="765"/>
      <c r="T184" s="765"/>
      <c r="U184" s="765"/>
      <c r="V184" s="765"/>
      <c r="W184" s="765"/>
      <c r="X184" s="765"/>
      <c r="Y184" s="765"/>
      <c r="Z184" s="765"/>
      <c r="AA184" s="765"/>
      <c r="AB184" s="765"/>
      <c r="AC184" s="765"/>
      <c r="AD184" s="765"/>
      <c r="AE184" s="765"/>
      <c r="AF184" s="765"/>
      <c r="AG184" s="765"/>
      <c r="AH184" s="765"/>
      <c r="AI184" s="765"/>
      <c r="AJ184" s="765"/>
      <c r="AK184" s="765"/>
      <c r="AL184" s="765"/>
      <c r="AM184" s="765"/>
      <c r="AN184" s="765"/>
    </row>
    <row r="185" spans="1:40" ht="18">
      <c r="A185" s="765"/>
      <c r="B185" s="765"/>
      <c r="C185" s="765"/>
      <c r="D185" s="765"/>
      <c r="E185" s="765"/>
      <c r="F185" s="765"/>
      <c r="G185" s="765"/>
      <c r="H185" s="765"/>
      <c r="I185" s="765"/>
      <c r="J185" s="765"/>
      <c r="K185" s="765"/>
      <c r="L185" s="765"/>
      <c r="M185" s="765"/>
      <c r="N185" s="765"/>
      <c r="O185" s="765"/>
      <c r="P185" s="765"/>
      <c r="Q185" s="765"/>
      <c r="R185" s="765"/>
      <c r="S185" s="765"/>
      <c r="T185" s="765"/>
      <c r="U185" s="765"/>
      <c r="V185" s="765"/>
      <c r="W185" s="765"/>
      <c r="X185" s="765"/>
      <c r="Y185" s="765"/>
      <c r="Z185" s="765"/>
      <c r="AA185" s="765"/>
      <c r="AB185" s="765"/>
      <c r="AC185" s="765"/>
      <c r="AD185" s="765"/>
      <c r="AE185" s="765"/>
      <c r="AF185" s="765"/>
      <c r="AG185" s="765"/>
      <c r="AH185" s="765"/>
      <c r="AI185" s="765"/>
      <c r="AJ185" s="765"/>
      <c r="AK185" s="765"/>
      <c r="AL185" s="765"/>
      <c r="AM185" s="765"/>
      <c r="AN185" s="765"/>
    </row>
    <row r="186" spans="1:40" ht="18">
      <c r="A186" s="765"/>
      <c r="B186" s="765"/>
      <c r="C186" s="765"/>
      <c r="D186" s="765"/>
      <c r="E186" s="765"/>
      <c r="F186" s="765"/>
      <c r="G186" s="765"/>
      <c r="H186" s="765"/>
      <c r="I186" s="765"/>
      <c r="J186" s="765"/>
      <c r="K186" s="765"/>
      <c r="L186" s="765"/>
      <c r="M186" s="765"/>
      <c r="N186" s="765"/>
      <c r="O186" s="765"/>
      <c r="P186" s="765"/>
      <c r="Q186" s="765"/>
      <c r="R186" s="765"/>
      <c r="S186" s="765"/>
      <c r="T186" s="765"/>
      <c r="U186" s="765"/>
      <c r="V186" s="765"/>
      <c r="W186" s="765"/>
      <c r="X186" s="765"/>
      <c r="Y186" s="765"/>
      <c r="Z186" s="765"/>
      <c r="AA186" s="765"/>
      <c r="AB186" s="765"/>
      <c r="AC186" s="765"/>
      <c r="AD186" s="765"/>
      <c r="AE186" s="765"/>
      <c r="AF186" s="765"/>
      <c r="AG186" s="765"/>
      <c r="AH186" s="765"/>
      <c r="AI186" s="765"/>
      <c r="AJ186" s="765"/>
      <c r="AK186" s="765"/>
      <c r="AL186" s="765"/>
      <c r="AM186" s="765"/>
      <c r="AN186" s="765"/>
    </row>
    <row r="187" spans="1:40" ht="18">
      <c r="A187" s="765"/>
      <c r="B187" s="765"/>
      <c r="C187" s="765"/>
      <c r="D187" s="765"/>
      <c r="E187" s="765"/>
      <c r="F187" s="765"/>
      <c r="G187" s="765"/>
      <c r="H187" s="765"/>
      <c r="I187" s="765"/>
      <c r="J187" s="765"/>
      <c r="K187" s="765"/>
      <c r="L187" s="765"/>
      <c r="M187" s="765"/>
      <c r="N187" s="765"/>
      <c r="O187" s="765"/>
      <c r="P187" s="765"/>
      <c r="Q187" s="765"/>
      <c r="R187" s="765"/>
      <c r="S187" s="765"/>
      <c r="T187" s="765"/>
      <c r="U187" s="765"/>
      <c r="V187" s="765"/>
      <c r="W187" s="765"/>
      <c r="X187" s="765"/>
      <c r="Y187" s="765"/>
      <c r="Z187" s="765"/>
      <c r="AA187" s="765"/>
      <c r="AB187" s="765"/>
      <c r="AC187" s="765"/>
      <c r="AD187" s="765"/>
      <c r="AE187" s="765"/>
      <c r="AF187" s="765"/>
      <c r="AG187" s="765"/>
      <c r="AH187" s="765"/>
      <c r="AI187" s="765"/>
      <c r="AJ187" s="765"/>
      <c r="AK187" s="765"/>
      <c r="AL187" s="765"/>
      <c r="AM187" s="765"/>
      <c r="AN187" s="765"/>
    </row>
    <row r="188" spans="1:40" ht="18">
      <c r="A188" s="765"/>
      <c r="B188" s="765"/>
      <c r="C188" s="765"/>
      <c r="D188" s="765"/>
      <c r="E188" s="765"/>
      <c r="F188" s="765"/>
      <c r="G188" s="765"/>
      <c r="H188" s="765"/>
      <c r="I188" s="765"/>
      <c r="J188" s="765"/>
      <c r="K188" s="765"/>
      <c r="L188" s="765"/>
      <c r="M188" s="765"/>
      <c r="N188" s="765"/>
      <c r="O188" s="765"/>
      <c r="P188" s="765"/>
      <c r="Q188" s="765"/>
      <c r="R188" s="765"/>
      <c r="S188" s="765"/>
      <c r="T188" s="765"/>
      <c r="U188" s="765"/>
      <c r="V188" s="765"/>
      <c r="W188" s="765"/>
      <c r="X188" s="765"/>
      <c r="Y188" s="765"/>
      <c r="Z188" s="765"/>
      <c r="AA188" s="765"/>
      <c r="AB188" s="765"/>
      <c r="AC188" s="765"/>
      <c r="AD188" s="765"/>
      <c r="AE188" s="765"/>
      <c r="AF188" s="765"/>
      <c r="AG188" s="765"/>
      <c r="AH188" s="765"/>
      <c r="AI188" s="765"/>
      <c r="AJ188" s="765"/>
      <c r="AK188" s="765"/>
      <c r="AL188" s="765"/>
      <c r="AM188" s="765"/>
      <c r="AN188" s="765"/>
    </row>
    <row r="189" spans="1:40" ht="18">
      <c r="A189" s="765"/>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5"/>
      <c r="AE189" s="765"/>
      <c r="AF189" s="765"/>
      <c r="AG189" s="765"/>
      <c r="AH189" s="765"/>
      <c r="AI189" s="765"/>
      <c r="AJ189" s="765"/>
      <c r="AK189" s="765"/>
      <c r="AL189" s="765"/>
      <c r="AM189" s="765"/>
      <c r="AN189" s="765"/>
    </row>
    <row r="190" spans="1:40" ht="18">
      <c r="A190" s="765"/>
      <c r="B190" s="765"/>
      <c r="C190" s="765"/>
      <c r="D190" s="765"/>
      <c r="E190" s="765"/>
      <c r="F190" s="765"/>
      <c r="G190" s="765"/>
      <c r="H190" s="765"/>
      <c r="I190" s="765"/>
      <c r="J190" s="765"/>
      <c r="K190" s="765"/>
      <c r="L190" s="765"/>
      <c r="M190" s="765"/>
      <c r="N190" s="765"/>
      <c r="O190" s="765"/>
      <c r="P190" s="765"/>
      <c r="Q190" s="765"/>
      <c r="R190" s="765"/>
      <c r="S190" s="765"/>
      <c r="T190" s="765"/>
      <c r="U190" s="765"/>
      <c r="V190" s="765"/>
      <c r="W190" s="765"/>
      <c r="X190" s="765"/>
      <c r="Y190" s="765"/>
      <c r="Z190" s="765"/>
      <c r="AA190" s="765"/>
      <c r="AB190" s="765"/>
      <c r="AC190" s="765"/>
      <c r="AD190" s="765"/>
      <c r="AE190" s="765"/>
      <c r="AF190" s="765"/>
      <c r="AG190" s="765"/>
      <c r="AH190" s="765"/>
      <c r="AI190" s="765"/>
      <c r="AJ190" s="765"/>
      <c r="AK190" s="765"/>
      <c r="AL190" s="765"/>
      <c r="AM190" s="765"/>
      <c r="AN190" s="765"/>
    </row>
    <row r="191" spans="1:40" ht="18">
      <c r="A191" s="765"/>
      <c r="B191" s="765"/>
      <c r="C191" s="765"/>
      <c r="D191" s="765"/>
      <c r="E191" s="765"/>
      <c r="F191" s="765"/>
      <c r="G191" s="765"/>
      <c r="H191" s="765"/>
      <c r="I191" s="765"/>
      <c r="J191" s="765"/>
      <c r="K191" s="765"/>
      <c r="L191" s="765"/>
      <c r="M191" s="765"/>
      <c r="N191" s="765"/>
      <c r="O191" s="765"/>
      <c r="P191" s="765"/>
      <c r="Q191" s="765"/>
      <c r="R191" s="765"/>
      <c r="S191" s="765"/>
      <c r="T191" s="765"/>
      <c r="U191" s="765"/>
      <c r="V191" s="765"/>
      <c r="W191" s="765"/>
      <c r="X191" s="765"/>
      <c r="Y191" s="765"/>
      <c r="Z191" s="765"/>
      <c r="AA191" s="765"/>
      <c r="AB191" s="765"/>
      <c r="AC191" s="765"/>
      <c r="AD191" s="765"/>
      <c r="AE191" s="765"/>
      <c r="AF191" s="765"/>
      <c r="AG191" s="765"/>
      <c r="AH191" s="765"/>
      <c r="AI191" s="765"/>
      <c r="AJ191" s="765"/>
      <c r="AK191" s="765"/>
      <c r="AL191" s="765"/>
      <c r="AM191" s="765"/>
      <c r="AN191" s="765"/>
    </row>
    <row r="192" spans="1:40" ht="18">
      <c r="A192" s="765"/>
      <c r="B192" s="765"/>
      <c r="C192" s="765"/>
      <c r="D192" s="765"/>
      <c r="E192" s="765"/>
      <c r="F192" s="765"/>
      <c r="G192" s="765"/>
      <c r="H192" s="765"/>
      <c r="I192" s="765"/>
      <c r="J192" s="765"/>
      <c r="K192" s="765"/>
      <c r="L192" s="765"/>
      <c r="M192" s="765"/>
      <c r="N192" s="765"/>
      <c r="O192" s="765"/>
      <c r="P192" s="765"/>
      <c r="Q192" s="765"/>
      <c r="R192" s="765"/>
      <c r="S192" s="765"/>
      <c r="T192" s="765"/>
      <c r="U192" s="765"/>
      <c r="V192" s="765"/>
      <c r="W192" s="765"/>
      <c r="X192" s="765"/>
      <c r="Y192" s="765"/>
      <c r="Z192" s="765"/>
      <c r="AA192" s="765"/>
      <c r="AB192" s="765"/>
      <c r="AC192" s="765"/>
      <c r="AD192" s="765"/>
      <c r="AE192" s="765"/>
      <c r="AF192" s="765"/>
      <c r="AG192" s="765"/>
      <c r="AH192" s="765"/>
      <c r="AI192" s="765"/>
      <c r="AJ192" s="765"/>
      <c r="AK192" s="765"/>
      <c r="AL192" s="765"/>
      <c r="AM192" s="765"/>
      <c r="AN192" s="765"/>
    </row>
    <row r="193" spans="1:40" ht="18">
      <c r="A193" s="765"/>
      <c r="B193" s="765"/>
      <c r="C193" s="765"/>
      <c r="D193" s="765"/>
      <c r="E193" s="765"/>
      <c r="F193" s="765"/>
      <c r="G193" s="765"/>
      <c r="H193" s="765"/>
      <c r="I193" s="765"/>
      <c r="J193" s="765"/>
      <c r="K193" s="765"/>
      <c r="L193" s="765"/>
      <c r="M193" s="765"/>
      <c r="N193" s="765"/>
      <c r="O193" s="765"/>
      <c r="P193" s="765"/>
      <c r="Q193" s="765"/>
      <c r="R193" s="765"/>
      <c r="S193" s="765"/>
      <c r="T193" s="765"/>
      <c r="U193" s="765"/>
      <c r="V193" s="765"/>
      <c r="W193" s="765"/>
      <c r="X193" s="765"/>
      <c r="Y193" s="765"/>
      <c r="Z193" s="765"/>
      <c r="AA193" s="765"/>
      <c r="AB193" s="765"/>
      <c r="AC193" s="765"/>
      <c r="AD193" s="765"/>
      <c r="AE193" s="765"/>
      <c r="AF193" s="765"/>
      <c r="AG193" s="765"/>
      <c r="AH193" s="765"/>
      <c r="AI193" s="765"/>
      <c r="AJ193" s="765"/>
      <c r="AK193" s="765"/>
      <c r="AL193" s="765"/>
      <c r="AM193" s="765"/>
      <c r="AN193" s="765"/>
    </row>
    <row r="194" spans="1:40" ht="18">
      <c r="A194" s="765"/>
      <c r="B194" s="765"/>
      <c r="C194" s="765"/>
      <c r="D194" s="765"/>
      <c r="E194" s="765"/>
      <c r="F194" s="765"/>
      <c r="G194" s="765"/>
      <c r="H194" s="765"/>
      <c r="I194" s="765"/>
      <c r="J194" s="765"/>
      <c r="K194" s="765"/>
      <c r="L194" s="765"/>
      <c r="M194" s="765"/>
      <c r="N194" s="765"/>
      <c r="O194" s="765"/>
      <c r="P194" s="765"/>
      <c r="Q194" s="765"/>
      <c r="R194" s="765"/>
      <c r="S194" s="765"/>
      <c r="T194" s="765"/>
      <c r="U194" s="765"/>
      <c r="V194" s="765"/>
      <c r="W194" s="765"/>
      <c r="X194" s="765"/>
      <c r="Y194" s="765"/>
      <c r="Z194" s="765"/>
      <c r="AA194" s="765"/>
      <c r="AB194" s="765"/>
      <c r="AC194" s="765"/>
      <c r="AD194" s="765"/>
      <c r="AE194" s="765"/>
      <c r="AF194" s="765"/>
      <c r="AG194" s="765"/>
      <c r="AH194" s="765"/>
      <c r="AI194" s="765"/>
      <c r="AJ194" s="765"/>
      <c r="AK194" s="765"/>
      <c r="AL194" s="765"/>
      <c r="AM194" s="765"/>
      <c r="AN194" s="765"/>
    </row>
    <row r="195" spans="1:40" ht="18">
      <c r="A195" s="765"/>
      <c r="B195" s="765"/>
      <c r="C195" s="765"/>
      <c r="D195" s="765"/>
      <c r="E195" s="765"/>
      <c r="F195" s="765"/>
      <c r="G195" s="765"/>
      <c r="H195" s="765"/>
      <c r="I195" s="765"/>
      <c r="J195" s="765"/>
      <c r="K195" s="765"/>
      <c r="L195" s="765"/>
      <c r="M195" s="765"/>
      <c r="N195" s="765"/>
      <c r="O195" s="765"/>
      <c r="P195" s="765"/>
      <c r="Q195" s="765"/>
      <c r="R195" s="765"/>
      <c r="S195" s="765"/>
      <c r="T195" s="765"/>
      <c r="U195" s="765"/>
      <c r="V195" s="765"/>
      <c r="W195" s="765"/>
      <c r="X195" s="765"/>
      <c r="Y195" s="765"/>
      <c r="Z195" s="765"/>
      <c r="AA195" s="765"/>
      <c r="AB195" s="765"/>
      <c r="AC195" s="765"/>
      <c r="AD195" s="765"/>
      <c r="AE195" s="765"/>
      <c r="AF195" s="765"/>
      <c r="AG195" s="765"/>
      <c r="AH195" s="765"/>
      <c r="AI195" s="765"/>
      <c r="AJ195" s="765"/>
      <c r="AK195" s="765"/>
      <c r="AL195" s="765"/>
      <c r="AM195" s="765"/>
      <c r="AN195" s="765"/>
    </row>
    <row r="196" spans="1:40" ht="18">
      <c r="A196" s="765"/>
      <c r="B196" s="765"/>
      <c r="C196" s="765"/>
      <c r="D196" s="765"/>
      <c r="E196" s="765"/>
      <c r="F196" s="765"/>
      <c r="G196" s="765"/>
      <c r="H196" s="765"/>
      <c r="I196" s="765"/>
      <c r="J196" s="765"/>
      <c r="K196" s="765"/>
      <c r="L196" s="765"/>
      <c r="M196" s="765"/>
      <c r="N196" s="765"/>
      <c r="O196" s="765"/>
      <c r="P196" s="765"/>
      <c r="Q196" s="765"/>
      <c r="R196" s="765"/>
      <c r="S196" s="765"/>
      <c r="T196" s="765"/>
      <c r="U196" s="765"/>
      <c r="V196" s="765"/>
      <c r="W196" s="765"/>
      <c r="X196" s="765"/>
      <c r="Y196" s="765"/>
      <c r="Z196" s="765"/>
      <c r="AA196" s="765"/>
      <c r="AB196" s="765"/>
      <c r="AC196" s="765"/>
      <c r="AD196" s="765"/>
      <c r="AE196" s="765"/>
      <c r="AF196" s="765"/>
      <c r="AG196" s="765"/>
      <c r="AH196" s="765"/>
      <c r="AI196" s="765"/>
      <c r="AJ196" s="765"/>
      <c r="AK196" s="765"/>
      <c r="AL196" s="765"/>
      <c r="AM196" s="765"/>
      <c r="AN196" s="765"/>
    </row>
    <row r="197" spans="1:40" ht="18">
      <c r="A197" s="765"/>
      <c r="B197" s="765"/>
      <c r="C197" s="765"/>
      <c r="D197" s="765"/>
      <c r="E197" s="765"/>
      <c r="F197" s="765"/>
      <c r="G197" s="765"/>
      <c r="H197" s="765"/>
      <c r="I197" s="765"/>
      <c r="J197" s="765"/>
      <c r="K197" s="765"/>
      <c r="L197" s="765"/>
      <c r="M197" s="765"/>
      <c r="N197" s="765"/>
      <c r="O197" s="765"/>
      <c r="P197" s="765"/>
      <c r="Q197" s="765"/>
      <c r="R197" s="765"/>
      <c r="S197" s="765"/>
      <c r="T197" s="765"/>
      <c r="U197" s="765"/>
      <c r="V197" s="765"/>
      <c r="W197" s="765"/>
      <c r="X197" s="765"/>
      <c r="Y197" s="765"/>
      <c r="Z197" s="765"/>
      <c r="AA197" s="765"/>
      <c r="AB197" s="765"/>
      <c r="AC197" s="765"/>
      <c r="AD197" s="765"/>
      <c r="AE197" s="765"/>
      <c r="AF197" s="765"/>
      <c r="AG197" s="765"/>
      <c r="AH197" s="765"/>
      <c r="AI197" s="765"/>
      <c r="AJ197" s="765"/>
      <c r="AK197" s="765"/>
      <c r="AL197" s="765"/>
      <c r="AM197" s="765"/>
      <c r="AN197" s="765"/>
    </row>
    <row r="198" spans="1:40" ht="18">
      <c r="A198" s="765"/>
      <c r="B198" s="765"/>
      <c r="C198" s="765"/>
      <c r="D198" s="765"/>
      <c r="E198" s="765"/>
      <c r="F198" s="765"/>
      <c r="G198" s="765"/>
      <c r="H198" s="765"/>
      <c r="I198" s="765"/>
      <c r="J198" s="765"/>
      <c r="K198" s="765"/>
      <c r="L198" s="765"/>
      <c r="M198" s="765"/>
      <c r="N198" s="765"/>
      <c r="O198" s="765"/>
      <c r="P198" s="765"/>
      <c r="Q198" s="765"/>
      <c r="R198" s="765"/>
      <c r="S198" s="765"/>
      <c r="T198" s="765"/>
      <c r="U198" s="765"/>
      <c r="V198" s="765"/>
      <c r="W198" s="765"/>
      <c r="X198" s="765"/>
      <c r="Y198" s="765"/>
      <c r="Z198" s="765"/>
      <c r="AA198" s="765"/>
      <c r="AB198" s="765"/>
      <c r="AC198" s="765"/>
      <c r="AD198" s="765"/>
      <c r="AE198" s="765"/>
      <c r="AF198" s="765"/>
      <c r="AG198" s="765"/>
      <c r="AH198" s="765"/>
      <c r="AI198" s="765"/>
      <c r="AJ198" s="765"/>
      <c r="AK198" s="765"/>
      <c r="AL198" s="765"/>
      <c r="AM198" s="765"/>
      <c r="AN198" s="765"/>
    </row>
    <row r="199" spans="1:40" ht="18">
      <c r="A199" s="765"/>
      <c r="B199" s="765"/>
      <c r="C199" s="765"/>
      <c r="D199" s="765"/>
      <c r="E199" s="765"/>
      <c r="F199" s="765"/>
      <c r="G199" s="765"/>
      <c r="H199" s="765"/>
      <c r="I199" s="765"/>
      <c r="J199" s="765"/>
      <c r="K199" s="765"/>
      <c r="L199" s="765"/>
      <c r="M199" s="765"/>
      <c r="N199" s="765"/>
      <c r="O199" s="765"/>
      <c r="P199" s="765"/>
      <c r="Q199" s="765"/>
      <c r="R199" s="765"/>
      <c r="S199" s="765"/>
      <c r="T199" s="765"/>
      <c r="U199" s="765"/>
      <c r="V199" s="765"/>
      <c r="W199" s="765"/>
      <c r="X199" s="765"/>
      <c r="Y199" s="765"/>
      <c r="Z199" s="765"/>
      <c r="AA199" s="765"/>
      <c r="AB199" s="765"/>
      <c r="AC199" s="765"/>
      <c r="AD199" s="765"/>
      <c r="AE199" s="765"/>
      <c r="AF199" s="765"/>
      <c r="AG199" s="765"/>
      <c r="AH199" s="765"/>
      <c r="AI199" s="765"/>
      <c r="AJ199" s="765"/>
      <c r="AK199" s="765"/>
      <c r="AL199" s="765"/>
      <c r="AM199" s="765"/>
      <c r="AN199" s="765"/>
    </row>
    <row r="200" spans="1:40" ht="18">
      <c r="A200" s="765"/>
      <c r="B200" s="765"/>
      <c r="C200" s="765"/>
      <c r="D200" s="765"/>
      <c r="E200" s="765"/>
      <c r="F200" s="765"/>
      <c r="G200" s="765"/>
      <c r="H200" s="765"/>
      <c r="I200" s="765"/>
      <c r="J200" s="765"/>
      <c r="K200" s="765"/>
      <c r="L200" s="765"/>
      <c r="M200" s="765"/>
      <c r="N200" s="765"/>
      <c r="O200" s="765"/>
      <c r="P200" s="765"/>
      <c r="Q200" s="765"/>
      <c r="R200" s="765"/>
      <c r="S200" s="765"/>
      <c r="T200" s="765"/>
      <c r="U200" s="765"/>
      <c r="V200" s="765"/>
      <c r="W200" s="765"/>
      <c r="X200" s="765"/>
      <c r="Y200" s="765"/>
      <c r="Z200" s="765"/>
      <c r="AA200" s="765"/>
      <c r="AB200" s="765"/>
      <c r="AC200" s="765"/>
      <c r="AD200" s="765"/>
      <c r="AE200" s="765"/>
      <c r="AF200" s="765"/>
      <c r="AG200" s="765"/>
      <c r="AH200" s="765"/>
      <c r="AI200" s="765"/>
      <c r="AJ200" s="765"/>
      <c r="AK200" s="765"/>
      <c r="AL200" s="765"/>
      <c r="AM200" s="765"/>
      <c r="AN200" s="765"/>
    </row>
    <row r="201" spans="1:40" ht="18">
      <c r="A201" s="765"/>
      <c r="B201" s="765"/>
      <c r="C201" s="765"/>
      <c r="D201" s="765"/>
      <c r="E201" s="765"/>
      <c r="F201" s="765"/>
      <c r="G201" s="765"/>
      <c r="H201" s="765"/>
      <c r="I201" s="765"/>
      <c r="J201" s="765"/>
      <c r="K201" s="765"/>
      <c r="L201" s="765"/>
      <c r="M201" s="765"/>
      <c r="N201" s="765"/>
      <c r="O201" s="765"/>
      <c r="P201" s="765"/>
      <c r="Q201" s="765"/>
      <c r="R201" s="765"/>
      <c r="S201" s="765"/>
      <c r="T201" s="765"/>
      <c r="U201" s="765"/>
      <c r="V201" s="765"/>
      <c r="W201" s="765"/>
      <c r="X201" s="765"/>
      <c r="Y201" s="765"/>
      <c r="Z201" s="765"/>
      <c r="AA201" s="765"/>
      <c r="AB201" s="765"/>
      <c r="AC201" s="765"/>
      <c r="AD201" s="765"/>
      <c r="AE201" s="765"/>
      <c r="AF201" s="765"/>
      <c r="AG201" s="765"/>
      <c r="AH201" s="765"/>
      <c r="AI201" s="765"/>
      <c r="AJ201" s="765"/>
      <c r="AK201" s="765"/>
      <c r="AL201" s="765"/>
      <c r="AM201" s="765"/>
      <c r="AN201" s="765"/>
    </row>
    <row r="202" spans="1:40" ht="18">
      <c r="A202" s="765"/>
      <c r="B202" s="765"/>
      <c r="C202" s="765"/>
      <c r="D202" s="765"/>
      <c r="E202" s="765"/>
      <c r="F202" s="765"/>
      <c r="G202" s="765"/>
      <c r="H202" s="765"/>
      <c r="I202" s="765"/>
      <c r="J202" s="765"/>
      <c r="K202" s="765"/>
      <c r="L202" s="765"/>
      <c r="M202" s="765"/>
      <c r="N202" s="765"/>
      <c r="O202" s="765"/>
      <c r="P202" s="765"/>
      <c r="Q202" s="765"/>
      <c r="R202" s="765"/>
      <c r="S202" s="765"/>
      <c r="T202" s="765"/>
      <c r="U202" s="765"/>
      <c r="V202" s="765"/>
      <c r="W202" s="765"/>
      <c r="X202" s="765"/>
      <c r="Y202" s="765"/>
      <c r="Z202" s="765"/>
      <c r="AA202" s="765"/>
      <c r="AB202" s="765"/>
      <c r="AC202" s="765"/>
      <c r="AD202" s="765"/>
      <c r="AE202" s="765"/>
      <c r="AF202" s="765"/>
      <c r="AG202" s="765"/>
      <c r="AH202" s="765"/>
      <c r="AI202" s="765"/>
      <c r="AJ202" s="765"/>
      <c r="AK202" s="765"/>
      <c r="AL202" s="765"/>
      <c r="AM202" s="765"/>
      <c r="AN202" s="765"/>
    </row>
    <row r="203" spans="1:40" ht="18">
      <c r="A203" s="765"/>
      <c r="B203" s="765"/>
      <c r="C203" s="765"/>
      <c r="D203" s="765"/>
      <c r="E203" s="765"/>
      <c r="F203" s="765"/>
      <c r="G203" s="765"/>
      <c r="H203" s="765"/>
      <c r="I203" s="765"/>
      <c r="J203" s="765"/>
      <c r="K203" s="765"/>
      <c r="L203" s="765"/>
      <c r="M203" s="765"/>
      <c r="N203" s="765"/>
      <c r="O203" s="765"/>
      <c r="P203" s="765"/>
      <c r="Q203" s="765"/>
      <c r="R203" s="765"/>
      <c r="S203" s="765"/>
      <c r="T203" s="765"/>
      <c r="U203" s="765"/>
      <c r="V203" s="765"/>
      <c r="W203" s="765"/>
      <c r="X203" s="765"/>
      <c r="Y203" s="765"/>
      <c r="Z203" s="765"/>
      <c r="AA203" s="765"/>
      <c r="AB203" s="765"/>
      <c r="AC203" s="765"/>
      <c r="AD203" s="765"/>
      <c r="AE203" s="765"/>
      <c r="AF203" s="765"/>
      <c r="AG203" s="765"/>
      <c r="AH203" s="765"/>
      <c r="AI203" s="765"/>
      <c r="AJ203" s="765"/>
      <c r="AK203" s="765"/>
      <c r="AL203" s="765"/>
      <c r="AM203" s="765"/>
      <c r="AN203" s="765"/>
    </row>
    <row r="204" spans="1:40" ht="18">
      <c r="A204" s="765"/>
      <c r="B204" s="765"/>
      <c r="C204" s="765"/>
      <c r="D204" s="765"/>
      <c r="E204" s="765"/>
      <c r="F204" s="765"/>
      <c r="G204" s="765"/>
      <c r="H204" s="765"/>
      <c r="I204" s="765"/>
      <c r="J204" s="765"/>
      <c r="K204" s="765"/>
      <c r="L204" s="765"/>
      <c r="M204" s="765"/>
      <c r="N204" s="765"/>
      <c r="O204" s="765"/>
      <c r="P204" s="765"/>
      <c r="Q204" s="765"/>
      <c r="R204" s="765"/>
      <c r="S204" s="765"/>
      <c r="T204" s="765"/>
      <c r="U204" s="765"/>
      <c r="V204" s="765"/>
      <c r="W204" s="765"/>
      <c r="X204" s="765"/>
      <c r="Y204" s="765"/>
      <c r="Z204" s="765"/>
      <c r="AA204" s="765"/>
      <c r="AB204" s="765"/>
      <c r="AC204" s="765"/>
      <c r="AD204" s="765"/>
      <c r="AE204" s="765"/>
      <c r="AF204" s="765"/>
      <c r="AG204" s="765"/>
      <c r="AH204" s="765"/>
      <c r="AI204" s="765"/>
      <c r="AJ204" s="765"/>
      <c r="AK204" s="765"/>
      <c r="AL204" s="765"/>
      <c r="AM204" s="765"/>
      <c r="AN204" s="765"/>
    </row>
    <row r="205" spans="1:40" ht="18">
      <c r="A205" s="765"/>
      <c r="B205" s="765"/>
      <c r="C205" s="765"/>
      <c r="D205" s="765"/>
      <c r="E205" s="765"/>
      <c r="F205" s="765"/>
      <c r="G205" s="765"/>
      <c r="H205" s="765"/>
      <c r="I205" s="765"/>
      <c r="J205" s="765"/>
      <c r="K205" s="765"/>
      <c r="L205" s="765"/>
      <c r="M205" s="765"/>
      <c r="N205" s="765"/>
      <c r="O205" s="765"/>
      <c r="P205" s="765"/>
      <c r="Q205" s="765"/>
      <c r="R205" s="765"/>
      <c r="S205" s="765"/>
      <c r="T205" s="765"/>
      <c r="U205" s="765"/>
      <c r="V205" s="765"/>
      <c r="W205" s="765"/>
      <c r="X205" s="765"/>
      <c r="Y205" s="765"/>
      <c r="Z205" s="765"/>
      <c r="AA205" s="765"/>
      <c r="AB205" s="765"/>
      <c r="AC205" s="765"/>
      <c r="AD205" s="765"/>
      <c r="AE205" s="765"/>
      <c r="AF205" s="765"/>
      <c r="AG205" s="765"/>
      <c r="AH205" s="765"/>
      <c r="AI205" s="765"/>
      <c r="AJ205" s="765"/>
      <c r="AK205" s="765"/>
      <c r="AL205" s="765"/>
      <c r="AM205" s="765"/>
      <c r="AN205" s="765"/>
    </row>
    <row r="206" spans="1:40" ht="18">
      <c r="A206" s="765"/>
      <c r="B206" s="765"/>
      <c r="C206" s="765"/>
      <c r="D206" s="765"/>
      <c r="E206" s="765"/>
      <c r="F206" s="765"/>
      <c r="G206" s="765"/>
      <c r="H206" s="765"/>
      <c r="I206" s="765"/>
      <c r="J206" s="765"/>
      <c r="K206" s="765"/>
      <c r="L206" s="765"/>
      <c r="M206" s="765"/>
      <c r="N206" s="765"/>
      <c r="O206" s="765"/>
      <c r="P206" s="765"/>
      <c r="Q206" s="765"/>
      <c r="R206" s="765"/>
      <c r="S206" s="765"/>
      <c r="T206" s="765"/>
      <c r="U206" s="765"/>
      <c r="V206" s="765"/>
      <c r="W206" s="765"/>
      <c r="X206" s="765"/>
      <c r="Y206" s="765"/>
      <c r="Z206" s="765"/>
      <c r="AA206" s="765"/>
      <c r="AB206" s="765"/>
      <c r="AC206" s="765"/>
      <c r="AD206" s="765"/>
      <c r="AE206" s="765"/>
      <c r="AF206" s="765"/>
      <c r="AG206" s="765"/>
      <c r="AH206" s="765"/>
      <c r="AI206" s="765"/>
      <c r="AJ206" s="765"/>
      <c r="AK206" s="765"/>
      <c r="AL206" s="765"/>
      <c r="AM206" s="765"/>
      <c r="AN206" s="765"/>
    </row>
    <row r="207" spans="1:40" ht="18">
      <c r="A207" s="765"/>
      <c r="B207" s="765"/>
      <c r="C207" s="765"/>
      <c r="D207" s="765"/>
      <c r="E207" s="765"/>
      <c r="F207" s="765"/>
      <c r="G207" s="765"/>
      <c r="H207" s="765"/>
      <c r="I207" s="765"/>
      <c r="J207" s="765"/>
      <c r="K207" s="765"/>
      <c r="L207" s="765"/>
      <c r="M207" s="765"/>
      <c r="N207" s="765"/>
      <c r="O207" s="765"/>
      <c r="P207" s="765"/>
      <c r="Q207" s="765"/>
      <c r="R207" s="765"/>
      <c r="S207" s="765"/>
      <c r="T207" s="765"/>
      <c r="U207" s="765"/>
      <c r="V207" s="765"/>
      <c r="W207" s="765"/>
      <c r="X207" s="765"/>
      <c r="Y207" s="765"/>
      <c r="Z207" s="765"/>
      <c r="AA207" s="765"/>
      <c r="AB207" s="765"/>
      <c r="AC207" s="765"/>
      <c r="AD207" s="765"/>
      <c r="AE207" s="765"/>
      <c r="AF207" s="765"/>
      <c r="AG207" s="765"/>
      <c r="AH207" s="765"/>
      <c r="AI207" s="765"/>
      <c r="AJ207" s="765"/>
      <c r="AK207" s="765"/>
      <c r="AL207" s="765"/>
      <c r="AM207" s="765"/>
      <c r="AN207" s="765"/>
    </row>
    <row r="208" spans="1:40" ht="18">
      <c r="A208" s="765"/>
      <c r="B208" s="765"/>
      <c r="C208" s="765"/>
      <c r="D208" s="765"/>
      <c r="E208" s="765"/>
      <c r="F208" s="765"/>
      <c r="G208" s="765"/>
      <c r="H208" s="765"/>
      <c r="I208" s="765"/>
      <c r="J208" s="765"/>
      <c r="K208" s="765"/>
      <c r="L208" s="765"/>
      <c r="M208" s="765"/>
      <c r="N208" s="765"/>
      <c r="O208" s="765"/>
      <c r="P208" s="765"/>
      <c r="Q208" s="765"/>
      <c r="R208" s="765"/>
      <c r="S208" s="765"/>
      <c r="T208" s="765"/>
      <c r="U208" s="765"/>
      <c r="V208" s="765"/>
      <c r="W208" s="765"/>
      <c r="X208" s="765"/>
      <c r="Y208" s="765"/>
      <c r="Z208" s="765"/>
      <c r="AA208" s="765"/>
      <c r="AB208" s="765"/>
      <c r="AC208" s="765"/>
      <c r="AD208" s="765"/>
      <c r="AE208" s="765"/>
      <c r="AF208" s="765"/>
      <c r="AG208" s="765"/>
      <c r="AH208" s="765"/>
      <c r="AI208" s="765"/>
      <c r="AJ208" s="765"/>
      <c r="AK208" s="765"/>
      <c r="AL208" s="765"/>
      <c r="AM208" s="765"/>
      <c r="AN208" s="765"/>
    </row>
    <row r="209" spans="1:40" ht="18">
      <c r="A209" s="765"/>
      <c r="B209" s="765"/>
      <c r="C209" s="765"/>
      <c r="D209" s="765"/>
      <c r="E209" s="765"/>
      <c r="F209" s="765"/>
      <c r="G209" s="765"/>
      <c r="H209" s="765"/>
      <c r="I209" s="765"/>
      <c r="J209" s="765"/>
      <c r="K209" s="765"/>
      <c r="L209" s="765"/>
      <c r="M209" s="765"/>
      <c r="N209" s="765"/>
      <c r="O209" s="765"/>
      <c r="P209" s="765"/>
      <c r="Q209" s="765"/>
      <c r="R209" s="765"/>
      <c r="S209" s="765"/>
      <c r="T209" s="765"/>
      <c r="U209" s="765"/>
      <c r="V209" s="765"/>
      <c r="W209" s="765"/>
      <c r="X209" s="765"/>
      <c r="Y209" s="765"/>
      <c r="Z209" s="765"/>
      <c r="AA209" s="765"/>
      <c r="AB209" s="765"/>
      <c r="AC209" s="765"/>
      <c r="AD209" s="765"/>
      <c r="AE209" s="765"/>
      <c r="AF209" s="765"/>
      <c r="AG209" s="765"/>
      <c r="AH209" s="765"/>
      <c r="AI209" s="765"/>
      <c r="AJ209" s="765"/>
      <c r="AK209" s="765"/>
      <c r="AL209" s="765"/>
      <c r="AM209" s="765"/>
      <c r="AN209" s="765"/>
    </row>
    <row r="210" spans="1:40" ht="18">
      <c r="A210" s="765"/>
      <c r="B210" s="765"/>
      <c r="C210" s="765"/>
      <c r="D210" s="765"/>
      <c r="E210" s="765"/>
      <c r="F210" s="765"/>
      <c r="G210" s="765"/>
      <c r="H210" s="765"/>
      <c r="I210" s="765"/>
      <c r="J210" s="765"/>
      <c r="K210" s="765"/>
      <c r="L210" s="765"/>
      <c r="M210" s="765"/>
      <c r="N210" s="765"/>
      <c r="O210" s="765"/>
      <c r="P210" s="765"/>
      <c r="Q210" s="765"/>
      <c r="R210" s="765"/>
      <c r="S210" s="765"/>
      <c r="T210" s="765"/>
      <c r="U210" s="765"/>
      <c r="V210" s="765"/>
      <c r="W210" s="765"/>
      <c r="X210" s="765"/>
      <c r="Y210" s="765"/>
      <c r="Z210" s="765"/>
      <c r="AA210" s="765"/>
      <c r="AB210" s="765"/>
      <c r="AC210" s="765"/>
      <c r="AD210" s="765"/>
      <c r="AE210" s="765"/>
      <c r="AF210" s="765"/>
      <c r="AG210" s="765"/>
      <c r="AH210" s="765"/>
      <c r="AI210" s="765"/>
      <c r="AJ210" s="765"/>
      <c r="AK210" s="765"/>
      <c r="AL210" s="765"/>
      <c r="AM210" s="765"/>
      <c r="AN210" s="765"/>
    </row>
    <row r="211" spans="1:40" ht="18">
      <c r="A211" s="765"/>
      <c r="B211" s="765"/>
      <c r="C211" s="765"/>
      <c r="D211" s="765"/>
      <c r="E211" s="765"/>
      <c r="F211" s="765"/>
      <c r="G211" s="765"/>
      <c r="H211" s="765"/>
      <c r="I211" s="765"/>
      <c r="J211" s="765"/>
      <c r="K211" s="765"/>
      <c r="L211" s="765"/>
      <c r="M211" s="765"/>
      <c r="N211" s="765"/>
      <c r="O211" s="765"/>
      <c r="P211" s="765"/>
      <c r="Q211" s="765"/>
      <c r="R211" s="765"/>
      <c r="S211" s="765"/>
      <c r="T211" s="765"/>
      <c r="U211" s="765"/>
      <c r="V211" s="765"/>
      <c r="W211" s="765"/>
      <c r="X211" s="765"/>
      <c r="Y211" s="765"/>
      <c r="Z211" s="765"/>
      <c r="AA211" s="765"/>
      <c r="AB211" s="765"/>
      <c r="AC211" s="765"/>
      <c r="AD211" s="765"/>
      <c r="AE211" s="765"/>
      <c r="AF211" s="765"/>
      <c r="AG211" s="765"/>
      <c r="AH211" s="765"/>
      <c r="AI211" s="765"/>
      <c r="AJ211" s="765"/>
      <c r="AK211" s="765"/>
      <c r="AL211" s="765"/>
      <c r="AM211" s="765"/>
      <c r="AN211" s="765"/>
    </row>
    <row r="212" spans="1:40" ht="18">
      <c r="A212" s="765"/>
      <c r="B212" s="765"/>
      <c r="C212" s="765"/>
      <c r="D212" s="765"/>
      <c r="E212" s="765"/>
      <c r="F212" s="765"/>
      <c r="G212" s="765"/>
      <c r="H212" s="765"/>
      <c r="I212" s="765"/>
      <c r="J212" s="765"/>
      <c r="K212" s="765"/>
      <c r="L212" s="765"/>
      <c r="M212" s="765"/>
      <c r="N212" s="765"/>
      <c r="O212" s="765"/>
      <c r="P212" s="765"/>
      <c r="Q212" s="765"/>
      <c r="R212" s="765"/>
      <c r="S212" s="765"/>
      <c r="T212" s="765"/>
      <c r="U212" s="765"/>
      <c r="V212" s="765"/>
      <c r="W212" s="765"/>
      <c r="X212" s="765"/>
      <c r="Y212" s="765"/>
      <c r="Z212" s="765"/>
      <c r="AA212" s="765"/>
      <c r="AB212" s="765"/>
      <c r="AC212" s="765"/>
      <c r="AD212" s="765"/>
      <c r="AE212" s="765"/>
      <c r="AF212" s="765"/>
      <c r="AG212" s="765"/>
      <c r="AH212" s="765"/>
      <c r="AI212" s="765"/>
      <c r="AJ212" s="765"/>
      <c r="AK212" s="765"/>
      <c r="AL212" s="765"/>
      <c r="AM212" s="765"/>
      <c r="AN212" s="765"/>
    </row>
    <row r="213" spans="1:40" ht="18">
      <c r="A213" s="765"/>
      <c r="B213" s="765"/>
      <c r="C213" s="765"/>
      <c r="D213" s="765"/>
      <c r="E213" s="765"/>
      <c r="F213" s="765"/>
      <c r="G213" s="765"/>
      <c r="H213" s="765"/>
      <c r="I213" s="765"/>
      <c r="J213" s="765"/>
      <c r="K213" s="765"/>
      <c r="L213" s="765"/>
      <c r="M213" s="765"/>
      <c r="N213" s="765"/>
      <c r="O213" s="765"/>
      <c r="P213" s="765"/>
      <c r="Q213" s="765"/>
      <c r="R213" s="765"/>
      <c r="S213" s="765"/>
      <c r="T213" s="765"/>
      <c r="U213" s="765"/>
      <c r="V213" s="765"/>
      <c r="W213" s="765"/>
      <c r="X213" s="765"/>
      <c r="Y213" s="765"/>
      <c r="Z213" s="765"/>
      <c r="AA213" s="765"/>
      <c r="AB213" s="765"/>
      <c r="AC213" s="765"/>
      <c r="AD213" s="765"/>
      <c r="AE213" s="765"/>
      <c r="AF213" s="765"/>
      <c r="AG213" s="765"/>
      <c r="AH213" s="765"/>
      <c r="AI213" s="765"/>
      <c r="AJ213" s="765"/>
      <c r="AK213" s="765"/>
      <c r="AL213" s="765"/>
      <c r="AM213" s="765"/>
      <c r="AN213" s="765"/>
    </row>
    <row r="214" spans="1:40" ht="18">
      <c r="A214" s="765"/>
      <c r="B214" s="765"/>
      <c r="C214" s="765"/>
      <c r="D214" s="765"/>
      <c r="E214" s="765"/>
      <c r="F214" s="765"/>
      <c r="G214" s="765"/>
      <c r="H214" s="765"/>
      <c r="I214" s="765"/>
      <c r="J214" s="765"/>
      <c r="K214" s="765"/>
      <c r="L214" s="765"/>
      <c r="M214" s="765"/>
      <c r="N214" s="765"/>
      <c r="O214" s="765"/>
      <c r="P214" s="765"/>
      <c r="Q214" s="765"/>
      <c r="R214" s="765"/>
      <c r="S214" s="765"/>
      <c r="T214" s="765"/>
      <c r="U214" s="765"/>
      <c r="V214" s="765"/>
      <c r="W214" s="765"/>
      <c r="X214" s="765"/>
      <c r="Y214" s="765"/>
      <c r="Z214" s="765"/>
      <c r="AA214" s="765"/>
      <c r="AB214" s="765"/>
      <c r="AC214" s="765"/>
      <c r="AD214" s="765"/>
      <c r="AE214" s="765"/>
      <c r="AF214" s="765"/>
      <c r="AG214" s="765"/>
      <c r="AH214" s="765"/>
      <c r="AI214" s="765"/>
      <c r="AJ214" s="765"/>
      <c r="AK214" s="765"/>
      <c r="AL214" s="765"/>
      <c r="AM214" s="765"/>
      <c r="AN214" s="765"/>
    </row>
    <row r="215" spans="1:40" ht="18">
      <c r="A215" s="765"/>
      <c r="B215" s="765"/>
      <c r="C215" s="765"/>
      <c r="D215" s="765"/>
      <c r="E215" s="765"/>
      <c r="F215" s="765"/>
      <c r="G215" s="765"/>
      <c r="H215" s="765"/>
      <c r="I215" s="765"/>
      <c r="J215" s="765"/>
      <c r="K215" s="765"/>
      <c r="L215" s="765"/>
      <c r="M215" s="765"/>
      <c r="N215" s="765"/>
      <c r="O215" s="765"/>
      <c r="P215" s="765"/>
      <c r="Q215" s="765"/>
      <c r="R215" s="765"/>
      <c r="S215" s="765"/>
      <c r="T215" s="765"/>
      <c r="U215" s="765"/>
      <c r="V215" s="765"/>
      <c r="W215" s="765"/>
      <c r="X215" s="765"/>
      <c r="Y215" s="765"/>
      <c r="Z215" s="765"/>
      <c r="AA215" s="765"/>
      <c r="AB215" s="765"/>
      <c r="AC215" s="765"/>
      <c r="AD215" s="765"/>
      <c r="AE215" s="765"/>
      <c r="AF215" s="765"/>
      <c r="AG215" s="765"/>
      <c r="AH215" s="765"/>
      <c r="AI215" s="765"/>
      <c r="AJ215" s="765"/>
      <c r="AK215" s="765"/>
      <c r="AL215" s="765"/>
      <c r="AM215" s="765"/>
      <c r="AN215" s="765"/>
    </row>
    <row r="216" spans="1:40" ht="18">
      <c r="A216" s="765"/>
      <c r="B216" s="765"/>
      <c r="C216" s="765"/>
      <c r="D216" s="765"/>
      <c r="E216" s="765"/>
      <c r="F216" s="765"/>
      <c r="G216" s="765"/>
      <c r="H216" s="765"/>
      <c r="I216" s="765"/>
      <c r="J216" s="765"/>
      <c r="K216" s="765"/>
      <c r="L216" s="765"/>
      <c r="M216" s="765"/>
      <c r="N216" s="765"/>
      <c r="O216" s="765"/>
      <c r="P216" s="765"/>
      <c r="Q216" s="765"/>
      <c r="R216" s="765"/>
      <c r="S216" s="765"/>
      <c r="T216" s="765"/>
      <c r="U216" s="765"/>
      <c r="V216" s="765"/>
      <c r="W216" s="765"/>
      <c r="X216" s="765"/>
      <c r="Y216" s="765"/>
      <c r="Z216" s="765"/>
      <c r="AA216" s="765"/>
      <c r="AB216" s="765"/>
      <c r="AC216" s="765"/>
      <c r="AD216" s="765"/>
      <c r="AE216" s="765"/>
      <c r="AF216" s="765"/>
      <c r="AG216" s="765"/>
      <c r="AH216" s="765"/>
      <c r="AI216" s="765"/>
      <c r="AJ216" s="765"/>
      <c r="AK216" s="765"/>
      <c r="AL216" s="765"/>
      <c r="AM216" s="765"/>
      <c r="AN216" s="765"/>
    </row>
    <row r="217" spans="1:40" ht="18">
      <c r="A217" s="765"/>
      <c r="B217" s="765"/>
      <c r="C217" s="765"/>
      <c r="D217" s="765"/>
      <c r="E217" s="765"/>
      <c r="F217" s="765"/>
      <c r="G217" s="765"/>
      <c r="H217" s="765"/>
      <c r="I217" s="765"/>
      <c r="J217" s="765"/>
      <c r="K217" s="765"/>
      <c r="L217" s="765"/>
      <c r="M217" s="765"/>
      <c r="N217" s="765"/>
      <c r="O217" s="765"/>
      <c r="P217" s="765"/>
      <c r="Q217" s="765"/>
      <c r="R217" s="765"/>
      <c r="S217" s="765"/>
      <c r="T217" s="765"/>
      <c r="U217" s="765"/>
      <c r="V217" s="765"/>
      <c r="W217" s="765"/>
      <c r="X217" s="765"/>
      <c r="Y217" s="765"/>
      <c r="Z217" s="765"/>
      <c r="AA217" s="765"/>
      <c r="AB217" s="765"/>
      <c r="AC217" s="765"/>
      <c r="AD217" s="765"/>
      <c r="AE217" s="765"/>
      <c r="AF217" s="765"/>
      <c r="AG217" s="765"/>
      <c r="AH217" s="765"/>
      <c r="AI217" s="765"/>
      <c r="AJ217" s="765"/>
      <c r="AK217" s="765"/>
      <c r="AL217" s="765"/>
      <c r="AM217" s="765"/>
      <c r="AN217" s="765"/>
    </row>
    <row r="218" spans="1:40" ht="18">
      <c r="A218" s="765"/>
      <c r="B218" s="765"/>
      <c r="C218" s="765"/>
      <c r="D218" s="765"/>
      <c r="E218" s="765"/>
      <c r="F218" s="765"/>
      <c r="G218" s="765"/>
      <c r="H218" s="765"/>
      <c r="I218" s="765"/>
      <c r="J218" s="765"/>
      <c r="K218" s="765"/>
      <c r="L218" s="765"/>
      <c r="M218" s="765"/>
      <c r="N218" s="765"/>
      <c r="O218" s="765"/>
      <c r="P218" s="765"/>
      <c r="Q218" s="765"/>
      <c r="R218" s="765"/>
      <c r="S218" s="765"/>
      <c r="T218" s="765"/>
      <c r="U218" s="765"/>
      <c r="V218" s="765"/>
      <c r="W218" s="765"/>
      <c r="X218" s="765"/>
      <c r="Y218" s="765"/>
      <c r="Z218" s="765"/>
      <c r="AA218" s="765"/>
      <c r="AB218" s="765"/>
      <c r="AC218" s="765"/>
      <c r="AD218" s="765"/>
      <c r="AE218" s="765"/>
      <c r="AF218" s="765"/>
      <c r="AG218" s="765"/>
      <c r="AH218" s="765"/>
      <c r="AI218" s="765"/>
      <c r="AJ218" s="765"/>
      <c r="AK218" s="765"/>
      <c r="AL218" s="765"/>
      <c r="AM218" s="765"/>
      <c r="AN218" s="765"/>
    </row>
    <row r="219" spans="1:40" ht="18">
      <c r="A219" s="765"/>
      <c r="B219" s="765"/>
      <c r="C219" s="765"/>
      <c r="D219" s="765"/>
      <c r="E219" s="765"/>
      <c r="F219" s="765"/>
      <c r="G219" s="765"/>
      <c r="H219" s="765"/>
      <c r="I219" s="765"/>
      <c r="J219" s="765"/>
      <c r="K219" s="765"/>
      <c r="L219" s="765"/>
      <c r="M219" s="765"/>
      <c r="N219" s="765"/>
      <c r="O219" s="765"/>
      <c r="P219" s="765"/>
      <c r="Q219" s="765"/>
      <c r="R219" s="765"/>
      <c r="S219" s="765"/>
      <c r="T219" s="765"/>
      <c r="U219" s="765"/>
      <c r="V219" s="765"/>
      <c r="W219" s="765"/>
      <c r="X219" s="765"/>
      <c r="Y219" s="765"/>
      <c r="Z219" s="765"/>
      <c r="AA219" s="765"/>
      <c r="AB219" s="765"/>
      <c r="AC219" s="765"/>
      <c r="AD219" s="765"/>
      <c r="AE219" s="765"/>
      <c r="AF219" s="765"/>
      <c r="AG219" s="765"/>
      <c r="AH219" s="765"/>
      <c r="AI219" s="765"/>
      <c r="AJ219" s="765"/>
      <c r="AK219" s="765"/>
      <c r="AL219" s="765"/>
      <c r="AM219" s="765"/>
      <c r="AN219" s="765"/>
    </row>
    <row r="220" spans="1:40" ht="18">
      <c r="A220" s="765"/>
      <c r="B220" s="765"/>
      <c r="C220" s="765"/>
      <c r="D220" s="765"/>
      <c r="E220" s="765"/>
      <c r="F220" s="765"/>
      <c r="G220" s="765"/>
      <c r="H220" s="765"/>
      <c r="I220" s="765"/>
      <c r="J220" s="765"/>
      <c r="K220" s="765"/>
      <c r="L220" s="765"/>
      <c r="M220" s="765"/>
      <c r="N220" s="765"/>
      <c r="O220" s="765"/>
      <c r="P220" s="765"/>
      <c r="Q220" s="765"/>
      <c r="R220" s="765"/>
      <c r="S220" s="765"/>
      <c r="T220" s="765"/>
      <c r="U220" s="765"/>
      <c r="V220" s="765"/>
      <c r="W220" s="765"/>
      <c r="X220" s="765"/>
      <c r="Y220" s="765"/>
      <c r="Z220" s="765"/>
      <c r="AA220" s="765"/>
      <c r="AB220" s="765"/>
      <c r="AC220" s="765"/>
      <c r="AD220" s="765"/>
      <c r="AE220" s="765"/>
      <c r="AF220" s="765"/>
      <c r="AG220" s="765"/>
      <c r="AH220" s="765"/>
      <c r="AI220" s="765"/>
      <c r="AJ220" s="765"/>
      <c r="AK220" s="765"/>
      <c r="AL220" s="765"/>
      <c r="AM220" s="765"/>
      <c r="AN220" s="765"/>
    </row>
    <row r="221" spans="1:40" ht="18">
      <c r="A221" s="765"/>
      <c r="B221" s="765"/>
      <c r="C221" s="765"/>
      <c r="D221" s="765"/>
      <c r="E221" s="765"/>
      <c r="F221" s="765"/>
      <c r="G221" s="765"/>
      <c r="H221" s="765"/>
      <c r="I221" s="765"/>
      <c r="J221" s="765"/>
      <c r="K221" s="765"/>
      <c r="L221" s="765"/>
      <c r="M221" s="765"/>
      <c r="N221" s="765"/>
      <c r="O221" s="765"/>
      <c r="P221" s="765"/>
      <c r="Q221" s="765"/>
      <c r="R221" s="765"/>
      <c r="S221" s="765"/>
      <c r="T221" s="765"/>
      <c r="U221" s="765"/>
      <c r="V221" s="765"/>
      <c r="W221" s="765"/>
      <c r="X221" s="765"/>
      <c r="Y221" s="765"/>
      <c r="Z221" s="765"/>
      <c r="AA221" s="765"/>
      <c r="AB221" s="765"/>
      <c r="AC221" s="765"/>
      <c r="AD221" s="765"/>
      <c r="AE221" s="765"/>
      <c r="AF221" s="765"/>
      <c r="AG221" s="765"/>
      <c r="AH221" s="765"/>
      <c r="AI221" s="765"/>
      <c r="AJ221" s="765"/>
      <c r="AK221" s="765"/>
      <c r="AL221" s="765"/>
      <c r="AM221" s="765"/>
      <c r="AN221" s="765"/>
    </row>
    <row r="222" spans="1:40" ht="18">
      <c r="A222" s="765"/>
      <c r="B222" s="765"/>
      <c r="C222" s="765"/>
      <c r="D222" s="765"/>
      <c r="E222" s="765"/>
      <c r="F222" s="765"/>
      <c r="G222" s="765"/>
      <c r="H222" s="765"/>
      <c r="I222" s="765"/>
      <c r="J222" s="765"/>
      <c r="K222" s="765"/>
      <c r="L222" s="765"/>
      <c r="M222" s="765"/>
      <c r="N222" s="765"/>
      <c r="O222" s="765"/>
      <c r="P222" s="765"/>
      <c r="Q222" s="765"/>
      <c r="R222" s="765"/>
      <c r="S222" s="765"/>
      <c r="T222" s="765"/>
      <c r="U222" s="765"/>
      <c r="V222" s="765"/>
      <c r="W222" s="765"/>
      <c r="X222" s="765"/>
      <c r="Y222" s="765"/>
      <c r="Z222" s="765"/>
      <c r="AA222" s="765"/>
      <c r="AB222" s="765"/>
      <c r="AC222" s="765"/>
      <c r="AD222" s="765"/>
      <c r="AE222" s="765"/>
      <c r="AF222" s="765"/>
      <c r="AG222" s="765"/>
      <c r="AH222" s="765"/>
      <c r="AI222" s="765"/>
      <c r="AJ222" s="765"/>
      <c r="AK222" s="765"/>
      <c r="AL222" s="765"/>
      <c r="AM222" s="765"/>
      <c r="AN222" s="765"/>
    </row>
    <row r="223" spans="1:40" ht="18">
      <c r="A223" s="765"/>
      <c r="B223" s="765"/>
      <c r="C223" s="765"/>
      <c r="D223" s="765"/>
      <c r="E223" s="765"/>
      <c r="F223" s="765"/>
      <c r="G223" s="765"/>
      <c r="H223" s="765"/>
      <c r="I223" s="765"/>
      <c r="J223" s="765"/>
      <c r="K223" s="765"/>
      <c r="L223" s="765"/>
      <c r="M223" s="765"/>
      <c r="N223" s="765"/>
      <c r="O223" s="765"/>
      <c r="P223" s="765"/>
      <c r="Q223" s="765"/>
      <c r="R223" s="765"/>
      <c r="S223" s="765"/>
      <c r="T223" s="765"/>
      <c r="U223" s="765"/>
      <c r="V223" s="765"/>
      <c r="W223" s="765"/>
      <c r="X223" s="765"/>
      <c r="Y223" s="765"/>
      <c r="Z223" s="765"/>
      <c r="AA223" s="765"/>
      <c r="AB223" s="765"/>
      <c r="AC223" s="765"/>
      <c r="AD223" s="765"/>
      <c r="AE223" s="765"/>
      <c r="AF223" s="765"/>
      <c r="AG223" s="765"/>
      <c r="AH223" s="765"/>
      <c r="AI223" s="765"/>
      <c r="AJ223" s="765"/>
      <c r="AK223" s="765"/>
      <c r="AL223" s="765"/>
      <c r="AM223" s="765"/>
      <c r="AN223" s="765"/>
    </row>
    <row r="224" spans="1:40" ht="18">
      <c r="A224" s="765"/>
      <c r="B224" s="765"/>
      <c r="C224" s="765"/>
      <c r="D224" s="765"/>
      <c r="E224" s="765"/>
      <c r="F224" s="765"/>
      <c r="G224" s="765"/>
      <c r="H224" s="765"/>
      <c r="I224" s="765"/>
      <c r="J224" s="765"/>
      <c r="K224" s="765"/>
      <c r="L224" s="765"/>
      <c r="M224" s="765"/>
      <c r="N224" s="765"/>
      <c r="O224" s="765"/>
      <c r="P224" s="765"/>
      <c r="Q224" s="765"/>
      <c r="R224" s="765"/>
      <c r="S224" s="765"/>
      <c r="T224" s="765"/>
      <c r="U224" s="765"/>
      <c r="V224" s="765"/>
      <c r="W224" s="765"/>
      <c r="X224" s="765"/>
      <c r="Y224" s="765"/>
      <c r="Z224" s="765"/>
      <c r="AA224" s="765"/>
      <c r="AB224" s="765"/>
      <c r="AC224" s="765"/>
      <c r="AD224" s="765"/>
      <c r="AE224" s="765"/>
      <c r="AF224" s="765"/>
      <c r="AG224" s="765"/>
      <c r="AH224" s="765"/>
      <c r="AI224" s="765"/>
      <c r="AJ224" s="765"/>
      <c r="AK224" s="765"/>
      <c r="AL224" s="765"/>
      <c r="AM224" s="765"/>
      <c r="AN224" s="765"/>
    </row>
    <row r="225" spans="1:40" ht="18">
      <c r="A225" s="765"/>
      <c r="B225" s="765"/>
      <c r="C225" s="765"/>
      <c r="D225" s="765"/>
      <c r="E225" s="765"/>
      <c r="F225" s="765"/>
      <c r="G225" s="765"/>
      <c r="H225" s="765"/>
      <c r="I225" s="765"/>
      <c r="J225" s="765"/>
      <c r="K225" s="765"/>
      <c r="L225" s="765"/>
      <c r="M225" s="765"/>
      <c r="N225" s="765"/>
      <c r="O225" s="765"/>
      <c r="P225" s="765"/>
      <c r="Q225" s="765"/>
      <c r="R225" s="765"/>
      <c r="S225" s="765"/>
      <c r="T225" s="765"/>
      <c r="U225" s="765"/>
      <c r="V225" s="765"/>
      <c r="W225" s="765"/>
      <c r="X225" s="765"/>
      <c r="Y225" s="765"/>
      <c r="Z225" s="765"/>
      <c r="AA225" s="765"/>
      <c r="AB225" s="765"/>
      <c r="AC225" s="765"/>
      <c r="AD225" s="765"/>
      <c r="AE225" s="765"/>
      <c r="AF225" s="765"/>
      <c r="AG225" s="765"/>
      <c r="AH225" s="765"/>
      <c r="AI225" s="765"/>
      <c r="AJ225" s="765"/>
      <c r="AK225" s="765"/>
      <c r="AL225" s="765"/>
      <c r="AM225" s="765"/>
      <c r="AN225" s="765"/>
    </row>
    <row r="226" spans="1:40" ht="18">
      <c r="A226" s="765"/>
      <c r="B226" s="765"/>
      <c r="C226" s="765"/>
      <c r="D226" s="765"/>
      <c r="E226" s="765"/>
      <c r="F226" s="765"/>
      <c r="G226" s="765"/>
      <c r="H226" s="765"/>
      <c r="I226" s="765"/>
      <c r="J226" s="765"/>
      <c r="K226" s="765"/>
      <c r="L226" s="765"/>
      <c r="M226" s="765"/>
      <c r="N226" s="765"/>
      <c r="O226" s="765"/>
      <c r="P226" s="765"/>
      <c r="Q226" s="765"/>
      <c r="R226" s="765"/>
      <c r="S226" s="765"/>
      <c r="T226" s="765"/>
      <c r="U226" s="765"/>
      <c r="V226" s="765"/>
      <c r="W226" s="765"/>
      <c r="X226" s="765"/>
      <c r="Y226" s="765"/>
      <c r="Z226" s="765"/>
      <c r="AA226" s="765"/>
      <c r="AB226" s="765"/>
      <c r="AC226" s="765"/>
      <c r="AD226" s="765"/>
      <c r="AE226" s="765"/>
      <c r="AF226" s="765"/>
      <c r="AG226" s="765"/>
      <c r="AH226" s="765"/>
      <c r="AI226" s="765"/>
      <c r="AJ226" s="765"/>
      <c r="AK226" s="765"/>
      <c r="AL226" s="765"/>
      <c r="AM226" s="765"/>
      <c r="AN226" s="765"/>
    </row>
    <row r="227" spans="1:40" ht="18">
      <c r="A227" s="765"/>
      <c r="B227" s="765"/>
      <c r="C227" s="765"/>
      <c r="D227" s="765"/>
      <c r="E227" s="765"/>
      <c r="F227" s="765"/>
      <c r="G227" s="765"/>
      <c r="H227" s="765"/>
      <c r="I227" s="765"/>
      <c r="J227" s="765"/>
      <c r="K227" s="765"/>
      <c r="L227" s="765"/>
      <c r="M227" s="765"/>
      <c r="N227" s="765"/>
      <c r="O227" s="765"/>
      <c r="P227" s="765"/>
      <c r="Q227" s="765"/>
      <c r="R227" s="765"/>
      <c r="S227" s="765"/>
      <c r="T227" s="765"/>
      <c r="U227" s="765"/>
      <c r="V227" s="765"/>
      <c r="W227" s="765"/>
      <c r="X227" s="765"/>
      <c r="Y227" s="765"/>
      <c r="Z227" s="765"/>
      <c r="AA227" s="765"/>
      <c r="AB227" s="765"/>
      <c r="AC227" s="765"/>
      <c r="AD227" s="765"/>
      <c r="AE227" s="765"/>
      <c r="AF227" s="765"/>
      <c r="AG227" s="765"/>
      <c r="AH227" s="765"/>
      <c r="AI227" s="765"/>
      <c r="AJ227" s="765"/>
      <c r="AK227" s="765"/>
      <c r="AL227" s="765"/>
      <c r="AM227" s="765"/>
      <c r="AN227" s="765"/>
    </row>
    <row r="228" spans="1:40" ht="18">
      <c r="A228" s="765"/>
      <c r="B228" s="765"/>
      <c r="C228" s="765"/>
      <c r="D228" s="765"/>
      <c r="E228" s="765"/>
      <c r="F228" s="765"/>
      <c r="G228" s="765"/>
      <c r="H228" s="765"/>
      <c r="I228" s="765"/>
      <c r="J228" s="765"/>
      <c r="K228" s="765"/>
      <c r="L228" s="765"/>
      <c r="M228" s="765"/>
      <c r="N228" s="765"/>
      <c r="O228" s="765"/>
      <c r="P228" s="765"/>
      <c r="Q228" s="765"/>
      <c r="R228" s="765"/>
      <c r="S228" s="765"/>
      <c r="T228" s="765"/>
      <c r="U228" s="765"/>
      <c r="V228" s="765"/>
      <c r="W228" s="765"/>
      <c r="X228" s="765"/>
      <c r="Y228" s="765"/>
      <c r="Z228" s="765"/>
      <c r="AA228" s="765"/>
      <c r="AB228" s="765"/>
      <c r="AC228" s="765"/>
      <c r="AD228" s="765"/>
      <c r="AE228" s="765"/>
      <c r="AF228" s="765"/>
      <c r="AG228" s="765"/>
      <c r="AH228" s="765"/>
      <c r="AI228" s="765"/>
      <c r="AJ228" s="765"/>
      <c r="AK228" s="765"/>
      <c r="AL228" s="765"/>
      <c r="AM228" s="765"/>
      <c r="AN228" s="765"/>
    </row>
    <row r="229" spans="1:40" ht="18">
      <c r="A229" s="765"/>
      <c r="B229" s="765"/>
      <c r="C229" s="765"/>
      <c r="D229" s="765"/>
      <c r="E229" s="765"/>
      <c r="F229" s="765"/>
      <c r="G229" s="765"/>
      <c r="H229" s="765"/>
      <c r="I229" s="765"/>
      <c r="J229" s="765"/>
      <c r="K229" s="765"/>
      <c r="L229" s="765"/>
      <c r="M229" s="765"/>
      <c r="N229" s="765"/>
      <c r="O229" s="765"/>
      <c r="P229" s="765"/>
      <c r="Q229" s="765"/>
      <c r="R229" s="765"/>
      <c r="S229" s="765"/>
      <c r="T229" s="765"/>
      <c r="U229" s="765"/>
      <c r="V229" s="765"/>
      <c r="W229" s="765"/>
      <c r="X229" s="765"/>
      <c r="Y229" s="765"/>
      <c r="Z229" s="765"/>
      <c r="AA229" s="765"/>
      <c r="AB229" s="765"/>
      <c r="AC229" s="765"/>
      <c r="AD229" s="765"/>
      <c r="AE229" s="765"/>
      <c r="AF229" s="765"/>
      <c r="AG229" s="765"/>
      <c r="AH229" s="765"/>
      <c r="AI229" s="765"/>
      <c r="AJ229" s="765"/>
      <c r="AK229" s="765"/>
      <c r="AL229" s="765"/>
      <c r="AM229" s="765"/>
      <c r="AN229" s="765"/>
    </row>
    <row r="230" spans="1:40" ht="18">
      <c r="A230" s="765"/>
      <c r="B230" s="765"/>
      <c r="C230" s="765"/>
      <c r="D230" s="765"/>
      <c r="E230" s="765"/>
      <c r="F230" s="765"/>
      <c r="G230" s="765"/>
      <c r="H230" s="765"/>
      <c r="I230" s="765"/>
      <c r="J230" s="765"/>
      <c r="K230" s="765"/>
      <c r="L230" s="765"/>
      <c r="M230" s="765"/>
      <c r="N230" s="765"/>
      <c r="O230" s="765"/>
      <c r="P230" s="765"/>
      <c r="Q230" s="765"/>
      <c r="R230" s="765"/>
      <c r="S230" s="765"/>
      <c r="T230" s="765"/>
      <c r="U230" s="765"/>
      <c r="V230" s="765"/>
      <c r="W230" s="765"/>
      <c r="X230" s="765"/>
      <c r="Y230" s="765"/>
      <c r="Z230" s="765"/>
      <c r="AA230" s="765"/>
      <c r="AB230" s="765"/>
      <c r="AC230" s="765"/>
      <c r="AD230" s="765"/>
      <c r="AE230" s="765"/>
      <c r="AF230" s="765"/>
      <c r="AG230" s="765"/>
      <c r="AH230" s="765"/>
      <c r="AI230" s="765"/>
      <c r="AJ230" s="765"/>
      <c r="AK230" s="765"/>
      <c r="AL230" s="765"/>
      <c r="AM230" s="765"/>
      <c r="AN230" s="765"/>
    </row>
    <row r="231" spans="1:40" ht="18">
      <c r="A231" s="765"/>
      <c r="B231" s="765"/>
      <c r="C231" s="765"/>
      <c r="D231" s="765"/>
      <c r="E231" s="765"/>
      <c r="F231" s="765"/>
      <c r="G231" s="765"/>
      <c r="H231" s="765"/>
      <c r="I231" s="765"/>
      <c r="J231" s="765"/>
      <c r="K231" s="765"/>
      <c r="L231" s="765"/>
      <c r="M231" s="765"/>
      <c r="N231" s="765"/>
      <c r="O231" s="765"/>
      <c r="P231" s="765"/>
      <c r="Q231" s="765"/>
      <c r="R231" s="765"/>
      <c r="S231" s="765"/>
      <c r="T231" s="765"/>
      <c r="U231" s="765"/>
      <c r="V231" s="765"/>
      <c r="W231" s="765"/>
      <c r="X231" s="765"/>
      <c r="Y231" s="765"/>
      <c r="Z231" s="765"/>
      <c r="AA231" s="765"/>
      <c r="AB231" s="765"/>
      <c r="AC231" s="765"/>
      <c r="AD231" s="765"/>
      <c r="AE231" s="765"/>
      <c r="AF231" s="765"/>
      <c r="AG231" s="765"/>
      <c r="AH231" s="765"/>
      <c r="AI231" s="765"/>
      <c r="AJ231" s="765"/>
      <c r="AK231" s="765"/>
      <c r="AL231" s="765"/>
      <c r="AM231" s="765"/>
      <c r="AN231" s="765"/>
    </row>
    <row r="232" spans="1:40" ht="18">
      <c r="A232" s="765"/>
      <c r="B232" s="765"/>
      <c r="C232" s="765"/>
      <c r="D232" s="765"/>
      <c r="E232" s="765"/>
      <c r="F232" s="765"/>
      <c r="G232" s="765"/>
      <c r="H232" s="765"/>
      <c r="I232" s="765"/>
      <c r="J232" s="765"/>
      <c r="K232" s="765"/>
      <c r="L232" s="765"/>
      <c r="M232" s="765"/>
      <c r="N232" s="765"/>
      <c r="O232" s="765"/>
      <c r="P232" s="765"/>
      <c r="Q232" s="765"/>
      <c r="R232" s="765"/>
      <c r="S232" s="765"/>
      <c r="T232" s="765"/>
      <c r="U232" s="765"/>
      <c r="V232" s="765"/>
      <c r="W232" s="765"/>
      <c r="X232" s="765"/>
      <c r="Y232" s="765"/>
      <c r="Z232" s="765"/>
      <c r="AA232" s="765"/>
      <c r="AB232" s="765"/>
      <c r="AC232" s="765"/>
      <c r="AD232" s="765"/>
      <c r="AE232" s="765"/>
      <c r="AF232" s="765"/>
      <c r="AG232" s="765"/>
      <c r="AH232" s="765"/>
      <c r="AI232" s="765"/>
      <c r="AJ232" s="765"/>
      <c r="AK232" s="765"/>
      <c r="AL232" s="765"/>
      <c r="AM232" s="765"/>
      <c r="AN232" s="765"/>
    </row>
    <row r="233" spans="1:40" ht="18">
      <c r="A233" s="765"/>
      <c r="B233" s="765"/>
      <c r="C233" s="765"/>
      <c r="D233" s="765"/>
      <c r="E233" s="765"/>
      <c r="F233" s="765"/>
      <c r="G233" s="765"/>
      <c r="H233" s="765"/>
      <c r="I233" s="765"/>
      <c r="J233" s="765"/>
      <c r="K233" s="765"/>
      <c r="L233" s="765"/>
      <c r="M233" s="765"/>
      <c r="N233" s="765"/>
      <c r="O233" s="765"/>
      <c r="P233" s="765"/>
      <c r="Q233" s="765"/>
      <c r="R233" s="765"/>
      <c r="S233" s="765"/>
      <c r="T233" s="765"/>
      <c r="U233" s="765"/>
      <c r="V233" s="765"/>
      <c r="W233" s="765"/>
      <c r="X233" s="765"/>
      <c r="Y233" s="765"/>
      <c r="Z233" s="765"/>
      <c r="AA233" s="765"/>
      <c r="AB233" s="765"/>
      <c r="AC233" s="765"/>
      <c r="AD233" s="765"/>
      <c r="AE233" s="765"/>
      <c r="AF233" s="765"/>
      <c r="AG233" s="765"/>
      <c r="AH233" s="765"/>
      <c r="AI233" s="765"/>
      <c r="AJ233" s="765"/>
      <c r="AK233" s="765"/>
      <c r="AL233" s="765"/>
      <c r="AM233" s="765"/>
      <c r="AN233" s="765"/>
    </row>
    <row r="234" spans="1:40" ht="18">
      <c r="A234" s="765"/>
      <c r="B234" s="765"/>
      <c r="C234" s="765"/>
      <c r="D234" s="765"/>
      <c r="E234" s="765"/>
      <c r="F234" s="765"/>
      <c r="G234" s="765"/>
      <c r="H234" s="765"/>
      <c r="I234" s="765"/>
      <c r="J234" s="765"/>
      <c r="K234" s="765"/>
      <c r="L234" s="765"/>
      <c r="M234" s="765"/>
      <c r="N234" s="765"/>
      <c r="O234" s="765"/>
      <c r="P234" s="765"/>
      <c r="Q234" s="765"/>
      <c r="R234" s="765"/>
      <c r="S234" s="765"/>
      <c r="T234" s="765"/>
      <c r="U234" s="765"/>
      <c r="V234" s="765"/>
      <c r="W234" s="765"/>
      <c r="X234" s="765"/>
      <c r="Y234" s="765"/>
      <c r="Z234" s="765"/>
      <c r="AA234" s="765"/>
      <c r="AB234" s="765"/>
      <c r="AC234" s="765"/>
      <c r="AD234" s="765"/>
      <c r="AE234" s="765"/>
      <c r="AF234" s="765"/>
      <c r="AG234" s="765"/>
      <c r="AH234" s="765"/>
      <c r="AI234" s="765"/>
      <c r="AJ234" s="765"/>
      <c r="AK234" s="765"/>
      <c r="AL234" s="765"/>
      <c r="AM234" s="765"/>
      <c r="AN234" s="765"/>
    </row>
    <row r="235" spans="1:40" ht="18">
      <c r="A235" s="765"/>
      <c r="B235" s="765"/>
      <c r="C235" s="765"/>
      <c r="D235" s="765"/>
      <c r="E235" s="765"/>
      <c r="F235" s="765"/>
      <c r="G235" s="765"/>
      <c r="H235" s="765"/>
      <c r="I235" s="765"/>
      <c r="J235" s="765"/>
      <c r="K235" s="765"/>
      <c r="L235" s="765"/>
      <c r="M235" s="765"/>
      <c r="N235" s="765"/>
      <c r="O235" s="765"/>
      <c r="P235" s="765"/>
      <c r="Q235" s="765"/>
      <c r="R235" s="765"/>
      <c r="S235" s="765"/>
      <c r="T235" s="765"/>
      <c r="U235" s="765"/>
      <c r="V235" s="765"/>
      <c r="W235" s="765"/>
      <c r="X235" s="765"/>
      <c r="Y235" s="765"/>
      <c r="Z235" s="765"/>
      <c r="AA235" s="765"/>
      <c r="AB235" s="765"/>
      <c r="AC235" s="765"/>
      <c r="AD235" s="765"/>
      <c r="AE235" s="765"/>
      <c r="AF235" s="765"/>
      <c r="AG235" s="765"/>
      <c r="AH235" s="765"/>
      <c r="AI235" s="765"/>
      <c r="AJ235" s="765"/>
      <c r="AK235" s="765"/>
      <c r="AL235" s="765"/>
      <c r="AM235" s="765"/>
      <c r="AN235" s="765"/>
    </row>
    <row r="236" spans="1:40" ht="18">
      <c r="A236" s="765"/>
      <c r="B236" s="765"/>
      <c r="C236" s="765"/>
      <c r="D236" s="765"/>
      <c r="E236" s="765"/>
      <c r="F236" s="765"/>
      <c r="G236" s="765"/>
      <c r="H236" s="765"/>
      <c r="I236" s="765"/>
      <c r="J236" s="765"/>
      <c r="K236" s="765"/>
      <c r="L236" s="765"/>
      <c r="M236" s="765"/>
      <c r="N236" s="765"/>
      <c r="O236" s="765"/>
      <c r="P236" s="765"/>
      <c r="Q236" s="765"/>
      <c r="R236" s="765"/>
      <c r="S236" s="765"/>
      <c r="T236" s="765"/>
      <c r="U236" s="765"/>
      <c r="V236" s="765"/>
      <c r="W236" s="765"/>
      <c r="X236" s="765"/>
      <c r="Y236" s="765"/>
      <c r="Z236" s="765"/>
      <c r="AA236" s="765"/>
      <c r="AB236" s="765"/>
      <c r="AC236" s="765"/>
      <c r="AD236" s="765"/>
      <c r="AE236" s="765"/>
      <c r="AF236" s="765"/>
      <c r="AG236" s="765"/>
      <c r="AH236" s="765"/>
      <c r="AI236" s="765"/>
      <c r="AJ236" s="765"/>
      <c r="AK236" s="765"/>
      <c r="AL236" s="765"/>
      <c r="AM236" s="765"/>
      <c r="AN236" s="765"/>
    </row>
    <row r="237" spans="1:40" ht="18">
      <c r="A237" s="765"/>
      <c r="B237" s="765"/>
      <c r="C237" s="765"/>
      <c r="D237" s="765"/>
      <c r="E237" s="765"/>
      <c r="F237" s="765"/>
      <c r="G237" s="765"/>
      <c r="H237" s="765"/>
      <c r="I237" s="765"/>
      <c r="J237" s="765"/>
      <c r="K237" s="765"/>
      <c r="L237" s="765"/>
      <c r="M237" s="765"/>
      <c r="N237" s="765"/>
      <c r="O237" s="765"/>
      <c r="P237" s="765"/>
      <c r="Q237" s="765"/>
      <c r="R237" s="765"/>
      <c r="S237" s="765"/>
      <c r="T237" s="765"/>
      <c r="U237" s="765"/>
      <c r="V237" s="765"/>
      <c r="W237" s="765"/>
      <c r="X237" s="765"/>
      <c r="Y237" s="765"/>
      <c r="Z237" s="765"/>
      <c r="AA237" s="765"/>
      <c r="AB237" s="765"/>
      <c r="AC237" s="765"/>
      <c r="AD237" s="765"/>
      <c r="AE237" s="765"/>
      <c r="AF237" s="765"/>
      <c r="AG237" s="765"/>
      <c r="AH237" s="765"/>
      <c r="AI237" s="765"/>
      <c r="AJ237" s="765"/>
      <c r="AK237" s="765"/>
      <c r="AL237" s="765"/>
      <c r="AM237" s="765"/>
      <c r="AN237" s="765"/>
    </row>
    <row r="238" spans="1:40" ht="18">
      <c r="A238" s="765"/>
      <c r="B238" s="765"/>
      <c r="C238" s="765"/>
      <c r="D238" s="765"/>
      <c r="E238" s="765"/>
      <c r="F238" s="765"/>
      <c r="G238" s="765"/>
      <c r="H238" s="765"/>
      <c r="I238" s="765"/>
      <c r="J238" s="765"/>
      <c r="K238" s="765"/>
      <c r="L238" s="765"/>
      <c r="M238" s="765"/>
      <c r="N238" s="765"/>
      <c r="O238" s="765"/>
      <c r="P238" s="765"/>
      <c r="Q238" s="765"/>
      <c r="R238" s="765"/>
      <c r="S238" s="765"/>
      <c r="T238" s="765"/>
      <c r="U238" s="765"/>
      <c r="V238" s="765"/>
      <c r="W238" s="765"/>
      <c r="X238" s="765"/>
      <c r="Y238" s="765"/>
      <c r="Z238" s="765"/>
      <c r="AA238" s="765"/>
      <c r="AB238" s="765"/>
      <c r="AC238" s="765"/>
      <c r="AD238" s="765"/>
      <c r="AE238" s="765"/>
      <c r="AF238" s="765"/>
      <c r="AG238" s="765"/>
      <c r="AH238" s="765"/>
      <c r="AI238" s="765"/>
      <c r="AJ238" s="765"/>
      <c r="AK238" s="765"/>
      <c r="AL238" s="765"/>
      <c r="AM238" s="765"/>
      <c r="AN238" s="765"/>
    </row>
    <row r="239" spans="1:40" ht="18">
      <c r="A239" s="765"/>
      <c r="B239" s="765"/>
      <c r="C239" s="765"/>
      <c r="D239" s="765"/>
      <c r="E239" s="765"/>
      <c r="F239" s="765"/>
      <c r="G239" s="765"/>
      <c r="H239" s="765"/>
      <c r="I239" s="765"/>
      <c r="J239" s="765"/>
      <c r="K239" s="765"/>
      <c r="L239" s="765"/>
      <c r="M239" s="765"/>
      <c r="N239" s="765"/>
      <c r="O239" s="765"/>
      <c r="P239" s="765"/>
      <c r="Q239" s="765"/>
      <c r="R239" s="765"/>
      <c r="S239" s="765"/>
      <c r="T239" s="765"/>
      <c r="U239" s="765"/>
      <c r="V239" s="765"/>
      <c r="W239" s="765"/>
      <c r="X239" s="765"/>
      <c r="Y239" s="765"/>
      <c r="Z239" s="765"/>
      <c r="AA239" s="765"/>
      <c r="AB239" s="765"/>
      <c r="AC239" s="765"/>
      <c r="AD239" s="765"/>
      <c r="AE239" s="765"/>
      <c r="AF239" s="765"/>
      <c r="AG239" s="765"/>
      <c r="AH239" s="765"/>
      <c r="AI239" s="765"/>
      <c r="AJ239" s="765"/>
      <c r="AK239" s="765"/>
      <c r="AL239" s="765"/>
      <c r="AM239" s="765"/>
      <c r="AN239" s="765"/>
    </row>
    <row r="240" spans="1:40" ht="18">
      <c r="A240" s="765"/>
      <c r="B240" s="765"/>
      <c r="C240" s="765"/>
      <c r="D240" s="765"/>
      <c r="E240" s="765"/>
      <c r="F240" s="765"/>
      <c r="G240" s="765"/>
      <c r="H240" s="765"/>
      <c r="I240" s="765"/>
      <c r="J240" s="765"/>
      <c r="K240" s="765"/>
      <c r="L240" s="765"/>
      <c r="M240" s="765"/>
      <c r="N240" s="765"/>
      <c r="O240" s="765"/>
      <c r="P240" s="765"/>
      <c r="Q240" s="765"/>
      <c r="R240" s="765"/>
      <c r="S240" s="765"/>
      <c r="T240" s="765"/>
      <c r="U240" s="765"/>
      <c r="V240" s="765"/>
      <c r="W240" s="765"/>
      <c r="X240" s="765"/>
      <c r="Y240" s="765"/>
      <c r="Z240" s="765"/>
      <c r="AA240" s="765"/>
      <c r="AB240" s="765"/>
      <c r="AC240" s="765"/>
      <c r="AD240" s="765"/>
      <c r="AE240" s="765"/>
      <c r="AF240" s="765"/>
      <c r="AG240" s="765"/>
      <c r="AH240" s="765"/>
      <c r="AI240" s="765"/>
      <c r="AJ240" s="765"/>
      <c r="AK240" s="765"/>
      <c r="AL240" s="765"/>
      <c r="AM240" s="765"/>
      <c r="AN240" s="765"/>
    </row>
    <row r="241" spans="1:40" ht="18">
      <c r="A241" s="765"/>
      <c r="B241" s="765"/>
      <c r="C241" s="765"/>
      <c r="D241" s="765"/>
      <c r="E241" s="765"/>
      <c r="F241" s="765"/>
      <c r="G241" s="765"/>
      <c r="H241" s="765"/>
      <c r="I241" s="765"/>
      <c r="J241" s="765"/>
      <c r="K241" s="765"/>
      <c r="L241" s="765"/>
      <c r="M241" s="765"/>
      <c r="N241" s="765"/>
      <c r="O241" s="765"/>
      <c r="P241" s="765"/>
      <c r="Q241" s="765"/>
      <c r="R241" s="765"/>
      <c r="S241" s="765"/>
      <c r="T241" s="765"/>
      <c r="U241" s="765"/>
      <c r="V241" s="765"/>
      <c r="W241" s="765"/>
      <c r="X241" s="765"/>
      <c r="Y241" s="765"/>
      <c r="Z241" s="765"/>
      <c r="AA241" s="765"/>
      <c r="AB241" s="765"/>
      <c r="AC241" s="765"/>
      <c r="AD241" s="765"/>
      <c r="AE241" s="765"/>
      <c r="AF241" s="765"/>
      <c r="AG241" s="765"/>
      <c r="AH241" s="765"/>
      <c r="AI241" s="765"/>
      <c r="AJ241" s="765"/>
      <c r="AK241" s="765"/>
      <c r="AL241" s="765"/>
      <c r="AM241" s="765"/>
      <c r="AN241" s="765"/>
    </row>
    <row r="242" spans="1:40" ht="18">
      <c r="A242" s="765"/>
      <c r="B242" s="765"/>
      <c r="C242" s="765"/>
      <c r="D242" s="765"/>
      <c r="E242" s="765"/>
      <c r="F242" s="765"/>
      <c r="G242" s="765"/>
      <c r="H242" s="765"/>
      <c r="I242" s="765"/>
      <c r="J242" s="765"/>
      <c r="K242" s="765"/>
      <c r="L242" s="765"/>
      <c r="M242" s="765"/>
      <c r="N242" s="765"/>
      <c r="O242" s="765"/>
      <c r="P242" s="765"/>
      <c r="Q242" s="765"/>
      <c r="R242" s="765"/>
      <c r="S242" s="765"/>
      <c r="T242" s="765"/>
      <c r="U242" s="765"/>
      <c r="V242" s="765"/>
      <c r="W242" s="765"/>
      <c r="X242" s="765"/>
      <c r="Y242" s="765"/>
      <c r="Z242" s="765"/>
      <c r="AA242" s="765"/>
      <c r="AB242" s="765"/>
      <c r="AC242" s="765"/>
      <c r="AD242" s="765"/>
      <c r="AE242" s="765"/>
      <c r="AF242" s="765"/>
      <c r="AG242" s="765"/>
      <c r="AH242" s="765"/>
      <c r="AI242" s="765"/>
      <c r="AJ242" s="765"/>
      <c r="AK242" s="765"/>
      <c r="AL242" s="765"/>
      <c r="AM242" s="765"/>
      <c r="AN242" s="765"/>
    </row>
    <row r="243" spans="1:40" ht="18">
      <c r="A243" s="765"/>
      <c r="B243" s="765"/>
      <c r="C243" s="765"/>
      <c r="D243" s="765"/>
      <c r="E243" s="765"/>
      <c r="F243" s="765"/>
      <c r="G243" s="765"/>
      <c r="H243" s="765"/>
      <c r="I243" s="765"/>
      <c r="J243" s="765"/>
      <c r="K243" s="765"/>
      <c r="L243" s="765"/>
      <c r="M243" s="765"/>
      <c r="N243" s="765"/>
      <c r="O243" s="765"/>
      <c r="P243" s="765"/>
      <c r="Q243" s="765"/>
      <c r="R243" s="765"/>
      <c r="S243" s="765"/>
      <c r="T243" s="765"/>
      <c r="U243" s="765"/>
      <c r="V243" s="765"/>
      <c r="W243" s="765"/>
      <c r="X243" s="765"/>
      <c r="Y243" s="765"/>
      <c r="Z243" s="765"/>
      <c r="AA243" s="765"/>
      <c r="AB243" s="765"/>
      <c r="AC243" s="765"/>
      <c r="AD243" s="765"/>
      <c r="AE243" s="765"/>
      <c r="AF243" s="765"/>
      <c r="AG243" s="765"/>
      <c r="AH243" s="765"/>
      <c r="AI243" s="765"/>
      <c r="AJ243" s="765"/>
      <c r="AK243" s="765"/>
      <c r="AL243" s="765"/>
      <c r="AM243" s="765"/>
      <c r="AN243" s="765"/>
    </row>
    <row r="244" spans="1:40" ht="18">
      <c r="A244" s="765"/>
      <c r="B244" s="765"/>
      <c r="C244" s="765"/>
      <c r="D244" s="765"/>
      <c r="E244" s="765"/>
      <c r="F244" s="765"/>
      <c r="G244" s="765"/>
      <c r="H244" s="765"/>
      <c r="I244" s="765"/>
      <c r="J244" s="765"/>
      <c r="K244" s="765"/>
      <c r="L244" s="765"/>
      <c r="M244" s="765"/>
      <c r="N244" s="765"/>
      <c r="O244" s="765"/>
      <c r="P244" s="765"/>
      <c r="Q244" s="765"/>
      <c r="R244" s="765"/>
      <c r="S244" s="765"/>
      <c r="T244" s="765"/>
      <c r="U244" s="765"/>
      <c r="V244" s="765"/>
      <c r="W244" s="765"/>
      <c r="X244" s="765"/>
      <c r="Y244" s="765"/>
      <c r="Z244" s="765"/>
      <c r="AA244" s="765"/>
      <c r="AB244" s="765"/>
      <c r="AC244" s="765"/>
      <c r="AD244" s="765"/>
      <c r="AE244" s="765"/>
      <c r="AF244" s="765"/>
      <c r="AG244" s="765"/>
      <c r="AH244" s="765"/>
      <c r="AI244" s="765"/>
      <c r="AJ244" s="765"/>
      <c r="AK244" s="765"/>
      <c r="AL244" s="765"/>
      <c r="AM244" s="765"/>
      <c r="AN244" s="765"/>
    </row>
    <row r="245" spans="1:40" ht="18">
      <c r="A245" s="765"/>
      <c r="B245" s="765"/>
      <c r="C245" s="765"/>
      <c r="D245" s="765"/>
      <c r="E245" s="765"/>
      <c r="F245" s="765"/>
      <c r="G245" s="765"/>
      <c r="H245" s="765"/>
      <c r="I245" s="765"/>
      <c r="J245" s="765"/>
      <c r="K245" s="765"/>
      <c r="L245" s="765"/>
      <c r="M245" s="765"/>
      <c r="N245" s="765"/>
      <c r="O245" s="765"/>
      <c r="P245" s="765"/>
      <c r="Q245" s="765"/>
      <c r="R245" s="765"/>
      <c r="S245" s="765"/>
      <c r="T245" s="765"/>
      <c r="U245" s="765"/>
      <c r="V245" s="765"/>
      <c r="W245" s="765"/>
      <c r="X245" s="765"/>
      <c r="Y245" s="765"/>
      <c r="Z245" s="765"/>
      <c r="AA245" s="765"/>
      <c r="AB245" s="765"/>
      <c r="AC245" s="765"/>
      <c r="AD245" s="765"/>
      <c r="AE245" s="765"/>
      <c r="AF245" s="765"/>
      <c r="AG245" s="765"/>
      <c r="AH245" s="765"/>
      <c r="AI245" s="765"/>
      <c r="AJ245" s="765"/>
      <c r="AK245" s="765"/>
      <c r="AL245" s="765"/>
      <c r="AM245" s="765"/>
      <c r="AN245" s="765"/>
    </row>
    <row r="246" spans="1:40" ht="18">
      <c r="A246" s="765"/>
      <c r="B246" s="765"/>
      <c r="C246" s="765"/>
      <c r="D246" s="765"/>
      <c r="E246" s="765"/>
      <c r="F246" s="765"/>
      <c r="G246" s="765"/>
      <c r="H246" s="765"/>
      <c r="I246" s="765"/>
      <c r="J246" s="765"/>
      <c r="K246" s="765"/>
      <c r="L246" s="765"/>
      <c r="M246" s="765"/>
      <c r="N246" s="765"/>
      <c r="O246" s="765"/>
      <c r="P246" s="765"/>
      <c r="Q246" s="765"/>
      <c r="R246" s="765"/>
      <c r="S246" s="765"/>
      <c r="T246" s="765"/>
      <c r="U246" s="765"/>
      <c r="V246" s="765"/>
      <c r="W246" s="765"/>
      <c r="X246" s="765"/>
      <c r="Y246" s="765"/>
      <c r="Z246" s="765"/>
      <c r="AA246" s="765"/>
      <c r="AB246" s="765"/>
      <c r="AC246" s="765"/>
      <c r="AD246" s="765"/>
      <c r="AE246" s="765"/>
      <c r="AF246" s="765"/>
      <c r="AG246" s="765"/>
      <c r="AH246" s="765"/>
      <c r="AI246" s="765"/>
      <c r="AJ246" s="765"/>
      <c r="AK246" s="765"/>
      <c r="AL246" s="765"/>
      <c r="AM246" s="765"/>
      <c r="AN246" s="765"/>
    </row>
    <row r="247" spans="1:40" ht="18">
      <c r="A247" s="765"/>
      <c r="B247" s="765"/>
      <c r="C247" s="765"/>
      <c r="D247" s="765"/>
      <c r="E247" s="765"/>
      <c r="F247" s="765"/>
      <c r="G247" s="765"/>
      <c r="H247" s="765"/>
      <c r="I247" s="765"/>
      <c r="J247" s="765"/>
      <c r="K247" s="765"/>
      <c r="L247" s="765"/>
      <c r="M247" s="765"/>
      <c r="N247" s="765"/>
      <c r="O247" s="765"/>
      <c r="P247" s="765"/>
      <c r="Q247" s="765"/>
      <c r="R247" s="765"/>
      <c r="S247" s="765"/>
      <c r="T247" s="765"/>
      <c r="U247" s="765"/>
      <c r="V247" s="765"/>
      <c r="W247" s="765"/>
      <c r="X247" s="765"/>
      <c r="Y247" s="765"/>
      <c r="Z247" s="765"/>
      <c r="AA247" s="765"/>
      <c r="AB247" s="765"/>
      <c r="AC247" s="765"/>
      <c r="AD247" s="765"/>
      <c r="AE247" s="765"/>
      <c r="AF247" s="765"/>
      <c r="AG247" s="765"/>
      <c r="AH247" s="765"/>
      <c r="AI247" s="765"/>
      <c r="AJ247" s="765"/>
      <c r="AK247" s="765"/>
      <c r="AL247" s="765"/>
      <c r="AM247" s="765"/>
      <c r="AN247" s="765"/>
    </row>
    <row r="248" spans="1:40" ht="18">
      <c r="A248" s="765"/>
      <c r="B248" s="765"/>
      <c r="C248" s="765"/>
      <c r="D248" s="765"/>
      <c r="E248" s="765"/>
      <c r="F248" s="765"/>
      <c r="G248" s="765"/>
      <c r="H248" s="765"/>
      <c r="I248" s="765"/>
      <c r="J248" s="765"/>
      <c r="K248" s="765"/>
      <c r="L248" s="765"/>
      <c r="M248" s="765"/>
      <c r="N248" s="765"/>
      <c r="O248" s="765"/>
      <c r="P248" s="765"/>
      <c r="Q248" s="765"/>
      <c r="R248" s="765"/>
      <c r="S248" s="765"/>
      <c r="T248" s="765"/>
      <c r="U248" s="765"/>
      <c r="V248" s="765"/>
      <c r="W248" s="765"/>
      <c r="X248" s="765"/>
      <c r="Y248" s="765"/>
      <c r="Z248" s="765"/>
      <c r="AA248" s="765"/>
      <c r="AB248" s="765"/>
      <c r="AC248" s="765"/>
      <c r="AD248" s="765"/>
      <c r="AE248" s="765"/>
      <c r="AF248" s="765"/>
      <c r="AG248" s="765"/>
      <c r="AH248" s="765"/>
      <c r="AI248" s="765"/>
      <c r="AJ248" s="765"/>
      <c r="AK248" s="765"/>
      <c r="AL248" s="765"/>
      <c r="AM248" s="765"/>
      <c r="AN248" s="765"/>
    </row>
    <row r="249" spans="1:40" ht="18">
      <c r="A249" s="765"/>
      <c r="B249" s="765"/>
      <c r="C249" s="765"/>
      <c r="D249" s="765"/>
      <c r="E249" s="765"/>
      <c r="F249" s="765"/>
      <c r="G249" s="765"/>
      <c r="H249" s="765"/>
      <c r="I249" s="765"/>
      <c r="J249" s="765"/>
      <c r="K249" s="765"/>
      <c r="L249" s="765"/>
      <c r="M249" s="765"/>
      <c r="N249" s="765"/>
      <c r="O249" s="765"/>
      <c r="P249" s="765"/>
      <c r="Q249" s="765"/>
      <c r="R249" s="765"/>
      <c r="S249" s="765"/>
      <c r="T249" s="765"/>
      <c r="U249" s="765"/>
      <c r="V249" s="765"/>
      <c r="W249" s="765"/>
      <c r="X249" s="765"/>
      <c r="Y249" s="765"/>
      <c r="Z249" s="765"/>
      <c r="AA249" s="765"/>
      <c r="AB249" s="765"/>
      <c r="AC249" s="765"/>
      <c r="AD249" s="765"/>
      <c r="AE249" s="765"/>
      <c r="AF249" s="765"/>
      <c r="AG249" s="765"/>
      <c r="AH249" s="765"/>
      <c r="AI249" s="765"/>
      <c r="AJ249" s="765"/>
      <c r="AK249" s="765"/>
      <c r="AL249" s="765"/>
      <c r="AM249" s="765"/>
      <c r="AN249" s="765"/>
    </row>
    <row r="250" spans="1:40" ht="18">
      <c r="A250" s="765"/>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c r="AE250" s="765"/>
      <c r="AF250" s="765"/>
      <c r="AG250" s="765"/>
      <c r="AH250" s="765"/>
      <c r="AI250" s="765"/>
      <c r="AJ250" s="765"/>
      <c r="AK250" s="765"/>
      <c r="AL250" s="765"/>
      <c r="AM250" s="765"/>
      <c r="AN250" s="765"/>
    </row>
    <row r="251" spans="1:40" ht="18">
      <c r="A251" s="765"/>
      <c r="B251" s="765"/>
      <c r="C251" s="765"/>
      <c r="D251" s="765"/>
      <c r="E251" s="765"/>
      <c r="F251" s="765"/>
      <c r="G251" s="765"/>
      <c r="H251" s="765"/>
      <c r="I251" s="765"/>
      <c r="J251" s="765"/>
      <c r="K251" s="765"/>
      <c r="L251" s="765"/>
      <c r="M251" s="765"/>
      <c r="N251" s="765"/>
      <c r="O251" s="765"/>
      <c r="P251" s="765"/>
      <c r="Q251" s="765"/>
      <c r="R251" s="765"/>
      <c r="S251" s="765"/>
      <c r="T251" s="765"/>
      <c r="U251" s="765"/>
      <c r="V251" s="765"/>
      <c r="W251" s="765"/>
      <c r="X251" s="765"/>
      <c r="Y251" s="765"/>
      <c r="Z251" s="765"/>
      <c r="AA251" s="765"/>
      <c r="AB251" s="765"/>
      <c r="AC251" s="765"/>
      <c r="AD251" s="765"/>
      <c r="AE251" s="765"/>
      <c r="AF251" s="765"/>
      <c r="AG251" s="765"/>
      <c r="AH251" s="765"/>
      <c r="AI251" s="765"/>
      <c r="AJ251" s="765"/>
      <c r="AK251" s="765"/>
      <c r="AL251" s="765"/>
      <c r="AM251" s="765"/>
      <c r="AN251" s="765"/>
    </row>
    <row r="252" spans="1:40" ht="18">
      <c r="A252" s="765"/>
      <c r="B252" s="765"/>
      <c r="C252" s="765"/>
      <c r="D252" s="765"/>
      <c r="E252" s="765"/>
      <c r="F252" s="765"/>
      <c r="G252" s="765"/>
      <c r="H252" s="765"/>
      <c r="I252" s="765"/>
      <c r="J252" s="765"/>
      <c r="K252" s="765"/>
      <c r="L252" s="765"/>
      <c r="M252" s="765"/>
      <c r="N252" s="765"/>
      <c r="O252" s="765"/>
      <c r="P252" s="765"/>
      <c r="Q252" s="765"/>
      <c r="R252" s="765"/>
      <c r="S252" s="765"/>
      <c r="T252" s="765"/>
      <c r="U252" s="765"/>
      <c r="V252" s="765"/>
      <c r="W252" s="765"/>
      <c r="X252" s="765"/>
      <c r="Y252" s="765"/>
      <c r="Z252" s="765"/>
      <c r="AA252" s="765"/>
      <c r="AB252" s="765"/>
      <c r="AC252" s="765"/>
      <c r="AD252" s="765"/>
      <c r="AE252" s="765"/>
      <c r="AF252" s="765"/>
      <c r="AG252" s="765"/>
      <c r="AH252" s="765"/>
      <c r="AI252" s="765"/>
      <c r="AJ252" s="765"/>
      <c r="AK252" s="765"/>
      <c r="AL252" s="765"/>
      <c r="AM252" s="765"/>
      <c r="AN252" s="765"/>
    </row>
    <row r="253" spans="1:40" ht="18">
      <c r="A253" s="765"/>
      <c r="B253" s="765"/>
      <c r="C253" s="765"/>
      <c r="D253" s="765"/>
      <c r="E253" s="765"/>
      <c r="F253" s="765"/>
      <c r="G253" s="765"/>
      <c r="H253" s="765"/>
      <c r="I253" s="765"/>
      <c r="J253" s="765"/>
      <c r="K253" s="765"/>
      <c r="L253" s="765"/>
      <c r="M253" s="765"/>
      <c r="N253" s="765"/>
      <c r="O253" s="765"/>
      <c r="P253" s="765"/>
      <c r="Q253" s="765"/>
      <c r="R253" s="765"/>
      <c r="S253" s="765"/>
      <c r="T253" s="765"/>
      <c r="U253" s="765"/>
      <c r="V253" s="765"/>
      <c r="W253" s="765"/>
      <c r="X253" s="765"/>
      <c r="Y253" s="765"/>
      <c r="Z253" s="765"/>
      <c r="AA253" s="765"/>
      <c r="AB253" s="765"/>
      <c r="AC253" s="765"/>
      <c r="AD253" s="765"/>
      <c r="AE253" s="765"/>
      <c r="AF253" s="765"/>
      <c r="AG253" s="765"/>
      <c r="AH253" s="765"/>
      <c r="AI253" s="765"/>
      <c r="AJ253" s="765"/>
      <c r="AK253" s="765"/>
      <c r="AL253" s="765"/>
      <c r="AM253" s="765"/>
      <c r="AN253" s="765"/>
    </row>
    <row r="254" spans="1:40" ht="18">
      <c r="A254" s="765"/>
      <c r="B254" s="765"/>
      <c r="C254" s="765"/>
      <c r="D254" s="765"/>
      <c r="E254" s="765"/>
      <c r="F254" s="765"/>
      <c r="G254" s="765"/>
      <c r="H254" s="765"/>
      <c r="I254" s="765"/>
      <c r="J254" s="765"/>
      <c r="K254" s="765"/>
      <c r="L254" s="765"/>
      <c r="M254" s="765"/>
      <c r="N254" s="765"/>
      <c r="O254" s="765"/>
      <c r="P254" s="765"/>
      <c r="Q254" s="765"/>
      <c r="R254" s="765"/>
      <c r="S254" s="765"/>
      <c r="T254" s="765"/>
      <c r="U254" s="765"/>
      <c r="V254" s="765"/>
      <c r="W254" s="765"/>
      <c r="X254" s="765"/>
      <c r="Y254" s="765"/>
      <c r="Z254" s="765"/>
      <c r="AA254" s="765"/>
      <c r="AB254" s="765"/>
      <c r="AC254" s="765"/>
      <c r="AD254" s="765"/>
      <c r="AE254" s="765"/>
      <c r="AF254" s="765"/>
      <c r="AG254" s="765"/>
      <c r="AH254" s="765"/>
      <c r="AI254" s="765"/>
      <c r="AJ254" s="765"/>
      <c r="AK254" s="765"/>
      <c r="AL254" s="765"/>
      <c r="AM254" s="765"/>
      <c r="AN254" s="765"/>
    </row>
    <row r="255" spans="1:40" ht="18">
      <c r="A255" s="765"/>
      <c r="B255" s="765"/>
      <c r="C255" s="765"/>
      <c r="D255" s="765"/>
      <c r="E255" s="765"/>
      <c r="F255" s="765"/>
      <c r="G255" s="765"/>
      <c r="H255" s="765"/>
      <c r="I255" s="765"/>
      <c r="J255" s="765"/>
      <c r="K255" s="765"/>
      <c r="L255" s="765"/>
      <c r="M255" s="765"/>
      <c r="N255" s="765"/>
      <c r="O255" s="765"/>
      <c r="P255" s="765"/>
      <c r="Q255" s="765"/>
      <c r="R255" s="765"/>
      <c r="S255" s="765"/>
      <c r="T255" s="765"/>
      <c r="U255" s="765"/>
      <c r="V255" s="765"/>
      <c r="W255" s="765"/>
      <c r="X255" s="765"/>
      <c r="Y255" s="765"/>
      <c r="Z255" s="765"/>
      <c r="AA255" s="765"/>
      <c r="AB255" s="765"/>
      <c r="AC255" s="765"/>
      <c r="AD255" s="765"/>
      <c r="AE255" s="765"/>
      <c r="AF255" s="765"/>
      <c r="AG255" s="765"/>
      <c r="AH255" s="765"/>
      <c r="AI255" s="765"/>
      <c r="AJ255" s="765"/>
      <c r="AK255" s="765"/>
      <c r="AL255" s="765"/>
      <c r="AM255" s="765"/>
      <c r="AN255" s="765"/>
    </row>
    <row r="256" spans="1:40" ht="18">
      <c r="A256" s="765"/>
      <c r="B256" s="765"/>
      <c r="C256" s="765"/>
      <c r="D256" s="765"/>
      <c r="E256" s="765"/>
      <c r="F256" s="765"/>
      <c r="G256" s="765"/>
      <c r="H256" s="765"/>
      <c r="I256" s="765"/>
      <c r="J256" s="765"/>
      <c r="K256" s="765"/>
      <c r="L256" s="765"/>
      <c r="M256" s="765"/>
      <c r="N256" s="765"/>
      <c r="O256" s="765"/>
      <c r="P256" s="765"/>
      <c r="Q256" s="765"/>
      <c r="R256" s="765"/>
      <c r="S256" s="765"/>
      <c r="T256" s="765"/>
      <c r="U256" s="765"/>
      <c r="V256" s="765"/>
      <c r="W256" s="765"/>
      <c r="X256" s="765"/>
      <c r="Y256" s="765"/>
      <c r="Z256" s="765"/>
      <c r="AA256" s="765"/>
      <c r="AB256" s="765"/>
      <c r="AC256" s="765"/>
      <c r="AD256" s="765"/>
      <c r="AE256" s="765"/>
      <c r="AF256" s="765"/>
      <c r="AG256" s="765"/>
      <c r="AH256" s="765"/>
      <c r="AI256" s="765"/>
      <c r="AJ256" s="765"/>
      <c r="AK256" s="765"/>
      <c r="AL256" s="765"/>
      <c r="AM256" s="765"/>
      <c r="AN256" s="765"/>
    </row>
    <row r="257" spans="1:40" ht="18">
      <c r="A257" s="765"/>
      <c r="B257" s="765"/>
      <c r="C257" s="765"/>
      <c r="D257" s="765"/>
      <c r="E257" s="765"/>
      <c r="F257" s="765"/>
      <c r="G257" s="765"/>
      <c r="H257" s="765"/>
      <c r="I257" s="765"/>
      <c r="J257" s="765"/>
      <c r="K257" s="765"/>
      <c r="L257" s="765"/>
      <c r="M257" s="765"/>
      <c r="N257" s="765"/>
      <c r="O257" s="765"/>
      <c r="P257" s="765"/>
      <c r="Q257" s="765"/>
      <c r="R257" s="765"/>
      <c r="S257" s="765"/>
      <c r="T257" s="765"/>
      <c r="U257" s="765"/>
      <c r="V257" s="765"/>
      <c r="W257" s="765"/>
      <c r="X257" s="765"/>
      <c r="Y257" s="765"/>
      <c r="Z257" s="765"/>
      <c r="AA257" s="765"/>
      <c r="AB257" s="765"/>
      <c r="AC257" s="765"/>
      <c r="AD257" s="765"/>
      <c r="AE257" s="765"/>
      <c r="AF257" s="765"/>
      <c r="AG257" s="765"/>
      <c r="AH257" s="765"/>
      <c r="AI257" s="765"/>
      <c r="AJ257" s="765"/>
      <c r="AK257" s="765"/>
      <c r="AL257" s="765"/>
      <c r="AM257" s="765"/>
      <c r="AN257" s="765"/>
    </row>
    <row r="258" spans="1:40" ht="18">
      <c r="A258" s="765"/>
      <c r="B258" s="765"/>
      <c r="C258" s="765"/>
      <c r="D258" s="765"/>
      <c r="E258" s="765"/>
      <c r="F258" s="765"/>
      <c r="G258" s="765"/>
      <c r="H258" s="765"/>
      <c r="I258" s="765"/>
      <c r="J258" s="765"/>
      <c r="K258" s="765"/>
      <c r="L258" s="765"/>
      <c r="M258" s="765"/>
      <c r="N258" s="765"/>
      <c r="O258" s="765"/>
      <c r="P258" s="765"/>
      <c r="Q258" s="765"/>
      <c r="R258" s="765"/>
      <c r="S258" s="765"/>
      <c r="T258" s="765"/>
      <c r="U258" s="765"/>
      <c r="V258" s="765"/>
      <c r="W258" s="765"/>
      <c r="X258" s="765"/>
      <c r="Y258" s="765"/>
      <c r="Z258" s="765"/>
      <c r="AA258" s="765"/>
      <c r="AB258" s="765"/>
      <c r="AC258" s="765"/>
      <c r="AD258" s="765"/>
      <c r="AE258" s="765"/>
      <c r="AF258" s="765"/>
      <c r="AG258" s="765"/>
      <c r="AH258" s="765"/>
      <c r="AI258" s="765"/>
      <c r="AJ258" s="765"/>
      <c r="AK258" s="765"/>
      <c r="AL258" s="765"/>
      <c r="AM258" s="765"/>
      <c r="AN258" s="765"/>
    </row>
    <row r="259" spans="1:40" ht="18">
      <c r="A259" s="765"/>
      <c r="B259" s="765"/>
      <c r="C259" s="765"/>
      <c r="D259" s="765"/>
      <c r="E259" s="765"/>
      <c r="F259" s="765"/>
      <c r="G259" s="765"/>
      <c r="H259" s="765"/>
      <c r="I259" s="765"/>
      <c r="J259" s="765"/>
      <c r="K259" s="765"/>
      <c r="L259" s="765"/>
      <c r="M259" s="765"/>
      <c r="N259" s="765"/>
      <c r="O259" s="765"/>
      <c r="P259" s="765"/>
      <c r="Q259" s="765"/>
      <c r="R259" s="765"/>
      <c r="S259" s="765"/>
      <c r="T259" s="765"/>
      <c r="U259" s="765"/>
      <c r="V259" s="765"/>
      <c r="W259" s="765"/>
      <c r="X259" s="765"/>
      <c r="Y259" s="765"/>
      <c r="Z259" s="765"/>
      <c r="AA259" s="765"/>
      <c r="AB259" s="765"/>
      <c r="AC259" s="765"/>
      <c r="AD259" s="765"/>
      <c r="AE259" s="765"/>
      <c r="AF259" s="765"/>
      <c r="AG259" s="765"/>
      <c r="AH259" s="765"/>
      <c r="AI259" s="765"/>
      <c r="AJ259" s="765"/>
      <c r="AK259" s="765"/>
      <c r="AL259" s="765"/>
      <c r="AM259" s="765"/>
      <c r="AN259" s="765"/>
    </row>
    <row r="260" spans="1:40" ht="18">
      <c r="A260" s="765"/>
      <c r="B260" s="765"/>
      <c r="C260" s="765"/>
      <c r="D260" s="765"/>
      <c r="E260" s="765"/>
      <c r="F260" s="765"/>
      <c r="G260" s="765"/>
      <c r="H260" s="765"/>
      <c r="I260" s="765"/>
      <c r="J260" s="765"/>
      <c r="K260" s="765"/>
      <c r="L260" s="765"/>
      <c r="M260" s="765"/>
      <c r="N260" s="765"/>
      <c r="O260" s="765"/>
      <c r="P260" s="765"/>
      <c r="Q260" s="765"/>
      <c r="R260" s="765"/>
      <c r="S260" s="765"/>
      <c r="T260" s="765"/>
      <c r="U260" s="765"/>
      <c r="V260" s="765"/>
      <c r="W260" s="765"/>
      <c r="X260" s="765"/>
      <c r="Y260" s="765"/>
      <c r="Z260" s="765"/>
      <c r="AA260" s="765"/>
      <c r="AB260" s="765"/>
      <c r="AC260" s="765"/>
      <c r="AD260" s="765"/>
      <c r="AE260" s="765"/>
      <c r="AF260" s="765"/>
      <c r="AG260" s="765"/>
      <c r="AH260" s="765"/>
      <c r="AI260" s="765"/>
      <c r="AJ260" s="765"/>
      <c r="AK260" s="765"/>
      <c r="AL260" s="765"/>
      <c r="AM260" s="765"/>
      <c r="AN260" s="765"/>
    </row>
    <row r="261" spans="1:40" ht="18">
      <c r="A261" s="765"/>
      <c r="B261" s="765"/>
      <c r="C261" s="765"/>
      <c r="D261" s="765"/>
      <c r="E261" s="765"/>
      <c r="F261" s="765"/>
      <c r="G261" s="765"/>
      <c r="H261" s="765"/>
      <c r="I261" s="765"/>
      <c r="J261" s="765"/>
      <c r="K261" s="765"/>
      <c r="L261" s="765"/>
      <c r="M261" s="765"/>
      <c r="N261" s="765"/>
      <c r="O261" s="765"/>
      <c r="P261" s="765"/>
      <c r="Q261" s="765"/>
      <c r="R261" s="765"/>
      <c r="S261" s="765"/>
      <c r="T261" s="765"/>
      <c r="U261" s="765"/>
      <c r="V261" s="765"/>
      <c r="W261" s="765"/>
      <c r="X261" s="765"/>
      <c r="Y261" s="765"/>
      <c r="Z261" s="765"/>
      <c r="AA261" s="765"/>
      <c r="AB261" s="765"/>
      <c r="AC261" s="765"/>
      <c r="AD261" s="765"/>
      <c r="AE261" s="765"/>
      <c r="AF261" s="765"/>
      <c r="AG261" s="765"/>
      <c r="AH261" s="765"/>
      <c r="AI261" s="765"/>
      <c r="AJ261" s="765"/>
      <c r="AK261" s="765"/>
      <c r="AL261" s="765"/>
      <c r="AM261" s="765"/>
      <c r="AN261" s="765"/>
    </row>
    <row r="262" spans="1:40" ht="18">
      <c r="A262" s="765"/>
      <c r="B262" s="765"/>
      <c r="C262" s="765"/>
      <c r="D262" s="765"/>
      <c r="E262" s="765"/>
      <c r="F262" s="765"/>
      <c r="G262" s="765"/>
      <c r="H262" s="765"/>
      <c r="I262" s="765"/>
      <c r="J262" s="765"/>
      <c r="K262" s="765"/>
      <c r="L262" s="765"/>
      <c r="M262" s="765"/>
      <c r="N262" s="765"/>
      <c r="O262" s="765"/>
      <c r="P262" s="765"/>
      <c r="Q262" s="765"/>
      <c r="R262" s="765"/>
      <c r="S262" s="765"/>
      <c r="T262" s="765"/>
      <c r="U262" s="765"/>
      <c r="V262" s="765"/>
      <c r="W262" s="765"/>
      <c r="X262" s="765"/>
      <c r="Y262" s="765"/>
      <c r="Z262" s="765"/>
      <c r="AA262" s="765"/>
      <c r="AB262" s="765"/>
      <c r="AC262" s="765"/>
      <c r="AD262" s="765"/>
      <c r="AE262" s="765"/>
      <c r="AF262" s="765"/>
      <c r="AG262" s="765"/>
      <c r="AH262" s="765"/>
      <c r="AI262" s="765"/>
      <c r="AJ262" s="765"/>
      <c r="AK262" s="765"/>
      <c r="AL262" s="765"/>
      <c r="AM262" s="765"/>
      <c r="AN262" s="765"/>
    </row>
    <row r="263" spans="1:40" ht="18">
      <c r="A263" s="765"/>
      <c r="B263" s="765"/>
      <c r="C263" s="765"/>
      <c r="D263" s="765"/>
      <c r="E263" s="765"/>
      <c r="F263" s="765"/>
      <c r="G263" s="765"/>
      <c r="H263" s="765"/>
      <c r="I263" s="765"/>
      <c r="J263" s="765"/>
      <c r="K263" s="765"/>
      <c r="L263" s="765"/>
      <c r="M263" s="765"/>
      <c r="N263" s="765"/>
      <c r="O263" s="765"/>
      <c r="P263" s="765"/>
      <c r="Q263" s="765"/>
      <c r="R263" s="765"/>
      <c r="S263" s="765"/>
      <c r="T263" s="765"/>
      <c r="U263" s="765"/>
      <c r="V263" s="765"/>
      <c r="W263" s="765"/>
      <c r="X263" s="765"/>
      <c r="Y263" s="765"/>
      <c r="Z263" s="765"/>
      <c r="AA263" s="765"/>
      <c r="AB263" s="765"/>
      <c r="AC263" s="765"/>
      <c r="AD263" s="765"/>
      <c r="AE263" s="765"/>
      <c r="AF263" s="765"/>
      <c r="AG263" s="765"/>
      <c r="AH263" s="765"/>
      <c r="AI263" s="765"/>
      <c r="AJ263" s="765"/>
      <c r="AK263" s="765"/>
      <c r="AL263" s="765"/>
      <c r="AM263" s="765"/>
      <c r="AN263" s="765"/>
    </row>
    <row r="264" spans="1:40" ht="18">
      <c r="A264" s="765"/>
      <c r="B264" s="765"/>
      <c r="C264" s="765"/>
      <c r="D264" s="765"/>
      <c r="E264" s="765"/>
      <c r="F264" s="765"/>
      <c r="G264" s="765"/>
      <c r="H264" s="765"/>
      <c r="I264" s="765"/>
      <c r="J264" s="765"/>
      <c r="K264" s="765"/>
      <c r="L264" s="765"/>
      <c r="M264" s="765"/>
      <c r="N264" s="765"/>
      <c r="O264" s="765"/>
      <c r="P264" s="765"/>
      <c r="Q264" s="765"/>
      <c r="R264" s="765"/>
      <c r="S264" s="765"/>
      <c r="T264" s="765"/>
      <c r="U264" s="765"/>
      <c r="V264" s="765"/>
      <c r="W264" s="765"/>
      <c r="X264" s="765"/>
      <c r="Y264" s="765"/>
      <c r="Z264" s="765"/>
      <c r="AA264" s="765"/>
      <c r="AB264" s="765"/>
      <c r="AC264" s="765"/>
      <c r="AD264" s="765"/>
      <c r="AE264" s="765"/>
      <c r="AF264" s="765"/>
      <c r="AG264" s="765"/>
      <c r="AH264" s="765"/>
      <c r="AI264" s="765"/>
      <c r="AJ264" s="765"/>
      <c r="AK264" s="765"/>
      <c r="AL264" s="765"/>
      <c r="AM264" s="765"/>
      <c r="AN264" s="765"/>
    </row>
    <row r="265" spans="1:40" ht="18">
      <c r="A265" s="765"/>
      <c r="B265" s="765"/>
      <c r="C265" s="765"/>
      <c r="D265" s="765"/>
      <c r="E265" s="765"/>
      <c r="F265" s="765"/>
      <c r="G265" s="765"/>
      <c r="H265" s="765"/>
      <c r="I265" s="765"/>
      <c r="J265" s="765"/>
      <c r="K265" s="765"/>
      <c r="L265" s="765"/>
      <c r="M265" s="765"/>
      <c r="N265" s="765"/>
      <c r="O265" s="765"/>
      <c r="P265" s="765"/>
      <c r="Q265" s="765"/>
      <c r="R265" s="765"/>
      <c r="S265" s="765"/>
      <c r="T265" s="765"/>
      <c r="U265" s="765"/>
      <c r="V265" s="765"/>
      <c r="W265" s="765"/>
      <c r="X265" s="765"/>
      <c r="Y265" s="765"/>
      <c r="Z265" s="765"/>
      <c r="AA265" s="765"/>
      <c r="AB265" s="765"/>
      <c r="AC265" s="765"/>
      <c r="AD265" s="765"/>
      <c r="AE265" s="765"/>
      <c r="AF265" s="765"/>
      <c r="AG265" s="765"/>
      <c r="AH265" s="765"/>
      <c r="AI265" s="765"/>
      <c r="AJ265" s="765"/>
      <c r="AK265" s="765"/>
      <c r="AL265" s="765"/>
      <c r="AM265" s="765"/>
      <c r="AN265" s="765"/>
    </row>
  </sheetData>
  <phoneticPr fontId="62" type="noConversion"/>
  <printOptions horizontalCentered="1"/>
  <pageMargins left="0.5" right="0.5" top="0.5" bottom="0.5" header="0.5" footer="0.5"/>
  <pageSetup scale="6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276" r:id="rId4" name="Button 52">
              <controlPr locked="0" defaultSize="0" autoFill="0" autoLine="0" autoPict="0">
                <anchor moveWithCells="1" sizeWithCells="1">
                  <from>
                    <xdr:col>0</xdr:col>
                    <xdr:colOff>0</xdr:colOff>
                    <xdr:row>56</xdr:row>
                    <xdr:rowOff>200025</xdr:rowOff>
                  </from>
                  <to>
                    <xdr:col>0</xdr:col>
                    <xdr:colOff>0</xdr:colOff>
                    <xdr:row>60</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K228"/>
  <sheetViews>
    <sheetView defaultGridColor="0" topLeftCell="A10" colorId="22" zoomScale="75" zoomScaleNormal="75" workbookViewId="0">
      <selection activeCell="L57" sqref="L57"/>
    </sheetView>
  </sheetViews>
  <sheetFormatPr defaultColWidth="9.77734375" defaultRowHeight="15"/>
  <cols>
    <col min="1" max="1" width="2.77734375" customWidth="1"/>
    <col min="2" max="2" width="6.77734375" customWidth="1"/>
    <col min="3" max="3" width="1.77734375" customWidth="1"/>
    <col min="4" max="4" width="8.77734375" customWidth="1"/>
    <col min="5" max="5" width="30.77734375" customWidth="1"/>
    <col min="6" max="7" width="5.77734375" customWidth="1"/>
    <col min="8" max="8" width="30.77734375" customWidth="1"/>
    <col min="9" max="9" width="1.77734375" customWidth="1"/>
    <col min="10" max="10" width="18.77734375" customWidth="1"/>
  </cols>
  <sheetData>
    <row r="1" spans="1:11" ht="15.75" thickBot="1">
      <c r="A1" s="152" t="str">
        <f>'Data Sheet'!A54</f>
        <v>Annual Report of Pattersonville Telephone Company                                                                                           For the period ending December 31, 2014</v>
      </c>
      <c r="B1" s="67"/>
      <c r="C1" s="67"/>
      <c r="D1" s="67"/>
      <c r="E1" s="67"/>
      <c r="F1" s="67"/>
      <c r="G1" s="67"/>
      <c r="H1" s="67"/>
      <c r="I1" s="67"/>
      <c r="J1" s="67"/>
      <c r="K1" s="67"/>
    </row>
    <row r="2" spans="1:11">
      <c r="A2" s="68"/>
      <c r="B2" s="69"/>
      <c r="C2" s="69"/>
      <c r="D2" s="69"/>
      <c r="E2" s="69"/>
      <c r="F2" s="69"/>
      <c r="G2" s="69"/>
      <c r="H2" s="69"/>
      <c r="I2" s="69"/>
      <c r="J2" s="70"/>
      <c r="K2" s="67"/>
    </row>
    <row r="3" spans="1:11">
      <c r="A3" s="74"/>
      <c r="B3" s="67"/>
      <c r="C3" s="67"/>
      <c r="D3" s="67"/>
      <c r="E3" s="67"/>
      <c r="F3" s="67"/>
      <c r="G3" s="67"/>
      <c r="H3" s="67"/>
      <c r="I3" s="67"/>
      <c r="J3" s="75"/>
      <c r="K3" s="67"/>
    </row>
    <row r="4" spans="1:11" ht="18">
      <c r="A4" s="74"/>
      <c r="B4" s="1" t="s">
        <v>690</v>
      </c>
      <c r="C4" s="107"/>
      <c r="D4" s="107"/>
      <c r="E4" s="107"/>
      <c r="F4" s="107"/>
      <c r="G4" s="107"/>
      <c r="H4" s="107"/>
      <c r="I4" s="107"/>
      <c r="J4" s="154"/>
      <c r="K4" s="67"/>
    </row>
    <row r="5" spans="1:11" ht="18">
      <c r="A5" s="74"/>
      <c r="B5" s="568" t="s">
        <v>691</v>
      </c>
      <c r="C5" s="134"/>
      <c r="D5" s="134"/>
      <c r="E5" s="134"/>
      <c r="F5" s="134"/>
      <c r="G5" s="134"/>
      <c r="H5" s="134"/>
      <c r="I5" s="134"/>
      <c r="J5" s="135"/>
      <c r="K5" s="67"/>
    </row>
    <row r="6" spans="1:11" ht="18">
      <c r="A6" s="74"/>
      <c r="B6" s="568"/>
      <c r="C6" s="107"/>
      <c r="D6" s="107"/>
      <c r="E6" s="107"/>
      <c r="F6" s="107"/>
      <c r="G6" s="107"/>
      <c r="H6" s="107"/>
      <c r="I6" s="107"/>
      <c r="J6" s="154"/>
      <c r="K6" s="67"/>
    </row>
    <row r="7" spans="1:11">
      <c r="A7" s="74"/>
      <c r="B7" s="165" t="s">
        <v>1361</v>
      </c>
      <c r="C7" s="2" t="s">
        <v>692</v>
      </c>
      <c r="D7" s="67"/>
      <c r="E7" s="67"/>
      <c r="F7" s="67"/>
      <c r="G7" s="67"/>
      <c r="H7" s="67"/>
      <c r="I7" s="67"/>
      <c r="J7" s="75"/>
      <c r="K7" s="67"/>
    </row>
    <row r="8" spans="1:11">
      <c r="A8" s="74"/>
      <c r="B8" s="67"/>
      <c r="C8" s="67" t="s">
        <v>693</v>
      </c>
      <c r="D8" s="67"/>
      <c r="E8" s="67"/>
      <c r="F8" s="67"/>
      <c r="G8" s="67"/>
      <c r="H8" s="67"/>
      <c r="I8" s="67"/>
      <c r="J8" s="75"/>
      <c r="K8" s="67"/>
    </row>
    <row r="9" spans="1:11">
      <c r="A9" s="74"/>
      <c r="B9" s="67"/>
      <c r="C9" s="67" t="s">
        <v>694</v>
      </c>
      <c r="D9" s="67"/>
      <c r="E9" s="67"/>
      <c r="F9" s="67"/>
      <c r="G9" s="67"/>
      <c r="H9" s="67"/>
      <c r="I9" s="67"/>
      <c r="J9" s="75"/>
      <c r="K9" s="67"/>
    </row>
    <row r="10" spans="1:11">
      <c r="A10" s="74"/>
      <c r="B10" s="67"/>
      <c r="C10" s="67" t="s">
        <v>695</v>
      </c>
      <c r="D10" s="67"/>
      <c r="E10" s="67"/>
      <c r="F10" s="67"/>
      <c r="G10" s="67"/>
      <c r="H10" s="67"/>
      <c r="I10" s="67"/>
      <c r="J10" s="75"/>
      <c r="K10" s="67"/>
    </row>
    <row r="11" spans="1:11">
      <c r="A11" s="74"/>
      <c r="B11" s="67"/>
      <c r="C11" s="67"/>
      <c r="D11" s="67"/>
      <c r="E11" s="67"/>
      <c r="F11" s="67"/>
      <c r="G11" s="67"/>
      <c r="H11" s="67"/>
      <c r="I11" s="67"/>
      <c r="J11" s="75"/>
      <c r="K11" s="67"/>
    </row>
    <row r="12" spans="1:11">
      <c r="A12" s="74"/>
      <c r="B12" s="165" t="s">
        <v>1375</v>
      </c>
      <c r="C12" s="67" t="s">
        <v>696</v>
      </c>
      <c r="D12" s="67"/>
      <c r="E12" s="67"/>
      <c r="F12" s="67"/>
      <c r="G12" s="67"/>
      <c r="H12" s="67"/>
      <c r="I12" s="67"/>
      <c r="J12" s="75"/>
      <c r="K12" s="67"/>
    </row>
    <row r="13" spans="1:11">
      <c r="A13" s="74"/>
      <c r="B13" s="67"/>
      <c r="C13" s="67" t="s">
        <v>697</v>
      </c>
      <c r="D13" s="67"/>
      <c r="E13" s="67"/>
      <c r="F13" s="67"/>
      <c r="G13" s="67"/>
      <c r="H13" s="67"/>
      <c r="I13" s="67"/>
      <c r="J13" s="75"/>
      <c r="K13" s="67"/>
    </row>
    <row r="14" spans="1:11">
      <c r="A14" s="74"/>
      <c r="B14" s="67"/>
      <c r="C14" s="67" t="s">
        <v>698</v>
      </c>
      <c r="D14" s="67"/>
      <c r="E14" s="67"/>
      <c r="F14" s="67"/>
      <c r="G14" s="67"/>
      <c r="H14" s="67"/>
      <c r="I14" s="67"/>
      <c r="J14" s="75"/>
      <c r="K14" s="67"/>
    </row>
    <row r="15" spans="1:11">
      <c r="A15" s="74"/>
      <c r="B15" s="67"/>
      <c r="C15" s="67" t="s">
        <v>699</v>
      </c>
      <c r="D15" s="67"/>
      <c r="E15" s="67"/>
      <c r="F15" s="67"/>
      <c r="G15" s="67"/>
      <c r="H15" s="67"/>
      <c r="I15" s="67"/>
      <c r="J15" s="75"/>
      <c r="K15" s="67"/>
    </row>
    <row r="16" spans="1:11">
      <c r="A16" s="74"/>
      <c r="B16" s="67"/>
      <c r="C16" s="67" t="s">
        <v>700</v>
      </c>
      <c r="D16" s="67"/>
      <c r="E16" s="67"/>
      <c r="F16" s="67"/>
      <c r="G16" s="67"/>
      <c r="H16" s="67"/>
      <c r="I16" s="67"/>
      <c r="J16" s="75"/>
      <c r="K16" s="67"/>
    </row>
    <row r="17" spans="1:11">
      <c r="A17" s="217"/>
      <c r="B17" s="218"/>
      <c r="C17" s="218"/>
      <c r="D17" s="218"/>
      <c r="E17" s="218"/>
      <c r="F17" s="218"/>
      <c r="G17" s="218"/>
      <c r="H17" s="218"/>
      <c r="I17" s="218"/>
      <c r="J17" s="219"/>
      <c r="K17" s="67"/>
    </row>
    <row r="18" spans="1:11">
      <c r="A18" s="74"/>
      <c r="B18" s="96" t="s">
        <v>2228</v>
      </c>
      <c r="C18" s="177"/>
      <c r="D18" s="134" t="s">
        <v>1790</v>
      </c>
      <c r="E18" s="107"/>
      <c r="F18" s="107"/>
      <c r="G18" s="107"/>
      <c r="H18" s="107"/>
      <c r="I18" s="178"/>
      <c r="J18" s="140" t="s">
        <v>1219</v>
      </c>
      <c r="K18" s="67"/>
    </row>
    <row r="19" spans="1:11">
      <c r="A19" s="74"/>
      <c r="B19" s="96" t="s">
        <v>2240</v>
      </c>
      <c r="C19" s="177"/>
      <c r="D19" s="134" t="s">
        <v>2722</v>
      </c>
      <c r="E19" s="107"/>
      <c r="F19" s="107"/>
      <c r="G19" s="107"/>
      <c r="H19" s="107"/>
      <c r="I19" s="178"/>
      <c r="J19" s="140" t="s">
        <v>2723</v>
      </c>
      <c r="K19" s="67"/>
    </row>
    <row r="20" spans="1:11">
      <c r="A20" s="217"/>
      <c r="B20" s="218"/>
      <c r="C20" s="180"/>
      <c r="D20" s="218"/>
      <c r="E20" s="218"/>
      <c r="F20" s="218"/>
      <c r="G20" s="218"/>
      <c r="H20" s="218"/>
      <c r="I20" s="187"/>
      <c r="J20" s="219"/>
      <c r="K20" s="67"/>
    </row>
    <row r="21" spans="1:11">
      <c r="A21" s="74"/>
      <c r="B21" s="67"/>
      <c r="C21" s="177"/>
      <c r="D21" s="67"/>
      <c r="E21" s="67"/>
      <c r="F21" s="67"/>
      <c r="G21" s="67"/>
      <c r="H21" s="67"/>
      <c r="I21" s="178"/>
      <c r="J21" s="75"/>
      <c r="K21" s="67"/>
    </row>
    <row r="22" spans="1:11">
      <c r="A22" s="74"/>
      <c r="B22" s="96" t="s">
        <v>2727</v>
      </c>
      <c r="C22" s="177"/>
      <c r="D22" s="67" t="s">
        <v>701</v>
      </c>
      <c r="E22" s="67"/>
      <c r="F22" s="67"/>
      <c r="G22" s="67"/>
      <c r="H22" s="67"/>
      <c r="I22" s="178"/>
      <c r="J22" s="296">
        <v>51521</v>
      </c>
      <c r="K22" s="67"/>
    </row>
    <row r="23" spans="1:11">
      <c r="A23" s="74"/>
      <c r="B23" s="67"/>
      <c r="C23" s="177"/>
      <c r="D23" s="67" t="s">
        <v>702</v>
      </c>
      <c r="E23" s="67"/>
      <c r="F23" s="67"/>
      <c r="G23" s="67"/>
      <c r="H23" s="67"/>
      <c r="I23" s="178"/>
      <c r="J23" s="147"/>
      <c r="K23" s="67"/>
    </row>
    <row r="24" spans="1:11">
      <c r="A24" s="74"/>
      <c r="B24" s="96" t="s">
        <v>1726</v>
      </c>
      <c r="C24" s="177"/>
      <c r="D24" s="30"/>
      <c r="E24" s="30"/>
      <c r="F24" s="30"/>
      <c r="G24" s="30"/>
      <c r="H24" s="30">
        <v>7220</v>
      </c>
      <c r="I24" s="178"/>
      <c r="J24" s="200">
        <v>16476.02</v>
      </c>
      <c r="K24" s="67"/>
    </row>
    <row r="25" spans="1:11">
      <c r="A25" s="74"/>
      <c r="B25" s="96" t="s">
        <v>1971</v>
      </c>
      <c r="C25" s="177"/>
      <c r="D25" s="30"/>
      <c r="E25" s="30"/>
      <c r="F25" s="30"/>
      <c r="G25" s="30"/>
      <c r="H25" s="30"/>
      <c r="I25" s="178"/>
      <c r="J25" s="200"/>
      <c r="K25" s="67"/>
    </row>
    <row r="26" spans="1:11">
      <c r="A26" s="74"/>
      <c r="B26" s="96" t="s">
        <v>2263</v>
      </c>
      <c r="C26" s="177"/>
      <c r="D26" s="30"/>
      <c r="E26" s="30"/>
      <c r="F26" s="30"/>
      <c r="G26" s="30"/>
      <c r="H26" s="30"/>
      <c r="I26" s="178"/>
      <c r="J26" s="200"/>
      <c r="K26" s="67"/>
    </row>
    <row r="27" spans="1:11">
      <c r="A27" s="74"/>
      <c r="B27" s="96" t="s">
        <v>2264</v>
      </c>
      <c r="C27" s="177"/>
      <c r="D27" s="30"/>
      <c r="E27" s="30"/>
      <c r="F27" s="30"/>
      <c r="G27" s="30"/>
      <c r="H27" s="30"/>
      <c r="I27" s="178"/>
      <c r="J27" s="200"/>
      <c r="K27" s="67"/>
    </row>
    <row r="28" spans="1:11">
      <c r="A28" s="74"/>
      <c r="B28" s="96" t="s">
        <v>2735</v>
      </c>
      <c r="C28" s="177"/>
      <c r="D28" s="30"/>
      <c r="E28" s="30"/>
      <c r="F28" s="30"/>
      <c r="G28" s="30"/>
      <c r="H28" s="30"/>
      <c r="I28" s="178"/>
      <c r="J28" s="200"/>
      <c r="K28" s="67"/>
    </row>
    <row r="29" spans="1:11">
      <c r="A29" s="74"/>
      <c r="B29" s="96" t="s">
        <v>2738</v>
      </c>
      <c r="C29" s="177"/>
      <c r="D29" s="30"/>
      <c r="E29" s="30"/>
      <c r="F29" s="30"/>
      <c r="G29" s="30"/>
      <c r="H29" s="30"/>
      <c r="I29" s="178"/>
      <c r="J29" s="200"/>
      <c r="K29" s="67"/>
    </row>
    <row r="30" spans="1:11">
      <c r="A30" s="74"/>
      <c r="B30" s="96" t="s">
        <v>154</v>
      </c>
      <c r="C30" s="177"/>
      <c r="D30" s="30"/>
      <c r="E30" s="30"/>
      <c r="F30" s="30"/>
      <c r="G30" s="30"/>
      <c r="H30" s="30"/>
      <c r="I30" s="178"/>
      <c r="J30" s="200"/>
      <c r="K30" s="67"/>
    </row>
    <row r="31" spans="1:11">
      <c r="A31" s="74"/>
      <c r="B31" s="96" t="s">
        <v>2591</v>
      </c>
      <c r="C31" s="177"/>
      <c r="D31" s="30"/>
      <c r="E31" s="30"/>
      <c r="F31" s="30"/>
      <c r="G31" s="30"/>
      <c r="H31" s="30"/>
      <c r="I31" s="178"/>
      <c r="J31" s="200"/>
      <c r="K31" s="67"/>
    </row>
    <row r="32" spans="1:11">
      <c r="A32" s="74"/>
      <c r="B32" s="96" t="s">
        <v>2265</v>
      </c>
      <c r="C32" s="177"/>
      <c r="D32" s="67" t="s">
        <v>703</v>
      </c>
      <c r="E32" s="67"/>
      <c r="F32" s="67"/>
      <c r="G32" s="67"/>
      <c r="H32" s="67"/>
      <c r="I32" s="178"/>
      <c r="J32" s="200"/>
      <c r="K32" s="67"/>
    </row>
    <row r="33" spans="1:11">
      <c r="A33" s="74"/>
      <c r="B33" s="96" t="s">
        <v>2266</v>
      </c>
      <c r="C33" s="177"/>
      <c r="D33" s="30"/>
      <c r="E33" s="30" t="s">
        <v>2986</v>
      </c>
      <c r="F33" s="30"/>
      <c r="G33" s="30"/>
      <c r="H33" s="30"/>
      <c r="I33" s="178"/>
      <c r="J33" s="200">
        <v>-17942</v>
      </c>
      <c r="K33" s="67"/>
    </row>
    <row r="34" spans="1:11">
      <c r="A34" s="74"/>
      <c r="B34" s="96" t="s">
        <v>2267</v>
      </c>
      <c r="C34" s="177"/>
      <c r="D34" s="30"/>
      <c r="E34" s="30"/>
      <c r="F34" s="30"/>
      <c r="G34" s="30"/>
      <c r="H34" s="30"/>
      <c r="I34" s="178"/>
      <c r="J34" s="200"/>
      <c r="K34" s="67"/>
    </row>
    <row r="35" spans="1:11">
      <c r="A35" s="74"/>
      <c r="B35" s="96" t="s">
        <v>2268</v>
      </c>
      <c r="C35" s="177"/>
      <c r="D35" s="30"/>
      <c r="E35" s="30"/>
      <c r="F35" s="30"/>
      <c r="G35" s="30"/>
      <c r="H35" s="30"/>
      <c r="I35" s="178"/>
      <c r="J35" s="200"/>
      <c r="K35" s="67"/>
    </row>
    <row r="36" spans="1:11">
      <c r="A36" s="74"/>
      <c r="B36" s="96" t="s">
        <v>2269</v>
      </c>
      <c r="C36" s="177"/>
      <c r="D36" s="30"/>
      <c r="E36" s="30"/>
      <c r="F36" s="30"/>
      <c r="G36" s="30"/>
      <c r="H36" s="30"/>
      <c r="I36" s="178"/>
      <c r="J36" s="200"/>
      <c r="K36" s="67"/>
    </row>
    <row r="37" spans="1:11">
      <c r="A37" s="74"/>
      <c r="B37" s="67"/>
      <c r="C37" s="177"/>
      <c r="D37" s="67" t="s">
        <v>704</v>
      </c>
      <c r="E37" s="67"/>
      <c r="F37" s="67"/>
      <c r="G37" s="67"/>
      <c r="H37" s="67"/>
      <c r="I37" s="178"/>
      <c r="J37" s="200"/>
      <c r="K37" s="67"/>
    </row>
    <row r="38" spans="1:11">
      <c r="A38" s="74"/>
      <c r="B38" s="67"/>
      <c r="C38" s="177"/>
      <c r="D38" s="67" t="s">
        <v>705</v>
      </c>
      <c r="E38" s="67"/>
      <c r="F38" s="67"/>
      <c r="G38" s="67"/>
      <c r="H38" s="67"/>
      <c r="I38" s="178"/>
      <c r="J38" s="140" t="s">
        <v>706</v>
      </c>
      <c r="K38" s="67"/>
    </row>
    <row r="39" spans="1:11">
      <c r="A39" s="74"/>
      <c r="B39" s="67"/>
      <c r="C39" s="177"/>
      <c r="D39" s="67"/>
      <c r="E39" s="67"/>
      <c r="F39" s="67"/>
      <c r="G39" s="67"/>
      <c r="H39" s="67"/>
      <c r="I39" s="178"/>
      <c r="J39" s="75"/>
      <c r="K39" s="67"/>
    </row>
    <row r="40" spans="1:11">
      <c r="A40" s="74"/>
      <c r="B40" s="96" t="s">
        <v>2270</v>
      </c>
      <c r="C40" s="177"/>
      <c r="D40" s="67" t="s">
        <v>707</v>
      </c>
      <c r="E40" s="67"/>
      <c r="F40" s="67"/>
      <c r="G40" s="67"/>
      <c r="H40" s="67"/>
      <c r="I40" s="178"/>
      <c r="J40" s="140" t="s">
        <v>706</v>
      </c>
      <c r="K40" s="67"/>
    </row>
    <row r="41" spans="1:11">
      <c r="A41" s="74"/>
      <c r="B41" s="96" t="s">
        <v>2271</v>
      </c>
      <c r="C41" s="177"/>
      <c r="D41" s="30"/>
      <c r="E41" s="30" t="s">
        <v>2987</v>
      </c>
      <c r="F41" s="30"/>
      <c r="G41" s="30"/>
      <c r="H41" s="30"/>
      <c r="I41" s="178"/>
      <c r="J41" s="296">
        <v>1020.8</v>
      </c>
      <c r="K41" s="67"/>
    </row>
    <row r="42" spans="1:11">
      <c r="A42" s="74"/>
      <c r="B42" s="96" t="s">
        <v>2272</v>
      </c>
      <c r="C42" s="177"/>
      <c r="D42" s="30"/>
      <c r="E42" s="30" t="s">
        <v>295</v>
      </c>
      <c r="F42" s="30"/>
      <c r="G42" s="30"/>
      <c r="H42" s="30"/>
      <c r="I42" s="178"/>
      <c r="J42" s="200">
        <v>2541.46</v>
      </c>
      <c r="K42" s="67"/>
    </row>
    <row r="43" spans="1:11">
      <c r="A43" s="74"/>
      <c r="B43" s="96" t="s">
        <v>2273</v>
      </c>
      <c r="C43" s="177"/>
      <c r="D43" s="30"/>
      <c r="E43" s="30"/>
      <c r="F43" s="30"/>
      <c r="G43" s="30"/>
      <c r="H43" s="30"/>
      <c r="I43" s="178"/>
      <c r="J43" s="200"/>
      <c r="K43" s="67"/>
    </row>
    <row r="44" spans="1:11">
      <c r="A44" s="74"/>
      <c r="B44" s="96" t="s">
        <v>2274</v>
      </c>
      <c r="C44" s="177"/>
      <c r="D44" s="30"/>
      <c r="E44" s="30"/>
      <c r="F44" s="30"/>
      <c r="G44" s="30"/>
      <c r="H44" s="30"/>
      <c r="I44" s="178"/>
      <c r="J44" s="200"/>
      <c r="K44" s="67"/>
    </row>
    <row r="45" spans="1:11">
      <c r="A45" s="74"/>
      <c r="B45" s="96" t="s">
        <v>2275</v>
      </c>
      <c r="C45" s="177"/>
      <c r="D45" s="30"/>
      <c r="E45" s="30"/>
      <c r="F45" s="30"/>
      <c r="G45" s="30"/>
      <c r="H45" s="30"/>
      <c r="I45" s="178"/>
      <c r="J45" s="200"/>
      <c r="K45" s="67"/>
    </row>
    <row r="46" spans="1:11">
      <c r="A46" s="74"/>
      <c r="B46" s="96" t="s">
        <v>2276</v>
      </c>
      <c r="C46" s="177"/>
      <c r="D46" s="30"/>
      <c r="E46" s="30"/>
      <c r="F46" s="30"/>
      <c r="G46" s="30"/>
      <c r="H46" s="30"/>
      <c r="I46" s="178"/>
      <c r="J46" s="200"/>
      <c r="K46" s="67"/>
    </row>
    <row r="47" spans="1:11">
      <c r="A47" s="74"/>
      <c r="B47" s="96" t="s">
        <v>2277</v>
      </c>
      <c r="C47" s="177"/>
      <c r="D47" s="30"/>
      <c r="E47" s="30"/>
      <c r="F47" s="30"/>
      <c r="G47" s="30"/>
      <c r="H47" s="30"/>
      <c r="I47" s="178"/>
      <c r="J47" s="200"/>
      <c r="K47" s="67"/>
    </row>
    <row r="48" spans="1:11">
      <c r="A48" s="74"/>
      <c r="B48" s="96" t="s">
        <v>2278</v>
      </c>
      <c r="C48" s="177"/>
      <c r="D48" s="30"/>
      <c r="E48" s="30"/>
      <c r="F48" s="30"/>
      <c r="G48" s="30"/>
      <c r="H48" s="30"/>
      <c r="I48" s="178"/>
      <c r="J48" s="200"/>
      <c r="K48" s="67"/>
    </row>
    <row r="49" spans="1:11">
      <c r="A49" s="74"/>
      <c r="B49" s="96" t="s">
        <v>2279</v>
      </c>
      <c r="C49" s="177"/>
      <c r="D49" s="7" t="s">
        <v>708</v>
      </c>
      <c r="E49" s="67"/>
      <c r="F49" s="67"/>
      <c r="G49" s="67"/>
      <c r="H49" s="67"/>
      <c r="I49" s="178"/>
      <c r="J49" s="140" t="s">
        <v>706</v>
      </c>
      <c r="K49" s="67"/>
    </row>
    <row r="50" spans="1:11">
      <c r="A50" s="74"/>
      <c r="B50" s="96" t="s">
        <v>2280</v>
      </c>
      <c r="C50" s="177"/>
      <c r="D50" s="30"/>
      <c r="E50" s="30" t="s">
        <v>2951</v>
      </c>
      <c r="F50" s="30"/>
      <c r="G50" s="30"/>
      <c r="H50" s="30"/>
      <c r="I50" s="178"/>
      <c r="J50" s="296">
        <v>3760.09</v>
      </c>
      <c r="K50" s="67"/>
    </row>
    <row r="51" spans="1:11">
      <c r="A51" s="74"/>
      <c r="B51" s="96" t="s">
        <v>167</v>
      </c>
      <c r="C51" s="177"/>
      <c r="D51" s="30"/>
      <c r="E51" s="30" t="s">
        <v>2988</v>
      </c>
      <c r="F51" s="30"/>
      <c r="G51" s="30"/>
      <c r="H51" s="30"/>
      <c r="I51" s="178"/>
      <c r="J51" s="200">
        <v>1470.7</v>
      </c>
      <c r="K51" s="67"/>
    </row>
    <row r="52" spans="1:11">
      <c r="A52" s="74"/>
      <c r="B52" s="96" t="s">
        <v>170</v>
      </c>
      <c r="C52" s="177"/>
      <c r="D52" s="30"/>
      <c r="E52" s="30" t="s">
        <v>2989</v>
      </c>
      <c r="F52" s="30"/>
      <c r="G52" s="30"/>
      <c r="H52" s="30"/>
      <c r="I52" s="178"/>
      <c r="J52" s="200">
        <v>-2710.9</v>
      </c>
      <c r="K52" s="67"/>
    </row>
    <row r="53" spans="1:11">
      <c r="A53" s="74"/>
      <c r="B53" s="96" t="s">
        <v>172</v>
      </c>
      <c r="C53" s="177"/>
      <c r="D53" s="30"/>
      <c r="E53" s="30"/>
      <c r="F53" s="30"/>
      <c r="G53" s="30"/>
      <c r="H53" s="30"/>
      <c r="I53" s="178"/>
      <c r="J53" s="200"/>
      <c r="K53" s="67"/>
    </row>
    <row r="54" spans="1:11">
      <c r="A54" s="74"/>
      <c r="B54" s="96" t="s">
        <v>175</v>
      </c>
      <c r="C54" s="177"/>
      <c r="D54" s="30"/>
      <c r="E54" s="30"/>
      <c r="F54" s="30"/>
      <c r="G54" s="30"/>
      <c r="H54" s="30"/>
      <c r="I54" s="178"/>
      <c r="J54" s="200"/>
      <c r="K54" s="67"/>
    </row>
    <row r="55" spans="1:11">
      <c r="A55" s="74"/>
      <c r="B55" s="96" t="s">
        <v>533</v>
      </c>
      <c r="C55" s="177"/>
      <c r="D55" s="30"/>
      <c r="E55" s="30"/>
      <c r="F55" s="30"/>
      <c r="G55" s="30"/>
      <c r="H55" s="30"/>
      <c r="I55" s="178"/>
      <c r="J55" s="200"/>
      <c r="K55" s="67"/>
    </row>
    <row r="56" spans="1:11">
      <c r="A56" s="74"/>
      <c r="B56" s="96" t="s">
        <v>536</v>
      </c>
      <c r="C56" s="177"/>
      <c r="D56" s="30"/>
      <c r="E56" s="30" t="s">
        <v>2990</v>
      </c>
      <c r="F56" s="30"/>
      <c r="G56" s="30"/>
      <c r="H56" s="30"/>
      <c r="I56" s="178"/>
      <c r="J56" s="200">
        <v>51096.95</v>
      </c>
      <c r="K56" s="67"/>
    </row>
    <row r="57" spans="1:11">
      <c r="A57" s="74"/>
      <c r="B57" s="96" t="s">
        <v>539</v>
      </c>
      <c r="C57" s="177"/>
      <c r="D57" s="30"/>
      <c r="E57" s="30"/>
      <c r="F57" s="30"/>
      <c r="G57" s="30"/>
      <c r="H57" s="30"/>
      <c r="I57" s="178"/>
      <c r="J57" s="200"/>
      <c r="K57" s="67"/>
    </row>
    <row r="58" spans="1:11">
      <c r="A58" s="74"/>
      <c r="B58" s="67"/>
      <c r="C58" s="177"/>
      <c r="D58" s="30"/>
      <c r="E58" s="30"/>
      <c r="F58" s="30"/>
      <c r="G58" s="30"/>
      <c r="H58" s="30"/>
      <c r="I58" s="178"/>
      <c r="J58" s="304"/>
      <c r="K58" s="67"/>
    </row>
    <row r="59" spans="1:11">
      <c r="A59" s="74"/>
      <c r="B59" s="96" t="s">
        <v>543</v>
      </c>
      <c r="C59" s="177"/>
      <c r="D59" s="67" t="s">
        <v>709</v>
      </c>
      <c r="E59" s="67"/>
      <c r="F59" s="67"/>
      <c r="G59" s="67"/>
      <c r="H59" s="67"/>
      <c r="I59" s="178"/>
      <c r="J59" s="878">
        <f>SUM(J22:J36)+SUM(J41:J48)-SUM(J50:J57)</f>
        <v>0.44000000000960426</v>
      </c>
      <c r="K59" s="67"/>
    </row>
    <row r="60" spans="1:11">
      <c r="A60" s="74"/>
      <c r="B60" s="67"/>
      <c r="C60" s="177"/>
      <c r="D60" s="67" t="s">
        <v>710</v>
      </c>
      <c r="E60" s="67"/>
      <c r="F60" s="67"/>
      <c r="G60" s="67"/>
      <c r="H60" s="67"/>
      <c r="I60" s="178"/>
      <c r="J60" s="140" t="s">
        <v>706</v>
      </c>
      <c r="K60" s="67"/>
    </row>
    <row r="61" spans="1:11">
      <c r="A61" s="74"/>
      <c r="B61" s="96" t="s">
        <v>546</v>
      </c>
      <c r="C61" s="177"/>
      <c r="D61" s="30"/>
      <c r="E61" s="30"/>
      <c r="F61" s="30"/>
      <c r="G61" s="30"/>
      <c r="H61" s="30"/>
      <c r="I61" s="178"/>
      <c r="J61" s="296"/>
      <c r="K61" s="67"/>
    </row>
    <row r="62" spans="1:11">
      <c r="A62" s="74"/>
      <c r="B62" s="96" t="s">
        <v>549</v>
      </c>
      <c r="C62" s="177"/>
      <c r="D62" s="30"/>
      <c r="E62" s="30"/>
      <c r="F62" s="30"/>
      <c r="G62" s="30"/>
      <c r="H62" s="30"/>
      <c r="I62" s="178"/>
      <c r="J62" s="200"/>
      <c r="K62" s="67"/>
    </row>
    <row r="63" spans="1:11">
      <c r="A63" s="74"/>
      <c r="B63" s="96" t="s">
        <v>1338</v>
      </c>
      <c r="C63" s="177"/>
      <c r="D63" s="30"/>
      <c r="E63" s="30"/>
      <c r="F63" s="30"/>
      <c r="G63" s="30"/>
      <c r="H63" s="30"/>
      <c r="I63" s="178"/>
      <c r="J63" s="200"/>
      <c r="K63" s="67"/>
    </row>
    <row r="64" spans="1:11">
      <c r="A64" s="74"/>
      <c r="B64" s="96" t="s">
        <v>1340</v>
      </c>
      <c r="C64" s="177"/>
      <c r="D64" s="30"/>
      <c r="E64" s="30"/>
      <c r="F64" s="30"/>
      <c r="G64" s="30"/>
      <c r="H64" s="30"/>
      <c r="I64" s="178"/>
      <c r="J64" s="200"/>
      <c r="K64" s="67"/>
    </row>
    <row r="65" spans="1:11">
      <c r="A65" s="74"/>
      <c r="B65" s="96" t="s">
        <v>1341</v>
      </c>
      <c r="C65" s="177"/>
      <c r="D65" s="30"/>
      <c r="E65" s="30"/>
      <c r="F65" s="30"/>
      <c r="G65" s="30"/>
      <c r="H65" s="30"/>
      <c r="I65" s="178"/>
      <c r="J65" s="200"/>
      <c r="K65" s="67"/>
    </row>
    <row r="66" spans="1:11">
      <c r="A66" s="74"/>
      <c r="B66" s="96" t="s">
        <v>1345</v>
      </c>
      <c r="C66" s="177"/>
      <c r="D66" s="67"/>
      <c r="E66" s="67" t="s">
        <v>711</v>
      </c>
      <c r="F66" s="67"/>
      <c r="G66" s="67"/>
      <c r="H66" s="67"/>
      <c r="I66" s="178"/>
      <c r="J66" s="625">
        <f>SUM(J61:J65)</f>
        <v>0</v>
      </c>
      <c r="K66" s="67"/>
    </row>
    <row r="67" spans="1:11" ht="15.75" thickBot="1">
      <c r="A67" s="162"/>
      <c r="B67" s="103"/>
      <c r="C67" s="587"/>
      <c r="D67" s="103"/>
      <c r="E67" s="103"/>
      <c r="F67" s="103"/>
      <c r="G67" s="103"/>
      <c r="H67" s="103"/>
      <c r="I67" s="301"/>
      <c r="J67" s="144"/>
      <c r="K67" s="67"/>
    </row>
    <row r="68" spans="1:11">
      <c r="A68" s="1039"/>
      <c r="B68" s="1039" t="s">
        <v>513</v>
      </c>
      <c r="C68" s="1039"/>
      <c r="D68" s="1039"/>
      <c r="E68" s="1039"/>
      <c r="F68" s="1039"/>
      <c r="G68" s="1039"/>
      <c r="H68" s="1039"/>
      <c r="I68" s="1039"/>
      <c r="J68" s="1039"/>
      <c r="K68" s="67"/>
    </row>
    <row r="69" spans="1:11" ht="15.75" thickBot="1">
      <c r="A69" s="134">
        <v>73</v>
      </c>
      <c r="B69" s="134"/>
      <c r="C69" s="134"/>
      <c r="D69" s="134"/>
      <c r="E69" s="134"/>
      <c r="F69" s="134"/>
      <c r="G69" s="134"/>
      <c r="H69" s="134"/>
      <c r="I69" s="134"/>
      <c r="J69" s="134"/>
      <c r="K69" s="67"/>
    </row>
    <row r="70" spans="1:11">
      <c r="A70" s="68"/>
      <c r="B70" s="69"/>
      <c r="C70" s="69"/>
      <c r="D70" s="69"/>
      <c r="E70" s="69"/>
      <c r="F70" s="69"/>
      <c r="G70" s="69"/>
      <c r="H70" s="69"/>
      <c r="I70" s="69"/>
      <c r="J70" s="70"/>
      <c r="K70" s="67"/>
    </row>
    <row r="71" spans="1:11">
      <c r="A71" s="74"/>
      <c r="B71" s="67"/>
      <c r="C71" s="67"/>
      <c r="D71" s="67"/>
      <c r="E71" s="67"/>
      <c r="F71" s="67"/>
      <c r="G71" s="67"/>
      <c r="H71" s="67"/>
      <c r="I71" s="67"/>
      <c r="J71" s="75"/>
      <c r="K71" s="67"/>
    </row>
    <row r="72" spans="1:11" ht="18">
      <c r="A72" s="74"/>
      <c r="B72" s="568" t="s">
        <v>690</v>
      </c>
      <c r="C72" s="107"/>
      <c r="D72" s="107"/>
      <c r="E72" s="107"/>
      <c r="F72" s="107"/>
      <c r="G72" s="107"/>
      <c r="H72" s="107"/>
      <c r="I72" s="107"/>
      <c r="J72" s="154"/>
      <c r="K72" s="67"/>
    </row>
    <row r="73" spans="1:11" ht="18">
      <c r="A73" s="74"/>
      <c r="B73" s="568" t="s">
        <v>691</v>
      </c>
      <c r="C73" s="134"/>
      <c r="D73" s="134"/>
      <c r="E73" s="134"/>
      <c r="F73" s="134"/>
      <c r="G73" s="134"/>
      <c r="H73" s="134"/>
      <c r="I73" s="134"/>
      <c r="J73" s="135"/>
      <c r="K73" s="67"/>
    </row>
    <row r="74" spans="1:11" ht="18">
      <c r="A74" s="74"/>
      <c r="B74" s="568"/>
      <c r="C74" s="107"/>
      <c r="D74" s="107"/>
      <c r="E74" s="107"/>
      <c r="F74" s="107"/>
      <c r="G74" s="107"/>
      <c r="H74" s="107"/>
      <c r="I74" s="107"/>
      <c r="J74" s="154"/>
      <c r="K74" s="67"/>
    </row>
    <row r="75" spans="1:11">
      <c r="A75" s="74"/>
      <c r="B75" s="67"/>
      <c r="C75" s="67"/>
      <c r="D75" s="67"/>
      <c r="E75" s="67"/>
      <c r="F75" s="67"/>
      <c r="G75" s="67"/>
      <c r="H75" s="67"/>
      <c r="I75" s="67"/>
      <c r="J75" s="75"/>
      <c r="K75" s="67"/>
    </row>
    <row r="76" spans="1:11">
      <c r="A76" s="626"/>
      <c r="B76" s="893" t="s">
        <v>2228</v>
      </c>
      <c r="C76" s="182"/>
      <c r="D76" s="628" t="s">
        <v>1790</v>
      </c>
      <c r="E76" s="832"/>
      <c r="F76" s="832"/>
      <c r="G76" s="832"/>
      <c r="H76" s="832"/>
      <c r="I76" s="183"/>
      <c r="J76" s="185" t="s">
        <v>1219</v>
      </c>
      <c r="K76" s="67"/>
    </row>
    <row r="77" spans="1:11">
      <c r="A77" s="74"/>
      <c r="B77" s="248" t="s">
        <v>2240</v>
      </c>
      <c r="C77" s="177"/>
      <c r="D77" s="134" t="s">
        <v>2722</v>
      </c>
      <c r="E77" s="107"/>
      <c r="F77" s="107"/>
      <c r="G77" s="107"/>
      <c r="H77" s="107"/>
      <c r="I77" s="178"/>
      <c r="J77" s="140" t="s">
        <v>2723</v>
      </c>
      <c r="K77" s="67"/>
    </row>
    <row r="78" spans="1:11">
      <c r="A78" s="217"/>
      <c r="B78" s="894"/>
      <c r="C78" s="218"/>
      <c r="D78" s="218"/>
      <c r="E78" s="218"/>
      <c r="F78" s="218"/>
      <c r="G78" s="218"/>
      <c r="H78" s="218"/>
      <c r="I78" s="187"/>
      <c r="J78" s="219"/>
      <c r="K78" s="67"/>
    </row>
    <row r="79" spans="1:11">
      <c r="A79" s="214"/>
      <c r="B79" s="30"/>
      <c r="C79" s="30"/>
      <c r="D79" s="30"/>
      <c r="E79" s="30"/>
      <c r="F79" s="30"/>
      <c r="G79" s="30"/>
      <c r="H79" s="30"/>
      <c r="I79" s="197"/>
      <c r="J79" s="147"/>
      <c r="K79" s="67"/>
    </row>
    <row r="80" spans="1:11">
      <c r="A80" s="214"/>
      <c r="B80" s="30"/>
      <c r="C80" s="30"/>
      <c r="D80" s="30"/>
      <c r="E80" s="30"/>
      <c r="F80" s="30"/>
      <c r="G80" s="30"/>
      <c r="H80" s="30"/>
      <c r="I80" s="197"/>
      <c r="J80" s="147"/>
      <c r="K80" s="67"/>
    </row>
    <row r="81" spans="1:11">
      <c r="A81" s="214"/>
      <c r="B81" s="30"/>
      <c r="C81" s="30"/>
      <c r="D81" s="30"/>
      <c r="E81" s="30"/>
      <c r="F81" s="30"/>
      <c r="G81" s="30"/>
      <c r="H81" s="30"/>
      <c r="I81" s="197"/>
      <c r="J81" s="147"/>
      <c r="K81" s="67"/>
    </row>
    <row r="82" spans="1:11">
      <c r="A82" s="214"/>
      <c r="B82" s="30"/>
      <c r="C82" s="30"/>
      <c r="D82" s="30"/>
      <c r="E82" s="30"/>
      <c r="F82" s="30"/>
      <c r="G82" s="30"/>
      <c r="H82" s="30"/>
      <c r="I82" s="197"/>
      <c r="J82" s="147"/>
      <c r="K82" s="67"/>
    </row>
    <row r="83" spans="1:11">
      <c r="A83" s="214"/>
      <c r="B83" s="30"/>
      <c r="C83" s="30"/>
      <c r="D83" s="30"/>
      <c r="E83" s="30"/>
      <c r="F83" s="30"/>
      <c r="G83" s="30"/>
      <c r="H83" s="30"/>
      <c r="I83" s="197"/>
      <c r="J83" s="147"/>
      <c r="K83" s="67"/>
    </row>
    <row r="84" spans="1:11">
      <c r="A84" s="214"/>
      <c r="B84" s="30"/>
      <c r="C84" s="30"/>
      <c r="D84" s="30"/>
      <c r="E84" s="30"/>
      <c r="F84" s="30"/>
      <c r="G84" s="30"/>
      <c r="H84" s="30"/>
      <c r="I84" s="197"/>
      <c r="J84" s="147"/>
      <c r="K84" s="67"/>
    </row>
    <row r="85" spans="1:11">
      <c r="A85" s="214"/>
      <c r="B85" s="30"/>
      <c r="C85" s="30"/>
      <c r="D85" s="30"/>
      <c r="E85" s="30"/>
      <c r="F85" s="30"/>
      <c r="G85" s="30"/>
      <c r="H85" s="30"/>
      <c r="I85" s="197"/>
      <c r="J85" s="147"/>
      <c r="K85" s="67"/>
    </row>
    <row r="86" spans="1:11">
      <c r="A86" s="214"/>
      <c r="B86" s="30"/>
      <c r="C86" s="30"/>
      <c r="D86" s="589"/>
      <c r="E86" s="589"/>
      <c r="F86" s="589"/>
      <c r="G86" s="589"/>
      <c r="H86" s="589"/>
      <c r="I86" s="197"/>
      <c r="J86" s="147"/>
      <c r="K86" s="67"/>
    </row>
    <row r="87" spans="1:11">
      <c r="A87" s="214"/>
      <c r="B87" s="30"/>
      <c r="C87" s="30"/>
      <c r="D87" s="589"/>
      <c r="E87" s="589"/>
      <c r="F87" s="589"/>
      <c r="G87" s="589"/>
      <c r="H87" s="589"/>
      <c r="I87" s="197"/>
      <c r="J87" s="147"/>
      <c r="K87" s="67"/>
    </row>
    <row r="88" spans="1:11">
      <c r="A88" s="214"/>
      <c r="B88" s="30"/>
      <c r="C88" s="30"/>
      <c r="D88" s="30"/>
      <c r="E88" s="30"/>
      <c r="F88" s="30"/>
      <c r="G88" s="30"/>
      <c r="H88" s="30"/>
      <c r="I88" s="197"/>
      <c r="J88" s="147"/>
      <c r="K88" s="67"/>
    </row>
    <row r="89" spans="1:11">
      <c r="A89" s="214"/>
      <c r="B89" s="30"/>
      <c r="C89" s="30"/>
      <c r="D89" s="30"/>
      <c r="E89" s="30"/>
      <c r="F89" s="30"/>
      <c r="G89" s="30"/>
      <c r="H89" s="30"/>
      <c r="I89" s="197"/>
      <c r="J89" s="147"/>
      <c r="K89" s="67"/>
    </row>
    <row r="90" spans="1:11">
      <c r="A90" s="214"/>
      <c r="B90" s="30"/>
      <c r="C90" s="30"/>
      <c r="D90" s="30"/>
      <c r="E90" s="30"/>
      <c r="F90" s="30"/>
      <c r="G90" s="30"/>
      <c r="H90" s="30"/>
      <c r="I90" s="197"/>
      <c r="J90" s="296"/>
      <c r="K90" s="67"/>
    </row>
    <row r="91" spans="1:11">
      <c r="A91" s="214"/>
      <c r="B91" s="30"/>
      <c r="C91" s="30"/>
      <c r="D91" s="30"/>
      <c r="E91" s="30"/>
      <c r="F91" s="30"/>
      <c r="G91" s="30"/>
      <c r="H91" s="30"/>
      <c r="I91" s="197"/>
      <c r="J91" s="147"/>
      <c r="K91" s="67"/>
    </row>
    <row r="92" spans="1:11">
      <c r="A92" s="214"/>
      <c r="B92" s="30"/>
      <c r="C92" s="30"/>
      <c r="D92" s="30"/>
      <c r="E92" s="30"/>
      <c r="F92" s="30"/>
      <c r="G92" s="30"/>
      <c r="H92" s="30"/>
      <c r="I92" s="197"/>
      <c r="J92" s="200"/>
      <c r="K92" s="67"/>
    </row>
    <row r="93" spans="1:11">
      <c r="A93" s="214"/>
      <c r="B93" s="30"/>
      <c r="C93" s="30"/>
      <c r="D93" s="30"/>
      <c r="E93" s="30"/>
      <c r="F93" s="30"/>
      <c r="G93" s="30"/>
      <c r="H93" s="30"/>
      <c r="I93" s="197"/>
      <c r="J93" s="200"/>
      <c r="K93" s="67"/>
    </row>
    <row r="94" spans="1:11">
      <c r="A94" s="214"/>
      <c r="B94" s="30"/>
      <c r="C94" s="30"/>
      <c r="D94" s="30"/>
      <c r="E94" s="30"/>
      <c r="F94" s="30"/>
      <c r="G94" s="30"/>
      <c r="H94" s="30"/>
      <c r="I94" s="197"/>
      <c r="J94" s="200"/>
      <c r="K94" s="67"/>
    </row>
    <row r="95" spans="1:11">
      <c r="A95" s="214"/>
      <c r="B95" s="30"/>
      <c r="C95" s="30"/>
      <c r="D95" s="30"/>
      <c r="E95" s="30"/>
      <c r="F95" s="30"/>
      <c r="G95" s="30"/>
      <c r="H95" s="30"/>
      <c r="I95" s="197"/>
      <c r="J95" s="200"/>
      <c r="K95" s="67"/>
    </row>
    <row r="96" spans="1:11">
      <c r="A96" s="214"/>
      <c r="B96" s="30"/>
      <c r="C96" s="30"/>
      <c r="D96" s="30"/>
      <c r="E96" s="30"/>
      <c r="F96" s="30"/>
      <c r="G96" s="30"/>
      <c r="H96" s="30"/>
      <c r="I96" s="197"/>
      <c r="J96" s="200"/>
      <c r="K96" s="67"/>
    </row>
    <row r="97" spans="1:11">
      <c r="A97" s="214"/>
      <c r="B97" s="30"/>
      <c r="C97" s="30"/>
      <c r="D97" s="30"/>
      <c r="E97" s="30"/>
      <c r="F97" s="30"/>
      <c r="G97" s="30"/>
      <c r="H97" s="30"/>
      <c r="I97" s="197"/>
      <c r="J97" s="200"/>
      <c r="K97" s="67"/>
    </row>
    <row r="98" spans="1:11">
      <c r="A98" s="214"/>
      <c r="B98" s="30"/>
      <c r="C98" s="30"/>
      <c r="D98" s="30"/>
      <c r="E98" s="30"/>
      <c r="F98" s="30"/>
      <c r="G98" s="30"/>
      <c r="H98" s="30"/>
      <c r="I98" s="197"/>
      <c r="J98" s="200"/>
      <c r="K98" s="67"/>
    </row>
    <row r="99" spans="1:11">
      <c r="A99" s="214"/>
      <c r="B99" s="30"/>
      <c r="C99" s="30"/>
      <c r="D99" s="30"/>
      <c r="E99" s="30"/>
      <c r="F99" s="30"/>
      <c r="G99" s="30"/>
      <c r="H99" s="30"/>
      <c r="I99" s="197"/>
      <c r="J99" s="200"/>
      <c r="K99" s="67"/>
    </row>
    <row r="100" spans="1:11">
      <c r="A100" s="214"/>
      <c r="B100" s="30"/>
      <c r="C100" s="30"/>
      <c r="D100" s="30"/>
      <c r="E100" s="30"/>
      <c r="F100" s="30"/>
      <c r="G100" s="30"/>
      <c r="H100" s="30"/>
      <c r="I100" s="197"/>
      <c r="J100" s="200"/>
      <c r="K100" s="67"/>
    </row>
    <row r="101" spans="1:11">
      <c r="A101" s="214"/>
      <c r="B101" s="30"/>
      <c r="C101" s="30"/>
      <c r="D101" s="30"/>
      <c r="E101" s="30"/>
      <c r="F101" s="30"/>
      <c r="G101" s="30"/>
      <c r="H101" s="30"/>
      <c r="I101" s="197"/>
      <c r="J101" s="200"/>
      <c r="K101" s="67"/>
    </row>
    <row r="102" spans="1:11">
      <c r="A102" s="214"/>
      <c r="B102" s="30"/>
      <c r="C102" s="30"/>
      <c r="D102" s="30"/>
      <c r="E102" s="30"/>
      <c r="F102" s="30"/>
      <c r="G102" s="30"/>
      <c r="H102" s="30"/>
      <c r="I102" s="197"/>
      <c r="J102" s="200"/>
      <c r="K102" s="67"/>
    </row>
    <row r="103" spans="1:11">
      <c r="A103" s="214"/>
      <c r="B103" s="30"/>
      <c r="C103" s="30"/>
      <c r="D103" s="30"/>
      <c r="E103" s="30"/>
      <c r="F103" s="30"/>
      <c r="G103" s="30"/>
      <c r="H103" s="30"/>
      <c r="I103" s="197"/>
      <c r="J103" s="200"/>
      <c r="K103" s="67"/>
    </row>
    <row r="104" spans="1:11">
      <c r="A104" s="214"/>
      <c r="B104" s="30"/>
      <c r="C104" s="30"/>
      <c r="D104" s="30"/>
      <c r="E104" s="30"/>
      <c r="F104" s="30"/>
      <c r="G104" s="30"/>
      <c r="H104" s="30"/>
      <c r="I104" s="197"/>
      <c r="J104" s="200"/>
      <c r="K104" s="67"/>
    </row>
    <row r="105" spans="1:11">
      <c r="A105" s="214"/>
      <c r="B105" s="30"/>
      <c r="C105" s="30"/>
      <c r="D105" s="30"/>
      <c r="E105" s="30"/>
      <c r="F105" s="30"/>
      <c r="G105" s="30"/>
      <c r="H105" s="30"/>
      <c r="I105" s="197"/>
      <c r="J105" s="200"/>
      <c r="K105" s="67"/>
    </row>
    <row r="106" spans="1:11">
      <c r="A106" s="214"/>
      <c r="B106" s="30"/>
      <c r="C106" s="30"/>
      <c r="D106" s="30"/>
      <c r="E106" s="30"/>
      <c r="F106" s="30"/>
      <c r="G106" s="30"/>
      <c r="H106" s="30"/>
      <c r="I106" s="197"/>
      <c r="J106" s="147"/>
      <c r="K106" s="67"/>
    </row>
    <row r="107" spans="1:11">
      <c r="A107" s="214"/>
      <c r="B107" s="30"/>
      <c r="C107" s="30"/>
      <c r="D107" s="30"/>
      <c r="E107" s="30"/>
      <c r="F107" s="30"/>
      <c r="G107" s="30"/>
      <c r="H107" s="30"/>
      <c r="I107" s="197"/>
      <c r="J107" s="147"/>
      <c r="K107" s="67"/>
    </row>
    <row r="108" spans="1:11">
      <c r="A108" s="214"/>
      <c r="B108" s="30"/>
      <c r="C108" s="30"/>
      <c r="D108" s="30"/>
      <c r="E108" s="30"/>
      <c r="F108" s="30"/>
      <c r="G108" s="30"/>
      <c r="H108" s="30"/>
      <c r="I108" s="197"/>
      <c r="J108" s="147"/>
      <c r="K108" s="67"/>
    </row>
    <row r="109" spans="1:11">
      <c r="A109" s="214"/>
      <c r="B109" s="30"/>
      <c r="C109" s="30"/>
      <c r="D109" s="30"/>
      <c r="E109" s="30"/>
      <c r="F109" s="30"/>
      <c r="G109" s="30"/>
      <c r="H109" s="30"/>
      <c r="I109" s="197"/>
      <c r="J109" s="296"/>
      <c r="K109" s="67"/>
    </row>
    <row r="110" spans="1:11">
      <c r="A110" s="214"/>
      <c r="B110" s="30"/>
      <c r="C110" s="30"/>
      <c r="D110" s="30"/>
      <c r="E110" s="30"/>
      <c r="F110" s="30"/>
      <c r="G110" s="30"/>
      <c r="H110" s="30"/>
      <c r="I110" s="197"/>
      <c r="J110" s="200"/>
      <c r="K110" s="67"/>
    </row>
    <row r="111" spans="1:11">
      <c r="A111" s="214"/>
      <c r="B111" s="30"/>
      <c r="C111" s="30"/>
      <c r="D111" s="30"/>
      <c r="E111" s="30"/>
      <c r="F111" s="30"/>
      <c r="G111" s="30"/>
      <c r="H111" s="30"/>
      <c r="I111" s="197"/>
      <c r="J111" s="200"/>
      <c r="K111" s="67"/>
    </row>
    <row r="112" spans="1:11">
      <c r="A112" s="214"/>
      <c r="B112" s="30"/>
      <c r="C112" s="30"/>
      <c r="D112" s="30"/>
      <c r="E112" s="30"/>
      <c r="F112" s="30"/>
      <c r="G112" s="30"/>
      <c r="H112" s="30"/>
      <c r="I112" s="197"/>
      <c r="J112" s="200"/>
      <c r="K112" s="67"/>
    </row>
    <row r="113" spans="1:11">
      <c r="A113" s="214"/>
      <c r="B113" s="30"/>
      <c r="C113" s="30"/>
      <c r="D113" s="30"/>
      <c r="E113" s="30"/>
      <c r="F113" s="30"/>
      <c r="G113" s="30"/>
      <c r="H113" s="30"/>
      <c r="I113" s="197"/>
      <c r="J113" s="200"/>
      <c r="K113" s="67"/>
    </row>
    <row r="114" spans="1:11">
      <c r="A114" s="214"/>
      <c r="B114" s="30"/>
      <c r="C114" s="30"/>
      <c r="D114" s="30"/>
      <c r="E114" s="30"/>
      <c r="F114" s="30"/>
      <c r="G114" s="30"/>
      <c r="H114" s="30"/>
      <c r="I114" s="197"/>
      <c r="J114" s="200"/>
      <c r="K114" s="67"/>
    </row>
    <row r="115" spans="1:11">
      <c r="A115" s="214"/>
      <c r="B115" s="30"/>
      <c r="C115" s="30"/>
      <c r="D115" s="30"/>
      <c r="E115" s="30"/>
      <c r="F115" s="30"/>
      <c r="G115" s="30"/>
      <c r="H115" s="30"/>
      <c r="I115" s="197"/>
      <c r="J115" s="200"/>
      <c r="K115" s="67"/>
    </row>
    <row r="116" spans="1:11">
      <c r="A116" s="214"/>
      <c r="B116" s="30"/>
      <c r="C116" s="30"/>
      <c r="D116" s="30"/>
      <c r="E116" s="30"/>
      <c r="F116" s="30"/>
      <c r="G116" s="30"/>
      <c r="H116" s="30"/>
      <c r="I116" s="197"/>
      <c r="J116" s="200"/>
      <c r="K116" s="67"/>
    </row>
    <row r="117" spans="1:11">
      <c r="A117" s="214"/>
      <c r="B117" s="30"/>
      <c r="C117" s="30"/>
      <c r="D117" s="30"/>
      <c r="E117" s="30"/>
      <c r="F117" s="30"/>
      <c r="G117" s="30"/>
      <c r="H117" s="30"/>
      <c r="I117" s="197"/>
      <c r="J117" s="147"/>
      <c r="K117" s="67"/>
    </row>
    <row r="118" spans="1:11">
      <c r="A118" s="214"/>
      <c r="B118" s="30"/>
      <c r="C118" s="30"/>
      <c r="D118" s="30"/>
      <c r="E118" s="30"/>
      <c r="F118" s="30"/>
      <c r="G118" s="30"/>
      <c r="H118" s="30"/>
      <c r="I118" s="197"/>
      <c r="J118" s="296"/>
      <c r="K118" s="67"/>
    </row>
    <row r="119" spans="1:11">
      <c r="A119" s="214"/>
      <c r="B119" s="30"/>
      <c r="C119" s="30"/>
      <c r="D119" s="30"/>
      <c r="E119" s="30"/>
      <c r="F119" s="30"/>
      <c r="G119" s="30"/>
      <c r="H119" s="30"/>
      <c r="I119" s="197"/>
      <c r="J119" s="200"/>
      <c r="K119" s="67"/>
    </row>
    <row r="120" spans="1:11">
      <c r="A120" s="214"/>
      <c r="B120" s="30"/>
      <c r="C120" s="30"/>
      <c r="D120" s="30"/>
      <c r="E120" s="30"/>
      <c r="F120" s="30"/>
      <c r="G120" s="30"/>
      <c r="H120" s="30"/>
      <c r="I120" s="197"/>
      <c r="J120" s="200"/>
      <c r="K120" s="67"/>
    </row>
    <row r="121" spans="1:11">
      <c r="A121" s="214"/>
      <c r="B121" s="30"/>
      <c r="C121" s="30"/>
      <c r="D121" s="30"/>
      <c r="E121" s="30"/>
      <c r="F121" s="30"/>
      <c r="G121" s="30"/>
      <c r="H121" s="30"/>
      <c r="I121" s="197"/>
      <c r="J121" s="200"/>
      <c r="K121" s="67"/>
    </row>
    <row r="122" spans="1:11">
      <c r="A122" s="214"/>
      <c r="B122" s="30"/>
      <c r="C122" s="30"/>
      <c r="D122" s="30"/>
      <c r="E122" s="30"/>
      <c r="F122" s="30"/>
      <c r="G122" s="30"/>
      <c r="H122" s="30"/>
      <c r="I122" s="197"/>
      <c r="J122" s="200"/>
      <c r="K122" s="67"/>
    </row>
    <row r="123" spans="1:11">
      <c r="A123" s="214"/>
      <c r="B123" s="30"/>
      <c r="C123" s="30"/>
      <c r="D123" s="30"/>
      <c r="E123" s="30"/>
      <c r="F123" s="30"/>
      <c r="G123" s="30"/>
      <c r="H123" s="30"/>
      <c r="I123" s="197"/>
      <c r="J123" s="200"/>
      <c r="K123" s="67"/>
    </row>
    <row r="124" spans="1:11">
      <c r="A124" s="214"/>
      <c r="B124" s="30"/>
      <c r="C124" s="30"/>
      <c r="D124" s="30"/>
      <c r="E124" s="30"/>
      <c r="F124" s="30"/>
      <c r="G124" s="30"/>
      <c r="H124" s="30"/>
      <c r="I124" s="197"/>
      <c r="J124" s="200"/>
      <c r="K124" s="67"/>
    </row>
    <row r="125" spans="1:11">
      <c r="A125" s="214"/>
      <c r="B125" s="30"/>
      <c r="C125" s="30"/>
      <c r="D125" s="30"/>
      <c r="E125" s="30"/>
      <c r="F125" s="30"/>
      <c r="G125" s="30"/>
      <c r="H125" s="30"/>
      <c r="I125" s="197"/>
      <c r="J125" s="200"/>
      <c r="K125" s="67"/>
    </row>
    <row r="126" spans="1:11">
      <c r="A126" s="214"/>
      <c r="B126" s="30"/>
      <c r="C126" s="30"/>
      <c r="D126" s="30"/>
      <c r="E126" s="30"/>
      <c r="F126" s="30"/>
      <c r="G126" s="30"/>
      <c r="H126" s="30"/>
      <c r="I126" s="197"/>
      <c r="J126" s="147"/>
      <c r="K126" s="67"/>
    </row>
    <row r="127" spans="1:11">
      <c r="A127" s="214"/>
      <c r="B127" s="30"/>
      <c r="C127" s="30"/>
      <c r="D127" s="30"/>
      <c r="E127" s="30"/>
      <c r="F127" s="30"/>
      <c r="G127" s="30"/>
      <c r="H127" s="30"/>
      <c r="I127" s="197"/>
      <c r="J127" s="296"/>
      <c r="K127" s="67"/>
    </row>
    <row r="128" spans="1:11">
      <c r="A128" s="214"/>
      <c r="B128" s="30"/>
      <c r="C128" s="30"/>
      <c r="D128" s="30"/>
      <c r="E128" s="30"/>
      <c r="F128" s="30"/>
      <c r="G128" s="30"/>
      <c r="H128" s="30"/>
      <c r="I128" s="197"/>
      <c r="J128" s="147"/>
      <c r="K128" s="67"/>
    </row>
    <row r="129" spans="1:11">
      <c r="A129" s="214"/>
      <c r="B129" s="30"/>
      <c r="C129" s="30"/>
      <c r="D129" s="30"/>
      <c r="E129" s="30"/>
      <c r="F129" s="30"/>
      <c r="G129" s="30"/>
      <c r="H129" s="30"/>
      <c r="I129" s="197"/>
      <c r="J129" s="296"/>
      <c r="K129" s="67"/>
    </row>
    <row r="130" spans="1:11">
      <c r="A130" s="214"/>
      <c r="B130" s="30"/>
      <c r="C130" s="30"/>
      <c r="D130" s="30"/>
      <c r="E130" s="30"/>
      <c r="F130" s="30"/>
      <c r="G130" s="30"/>
      <c r="H130" s="30"/>
      <c r="I130" s="197"/>
      <c r="J130" s="200"/>
      <c r="K130" s="67"/>
    </row>
    <row r="131" spans="1:11">
      <c r="A131" s="214"/>
      <c r="B131" s="30"/>
      <c r="C131" s="30"/>
      <c r="D131" s="30"/>
      <c r="E131" s="30"/>
      <c r="F131" s="30"/>
      <c r="G131" s="30"/>
      <c r="H131" s="30"/>
      <c r="I131" s="197"/>
      <c r="J131" s="200"/>
      <c r="K131" s="67"/>
    </row>
    <row r="132" spans="1:11">
      <c r="A132" s="214"/>
      <c r="B132" s="30"/>
      <c r="C132" s="30"/>
      <c r="D132" s="30"/>
      <c r="E132" s="30"/>
      <c r="F132" s="30"/>
      <c r="G132" s="30"/>
      <c r="H132" s="30"/>
      <c r="I132" s="197"/>
      <c r="J132" s="200"/>
      <c r="K132" s="67"/>
    </row>
    <row r="133" spans="1:11">
      <c r="A133" s="214"/>
      <c r="B133" s="30"/>
      <c r="C133" s="30"/>
      <c r="D133" s="30"/>
      <c r="E133" s="30"/>
      <c r="F133" s="30"/>
      <c r="G133" s="30"/>
      <c r="H133" s="30"/>
      <c r="I133" s="197"/>
      <c r="J133" s="200"/>
      <c r="K133" s="67"/>
    </row>
    <row r="134" spans="1:11">
      <c r="A134" s="214"/>
      <c r="B134" s="30"/>
      <c r="C134" s="30"/>
      <c r="D134" s="30"/>
      <c r="E134" s="30"/>
      <c r="F134" s="30"/>
      <c r="G134" s="30"/>
      <c r="H134" s="30"/>
      <c r="I134" s="197"/>
      <c r="J134" s="296"/>
      <c r="K134" s="67"/>
    </row>
    <row r="135" spans="1:11" ht="15.75" thickBot="1">
      <c r="A135" s="216"/>
      <c r="B135" s="149"/>
      <c r="C135" s="149"/>
      <c r="D135" s="149"/>
      <c r="E135" s="149"/>
      <c r="F135" s="149"/>
      <c r="G135" s="149"/>
      <c r="H135" s="149"/>
      <c r="I135" s="620"/>
      <c r="J135" s="151"/>
      <c r="K135" s="67"/>
    </row>
    <row r="136" spans="1:11">
      <c r="A136" s="67"/>
      <c r="B136" s="134" t="s">
        <v>753</v>
      </c>
      <c r="C136" s="134"/>
      <c r="D136" s="134"/>
      <c r="E136" s="134"/>
      <c r="F136" s="134"/>
      <c r="G136" s="134"/>
      <c r="H136" s="134"/>
      <c r="I136" s="134"/>
      <c r="J136" s="134"/>
      <c r="K136" s="67"/>
    </row>
    <row r="137" spans="1:11" ht="15.75" thickBot="1">
      <c r="A137" s="67"/>
      <c r="B137" s="67"/>
      <c r="C137" s="67"/>
      <c r="D137" s="67"/>
      <c r="E137" s="67"/>
      <c r="F137" s="67"/>
      <c r="G137" s="67"/>
      <c r="H137" s="67"/>
      <c r="I137" s="67"/>
      <c r="J137" s="67"/>
      <c r="K137" s="67"/>
    </row>
    <row r="138" spans="1:11">
      <c r="A138" s="68"/>
      <c r="B138" s="69"/>
      <c r="C138" s="69"/>
      <c r="D138" s="69"/>
      <c r="E138" s="69"/>
      <c r="F138" s="69"/>
      <c r="G138" s="69"/>
      <c r="H138" s="69"/>
      <c r="I138" s="69"/>
      <c r="J138" s="70"/>
      <c r="K138" s="67"/>
    </row>
    <row r="139" spans="1:11">
      <c r="A139" s="74"/>
      <c r="B139" s="67"/>
      <c r="C139" s="67"/>
      <c r="D139" s="67"/>
      <c r="E139" s="67"/>
      <c r="F139" s="67"/>
      <c r="G139" s="67"/>
      <c r="H139" s="67"/>
      <c r="I139" s="67"/>
      <c r="J139" s="75"/>
      <c r="K139" s="67"/>
    </row>
    <row r="140" spans="1:11" ht="18">
      <c r="A140" s="74"/>
      <c r="B140" s="568" t="s">
        <v>690</v>
      </c>
      <c r="C140" s="107"/>
      <c r="D140" s="107"/>
      <c r="E140" s="107"/>
      <c r="F140" s="107"/>
      <c r="G140" s="107"/>
      <c r="H140" s="107"/>
      <c r="I140" s="107"/>
      <c r="J140" s="154"/>
      <c r="K140" s="67"/>
    </row>
    <row r="141" spans="1:11" ht="18">
      <c r="A141" s="74"/>
      <c r="B141" s="568" t="s">
        <v>691</v>
      </c>
      <c r="C141" s="134"/>
      <c r="D141" s="134"/>
      <c r="E141" s="134"/>
      <c r="F141" s="134"/>
      <c r="G141" s="134"/>
      <c r="H141" s="134"/>
      <c r="I141" s="134"/>
      <c r="J141" s="135"/>
      <c r="K141" s="67"/>
    </row>
    <row r="142" spans="1:11" ht="18">
      <c r="A142" s="74"/>
      <c r="B142" s="568"/>
      <c r="C142" s="107"/>
      <c r="D142" s="107"/>
      <c r="E142" s="107"/>
      <c r="F142" s="107"/>
      <c r="G142" s="107"/>
      <c r="H142" s="107"/>
      <c r="I142" s="107"/>
      <c r="J142" s="154"/>
      <c r="K142" s="67"/>
    </row>
    <row r="143" spans="1:11">
      <c r="A143" s="74"/>
      <c r="B143" s="67"/>
      <c r="C143" s="67"/>
      <c r="D143" s="67"/>
      <c r="E143" s="67"/>
      <c r="F143" s="67"/>
      <c r="G143" s="67"/>
      <c r="H143" s="67"/>
      <c r="I143" s="67"/>
      <c r="J143" s="75"/>
      <c r="K143" s="67"/>
    </row>
    <row r="144" spans="1:11">
      <c r="A144" s="626"/>
      <c r="B144" s="893" t="s">
        <v>2228</v>
      </c>
      <c r="C144" s="182"/>
      <c r="D144" s="628" t="s">
        <v>1790</v>
      </c>
      <c r="E144" s="832"/>
      <c r="F144" s="832"/>
      <c r="G144" s="832"/>
      <c r="H144" s="832"/>
      <c r="I144" s="183"/>
      <c r="J144" s="185" t="s">
        <v>1219</v>
      </c>
      <c r="K144" s="67"/>
    </row>
    <row r="145" spans="1:11">
      <c r="A145" s="74"/>
      <c r="B145" s="248" t="s">
        <v>2240</v>
      </c>
      <c r="C145" s="177"/>
      <c r="D145" s="134" t="s">
        <v>2722</v>
      </c>
      <c r="E145" s="107"/>
      <c r="F145" s="107"/>
      <c r="G145" s="107"/>
      <c r="H145" s="107"/>
      <c r="I145" s="178"/>
      <c r="J145" s="140" t="s">
        <v>2723</v>
      </c>
      <c r="K145" s="67"/>
    </row>
    <row r="146" spans="1:11">
      <c r="A146" s="217"/>
      <c r="B146" s="894"/>
      <c r="C146" s="218"/>
      <c r="D146" s="218"/>
      <c r="E146" s="218"/>
      <c r="F146" s="218"/>
      <c r="G146" s="218"/>
      <c r="H146" s="218"/>
      <c r="I146" s="187"/>
      <c r="J146" s="219"/>
      <c r="K146" s="67"/>
    </row>
    <row r="147" spans="1:11">
      <c r="A147" s="214"/>
      <c r="B147" s="30"/>
      <c r="C147" s="30"/>
      <c r="D147" s="30"/>
      <c r="E147" s="30"/>
      <c r="F147" s="30"/>
      <c r="G147" s="30"/>
      <c r="H147" s="30"/>
      <c r="I147" s="197"/>
      <c r="J147" s="147"/>
      <c r="K147" s="67"/>
    </row>
    <row r="148" spans="1:11">
      <c r="A148" s="214"/>
      <c r="B148" s="30"/>
      <c r="C148" s="30"/>
      <c r="D148" s="30"/>
      <c r="E148" s="30"/>
      <c r="F148" s="30"/>
      <c r="G148" s="30"/>
      <c r="H148" s="30"/>
      <c r="I148" s="197"/>
      <c r="J148" s="147"/>
      <c r="K148" s="67"/>
    </row>
    <row r="149" spans="1:11">
      <c r="A149" s="214"/>
      <c r="B149" s="30"/>
      <c r="C149" s="30"/>
      <c r="D149" s="30"/>
      <c r="E149" s="30"/>
      <c r="F149" s="30"/>
      <c r="G149" s="30"/>
      <c r="H149" s="30"/>
      <c r="I149" s="197"/>
      <c r="J149" s="147"/>
      <c r="K149" s="67"/>
    </row>
    <row r="150" spans="1:11">
      <c r="A150" s="214"/>
      <c r="B150" s="30"/>
      <c r="C150" s="30"/>
      <c r="D150" s="30"/>
      <c r="E150" s="30"/>
      <c r="F150" s="30"/>
      <c r="G150" s="30"/>
      <c r="H150" s="30"/>
      <c r="I150" s="197"/>
      <c r="J150" s="147"/>
      <c r="K150" s="67"/>
    </row>
    <row r="151" spans="1:11">
      <c r="A151" s="214"/>
      <c r="B151" s="30"/>
      <c r="C151" s="30"/>
      <c r="D151" s="30"/>
      <c r="E151" s="30"/>
      <c r="F151" s="30"/>
      <c r="G151" s="30"/>
      <c r="H151" s="30"/>
      <c r="I151" s="197"/>
      <c r="J151" s="147"/>
      <c r="K151" s="67"/>
    </row>
    <row r="152" spans="1:11">
      <c r="A152" s="214"/>
      <c r="B152" s="30"/>
      <c r="C152" s="30"/>
      <c r="D152" s="30"/>
      <c r="E152" s="30"/>
      <c r="F152" s="30"/>
      <c r="G152" s="30"/>
      <c r="H152" s="30"/>
      <c r="I152" s="197"/>
      <c r="J152" s="147"/>
      <c r="K152" s="67"/>
    </row>
    <row r="153" spans="1:11">
      <c r="A153" s="214"/>
      <c r="B153" s="30"/>
      <c r="C153" s="30"/>
      <c r="D153" s="30"/>
      <c r="E153" s="30"/>
      <c r="F153" s="30"/>
      <c r="G153" s="30"/>
      <c r="H153" s="30"/>
      <c r="I153" s="197"/>
      <c r="J153" s="147"/>
      <c r="K153" s="67"/>
    </row>
    <row r="154" spans="1:11">
      <c r="A154" s="214"/>
      <c r="B154" s="30"/>
      <c r="C154" s="30"/>
      <c r="D154" s="589"/>
      <c r="E154" s="589"/>
      <c r="F154" s="589"/>
      <c r="G154" s="589"/>
      <c r="H154" s="589"/>
      <c r="I154" s="197"/>
      <c r="J154" s="147"/>
      <c r="K154" s="67"/>
    </row>
    <row r="155" spans="1:11">
      <c r="A155" s="214"/>
      <c r="B155" s="30"/>
      <c r="C155" s="30"/>
      <c r="D155" s="589"/>
      <c r="E155" s="589"/>
      <c r="F155" s="589"/>
      <c r="G155" s="589"/>
      <c r="H155" s="589"/>
      <c r="I155" s="197"/>
      <c r="J155" s="147"/>
      <c r="K155" s="67"/>
    </row>
    <row r="156" spans="1:11">
      <c r="A156" s="214"/>
      <c r="B156" s="30"/>
      <c r="C156" s="30"/>
      <c r="D156" s="30"/>
      <c r="E156" s="30"/>
      <c r="F156" s="30"/>
      <c r="G156" s="30"/>
      <c r="H156" s="30"/>
      <c r="I156" s="197"/>
      <c r="J156" s="147"/>
      <c r="K156" s="67"/>
    </row>
    <row r="157" spans="1:11">
      <c r="A157" s="214"/>
      <c r="B157" s="30"/>
      <c r="C157" s="30"/>
      <c r="D157" s="30"/>
      <c r="E157" s="30"/>
      <c r="F157" s="30"/>
      <c r="G157" s="30"/>
      <c r="H157" s="30"/>
      <c r="I157" s="197"/>
      <c r="J157" s="147"/>
      <c r="K157" s="67"/>
    </row>
    <row r="158" spans="1:11">
      <c r="A158" s="214"/>
      <c r="B158" s="30"/>
      <c r="C158" s="30"/>
      <c r="D158" s="30"/>
      <c r="E158" s="30"/>
      <c r="F158" s="30"/>
      <c r="G158" s="30"/>
      <c r="H158" s="30"/>
      <c r="I158" s="197"/>
      <c r="J158" s="296"/>
      <c r="K158" s="67"/>
    </row>
    <row r="159" spans="1:11">
      <c r="A159" s="214"/>
      <c r="B159" s="30"/>
      <c r="C159" s="30"/>
      <c r="D159" s="30"/>
      <c r="E159" s="30"/>
      <c r="F159" s="30"/>
      <c r="G159" s="30"/>
      <c r="H159" s="30"/>
      <c r="I159" s="197"/>
      <c r="J159" s="147"/>
      <c r="K159" s="67"/>
    </row>
    <row r="160" spans="1:11">
      <c r="A160" s="214"/>
      <c r="B160" s="30"/>
      <c r="C160" s="30"/>
      <c r="D160" s="30"/>
      <c r="E160" s="30"/>
      <c r="F160" s="30"/>
      <c r="G160" s="30"/>
      <c r="H160" s="30"/>
      <c r="I160" s="197"/>
      <c r="J160" s="200"/>
      <c r="K160" s="67"/>
    </row>
    <row r="161" spans="1:11">
      <c r="A161" s="214"/>
      <c r="B161" s="30"/>
      <c r="C161" s="30"/>
      <c r="D161" s="30"/>
      <c r="E161" s="30"/>
      <c r="F161" s="30"/>
      <c r="G161" s="30"/>
      <c r="H161" s="30"/>
      <c r="I161" s="197"/>
      <c r="J161" s="200"/>
      <c r="K161" s="67"/>
    </row>
    <row r="162" spans="1:11">
      <c r="A162" s="214"/>
      <c r="B162" s="30"/>
      <c r="C162" s="30"/>
      <c r="D162" s="30"/>
      <c r="E162" s="30"/>
      <c r="F162" s="30"/>
      <c r="G162" s="30"/>
      <c r="H162" s="30"/>
      <c r="I162" s="197"/>
      <c r="J162" s="200"/>
      <c r="K162" s="67"/>
    </row>
    <row r="163" spans="1:11">
      <c r="A163" s="214"/>
      <c r="B163" s="30"/>
      <c r="C163" s="30"/>
      <c r="D163" s="30"/>
      <c r="E163" s="30"/>
      <c r="F163" s="30"/>
      <c r="G163" s="30"/>
      <c r="H163" s="30"/>
      <c r="I163" s="197"/>
      <c r="J163" s="200"/>
      <c r="K163" s="67"/>
    </row>
    <row r="164" spans="1:11">
      <c r="A164" s="214"/>
      <c r="B164" s="30"/>
      <c r="C164" s="30"/>
      <c r="D164" s="30"/>
      <c r="E164" s="30"/>
      <c r="F164" s="30"/>
      <c r="G164" s="30"/>
      <c r="H164" s="30"/>
      <c r="I164" s="197"/>
      <c r="J164" s="200"/>
      <c r="K164" s="67"/>
    </row>
    <row r="165" spans="1:11">
      <c r="A165" s="214"/>
      <c r="B165" s="30"/>
      <c r="C165" s="30"/>
      <c r="D165" s="30"/>
      <c r="E165" s="30"/>
      <c r="F165" s="30"/>
      <c r="G165" s="30"/>
      <c r="H165" s="30"/>
      <c r="I165" s="197"/>
      <c r="J165" s="200"/>
      <c r="K165" s="67"/>
    </row>
    <row r="166" spans="1:11">
      <c r="A166" s="214"/>
      <c r="B166" s="30"/>
      <c r="C166" s="30"/>
      <c r="D166" s="30"/>
      <c r="E166" s="30"/>
      <c r="F166" s="30"/>
      <c r="G166" s="30"/>
      <c r="H166" s="30"/>
      <c r="I166" s="197"/>
      <c r="J166" s="200"/>
      <c r="K166" s="67"/>
    </row>
    <row r="167" spans="1:11">
      <c r="A167" s="214"/>
      <c r="B167" s="30"/>
      <c r="C167" s="30"/>
      <c r="D167" s="30"/>
      <c r="E167" s="30"/>
      <c r="F167" s="30"/>
      <c r="G167" s="30"/>
      <c r="H167" s="30"/>
      <c r="I167" s="197"/>
      <c r="J167" s="200"/>
      <c r="K167" s="67"/>
    </row>
    <row r="168" spans="1:11">
      <c r="A168" s="214"/>
      <c r="B168" s="30"/>
      <c r="C168" s="30"/>
      <c r="D168" s="30"/>
      <c r="E168" s="30"/>
      <c r="F168" s="30"/>
      <c r="G168" s="30"/>
      <c r="H168" s="30"/>
      <c r="I168" s="197"/>
      <c r="J168" s="200"/>
      <c r="K168" s="67"/>
    </row>
    <row r="169" spans="1:11">
      <c r="A169" s="214"/>
      <c r="B169" s="30"/>
      <c r="C169" s="30"/>
      <c r="D169" s="30"/>
      <c r="E169" s="30"/>
      <c r="F169" s="30"/>
      <c r="G169" s="30"/>
      <c r="H169" s="30"/>
      <c r="I169" s="197"/>
      <c r="J169" s="200"/>
      <c r="K169" s="67"/>
    </row>
    <row r="170" spans="1:11">
      <c r="A170" s="214"/>
      <c r="B170" s="30"/>
      <c r="C170" s="30"/>
      <c r="D170" s="30"/>
      <c r="E170" s="30"/>
      <c r="F170" s="30"/>
      <c r="G170" s="30"/>
      <c r="H170" s="30"/>
      <c r="I170" s="197"/>
      <c r="J170" s="200"/>
      <c r="K170" s="67"/>
    </row>
    <row r="171" spans="1:11">
      <c r="A171" s="214"/>
      <c r="B171" s="30"/>
      <c r="C171" s="30"/>
      <c r="D171" s="30"/>
      <c r="E171" s="30"/>
      <c r="F171" s="30"/>
      <c r="G171" s="30"/>
      <c r="H171" s="30"/>
      <c r="I171" s="197"/>
      <c r="J171" s="200"/>
      <c r="K171" s="67"/>
    </row>
    <row r="172" spans="1:11">
      <c r="A172" s="214"/>
      <c r="B172" s="30"/>
      <c r="C172" s="30"/>
      <c r="D172" s="30"/>
      <c r="E172" s="30"/>
      <c r="F172" s="30"/>
      <c r="G172" s="30"/>
      <c r="H172" s="30"/>
      <c r="I172" s="197"/>
      <c r="J172" s="200"/>
      <c r="K172" s="67"/>
    </row>
    <row r="173" spans="1:11">
      <c r="A173" s="214"/>
      <c r="B173" s="30"/>
      <c r="C173" s="30"/>
      <c r="D173" s="30"/>
      <c r="E173" s="30"/>
      <c r="F173" s="30"/>
      <c r="G173" s="30"/>
      <c r="H173" s="30"/>
      <c r="I173" s="197"/>
      <c r="J173" s="200"/>
      <c r="K173" s="67"/>
    </row>
    <row r="174" spans="1:11">
      <c r="A174" s="214"/>
      <c r="B174" s="30"/>
      <c r="C174" s="30"/>
      <c r="D174" s="30"/>
      <c r="E174" s="30"/>
      <c r="F174" s="30"/>
      <c r="G174" s="30"/>
      <c r="H174" s="30"/>
      <c r="I174" s="197"/>
      <c r="J174" s="147"/>
      <c r="K174" s="67"/>
    </row>
    <row r="175" spans="1:11">
      <c r="A175" s="214"/>
      <c r="B175" s="30"/>
      <c r="C175" s="30"/>
      <c r="D175" s="30"/>
      <c r="E175" s="30"/>
      <c r="F175" s="30"/>
      <c r="G175" s="30"/>
      <c r="H175" s="30"/>
      <c r="I175" s="197"/>
      <c r="J175" s="147"/>
      <c r="K175" s="67"/>
    </row>
    <row r="176" spans="1:11">
      <c r="A176" s="214"/>
      <c r="B176" s="30"/>
      <c r="C176" s="30"/>
      <c r="D176" s="30"/>
      <c r="E176" s="30"/>
      <c r="F176" s="30"/>
      <c r="G176" s="30"/>
      <c r="H176" s="30"/>
      <c r="I176" s="197"/>
      <c r="J176" s="147"/>
      <c r="K176" s="67"/>
    </row>
    <row r="177" spans="1:11">
      <c r="A177" s="214"/>
      <c r="B177" s="30"/>
      <c r="C177" s="30"/>
      <c r="D177" s="30"/>
      <c r="E177" s="30"/>
      <c r="F177" s="30"/>
      <c r="G177" s="30"/>
      <c r="H177" s="30"/>
      <c r="I177" s="197"/>
      <c r="J177" s="296"/>
      <c r="K177" s="67"/>
    </row>
    <row r="178" spans="1:11">
      <c r="A178" s="214"/>
      <c r="B178" s="30"/>
      <c r="C178" s="30"/>
      <c r="D178" s="30"/>
      <c r="E178" s="30"/>
      <c r="F178" s="30"/>
      <c r="G178" s="30"/>
      <c r="H178" s="30"/>
      <c r="I178" s="197"/>
      <c r="J178" s="200"/>
      <c r="K178" s="67"/>
    </row>
    <row r="179" spans="1:11">
      <c r="A179" s="214"/>
      <c r="B179" s="30"/>
      <c r="C179" s="30"/>
      <c r="D179" s="30"/>
      <c r="E179" s="30"/>
      <c r="F179" s="30"/>
      <c r="G179" s="30"/>
      <c r="H179" s="30"/>
      <c r="I179" s="197"/>
      <c r="J179" s="200"/>
      <c r="K179" s="67"/>
    </row>
    <row r="180" spans="1:11">
      <c r="A180" s="214"/>
      <c r="B180" s="30"/>
      <c r="C180" s="30"/>
      <c r="D180" s="30"/>
      <c r="E180" s="30"/>
      <c r="F180" s="30"/>
      <c r="G180" s="30"/>
      <c r="H180" s="30"/>
      <c r="I180" s="197"/>
      <c r="J180" s="200"/>
      <c r="K180" s="67"/>
    </row>
    <row r="181" spans="1:11">
      <c r="A181" s="214"/>
      <c r="B181" s="30"/>
      <c r="C181" s="30"/>
      <c r="D181" s="30"/>
      <c r="E181" s="30"/>
      <c r="F181" s="30"/>
      <c r="G181" s="30"/>
      <c r="H181" s="30"/>
      <c r="I181" s="197"/>
      <c r="J181" s="200"/>
      <c r="K181" s="67"/>
    </row>
    <row r="182" spans="1:11">
      <c r="A182" s="214"/>
      <c r="B182" s="30"/>
      <c r="C182" s="30"/>
      <c r="D182" s="30"/>
      <c r="E182" s="30"/>
      <c r="F182" s="30"/>
      <c r="G182" s="30"/>
      <c r="H182" s="30"/>
      <c r="I182" s="197"/>
      <c r="J182" s="200"/>
      <c r="K182" s="67"/>
    </row>
    <row r="183" spans="1:11">
      <c r="A183" s="214"/>
      <c r="B183" s="30"/>
      <c r="C183" s="30"/>
      <c r="D183" s="30"/>
      <c r="E183" s="30"/>
      <c r="F183" s="30"/>
      <c r="G183" s="30"/>
      <c r="H183" s="30"/>
      <c r="I183" s="197"/>
      <c r="J183" s="200"/>
      <c r="K183" s="67"/>
    </row>
    <row r="184" spans="1:11">
      <c r="A184" s="214"/>
      <c r="B184" s="30"/>
      <c r="C184" s="30"/>
      <c r="D184" s="30"/>
      <c r="E184" s="30"/>
      <c r="F184" s="30"/>
      <c r="G184" s="30"/>
      <c r="H184" s="30"/>
      <c r="I184" s="197"/>
      <c r="J184" s="200"/>
      <c r="K184" s="67"/>
    </row>
    <row r="185" spans="1:11">
      <c r="A185" s="214"/>
      <c r="B185" s="30"/>
      <c r="C185" s="30"/>
      <c r="D185" s="30"/>
      <c r="E185" s="30"/>
      <c r="F185" s="30"/>
      <c r="G185" s="30"/>
      <c r="H185" s="30"/>
      <c r="I185" s="197"/>
      <c r="J185" s="147"/>
      <c r="K185" s="67"/>
    </row>
    <row r="186" spans="1:11">
      <c r="A186" s="214"/>
      <c r="B186" s="30"/>
      <c r="C186" s="30"/>
      <c r="D186" s="30"/>
      <c r="E186" s="30"/>
      <c r="F186" s="30"/>
      <c r="G186" s="30"/>
      <c r="H186" s="30"/>
      <c r="I186" s="197"/>
      <c r="J186" s="296"/>
      <c r="K186" s="67"/>
    </row>
    <row r="187" spans="1:11">
      <c r="A187" s="214"/>
      <c r="B187" s="30"/>
      <c r="C187" s="30"/>
      <c r="D187" s="30"/>
      <c r="E187" s="30"/>
      <c r="F187" s="30"/>
      <c r="G187" s="30"/>
      <c r="H187" s="30"/>
      <c r="I187" s="197"/>
      <c r="J187" s="200"/>
      <c r="K187" s="67"/>
    </row>
    <row r="188" spans="1:11">
      <c r="A188" s="214"/>
      <c r="B188" s="30"/>
      <c r="C188" s="30"/>
      <c r="D188" s="30"/>
      <c r="E188" s="30"/>
      <c r="F188" s="30"/>
      <c r="G188" s="30"/>
      <c r="H188" s="30"/>
      <c r="I188" s="197"/>
      <c r="J188" s="200"/>
      <c r="K188" s="67"/>
    </row>
    <row r="189" spans="1:11">
      <c r="A189" s="214"/>
      <c r="B189" s="30"/>
      <c r="C189" s="30"/>
      <c r="D189" s="30"/>
      <c r="E189" s="30"/>
      <c r="F189" s="30"/>
      <c r="G189" s="30"/>
      <c r="H189" s="30"/>
      <c r="I189" s="197"/>
      <c r="J189" s="200"/>
      <c r="K189" s="67"/>
    </row>
    <row r="190" spans="1:11">
      <c r="A190" s="214"/>
      <c r="B190" s="30"/>
      <c r="C190" s="30"/>
      <c r="D190" s="30"/>
      <c r="E190" s="30"/>
      <c r="F190" s="30"/>
      <c r="G190" s="30"/>
      <c r="H190" s="30"/>
      <c r="I190" s="197"/>
      <c r="J190" s="200"/>
      <c r="K190" s="67"/>
    </row>
    <row r="191" spans="1:11">
      <c r="A191" s="214"/>
      <c r="B191" s="30"/>
      <c r="C191" s="30"/>
      <c r="D191" s="30"/>
      <c r="E191" s="30"/>
      <c r="F191" s="30"/>
      <c r="G191" s="30"/>
      <c r="H191" s="30"/>
      <c r="I191" s="197"/>
      <c r="J191" s="200"/>
      <c r="K191" s="67"/>
    </row>
    <row r="192" spans="1:11">
      <c r="A192" s="214"/>
      <c r="B192" s="30"/>
      <c r="C192" s="30"/>
      <c r="D192" s="30"/>
      <c r="E192" s="30"/>
      <c r="F192" s="30"/>
      <c r="G192" s="30"/>
      <c r="H192" s="30"/>
      <c r="I192" s="197"/>
      <c r="J192" s="200"/>
      <c r="K192" s="67"/>
    </row>
    <row r="193" spans="1:11">
      <c r="A193" s="214"/>
      <c r="B193" s="30"/>
      <c r="C193" s="30"/>
      <c r="D193" s="30"/>
      <c r="E193" s="30"/>
      <c r="F193" s="30"/>
      <c r="G193" s="30"/>
      <c r="H193" s="30"/>
      <c r="I193" s="197"/>
      <c r="J193" s="200"/>
      <c r="K193" s="67"/>
    </row>
    <row r="194" spans="1:11">
      <c r="A194" s="214"/>
      <c r="B194" s="30"/>
      <c r="C194" s="30"/>
      <c r="D194" s="30"/>
      <c r="E194" s="30"/>
      <c r="F194" s="30"/>
      <c r="G194" s="30"/>
      <c r="H194" s="30"/>
      <c r="I194" s="197"/>
      <c r="J194" s="147"/>
      <c r="K194" s="67"/>
    </row>
    <row r="195" spans="1:11">
      <c r="A195" s="214"/>
      <c r="B195" s="30"/>
      <c r="C195" s="30"/>
      <c r="D195" s="30"/>
      <c r="E195" s="30"/>
      <c r="F195" s="30"/>
      <c r="G195" s="30"/>
      <c r="H195" s="30"/>
      <c r="I195" s="197"/>
      <c r="J195" s="296"/>
      <c r="K195" s="67"/>
    </row>
    <row r="196" spans="1:11">
      <c r="A196" s="214"/>
      <c r="B196" s="30"/>
      <c r="C196" s="30"/>
      <c r="D196" s="30"/>
      <c r="E196" s="30"/>
      <c r="F196" s="30"/>
      <c r="G196" s="30"/>
      <c r="H196" s="30"/>
      <c r="I196" s="197"/>
      <c r="J196" s="147"/>
      <c r="K196" s="67"/>
    </row>
    <row r="197" spans="1:11">
      <c r="A197" s="214"/>
      <c r="B197" s="30"/>
      <c r="C197" s="30"/>
      <c r="D197" s="30"/>
      <c r="E197" s="30"/>
      <c r="F197" s="30"/>
      <c r="G197" s="30"/>
      <c r="H197" s="30"/>
      <c r="I197" s="197"/>
      <c r="J197" s="296"/>
      <c r="K197" s="67"/>
    </row>
    <row r="198" spans="1:11">
      <c r="A198" s="214"/>
      <c r="B198" s="30"/>
      <c r="C198" s="30"/>
      <c r="D198" s="30"/>
      <c r="E198" s="30"/>
      <c r="F198" s="30"/>
      <c r="G198" s="30"/>
      <c r="H198" s="30"/>
      <c r="I198" s="197"/>
      <c r="J198" s="200"/>
      <c r="K198" s="67"/>
    </row>
    <row r="199" spans="1:11">
      <c r="A199" s="214"/>
      <c r="B199" s="30"/>
      <c r="C199" s="30"/>
      <c r="D199" s="30"/>
      <c r="E199" s="30"/>
      <c r="F199" s="30"/>
      <c r="G199" s="30"/>
      <c r="H199" s="30"/>
      <c r="I199" s="197"/>
      <c r="J199" s="200"/>
      <c r="K199" s="67"/>
    </row>
    <row r="200" spans="1:11">
      <c r="A200" s="214"/>
      <c r="B200" s="30"/>
      <c r="C200" s="30"/>
      <c r="D200" s="30"/>
      <c r="E200" s="30"/>
      <c r="F200" s="30"/>
      <c r="G200" s="30"/>
      <c r="H200" s="30"/>
      <c r="I200" s="197"/>
      <c r="J200" s="200"/>
      <c r="K200" s="67"/>
    </row>
    <row r="201" spans="1:11">
      <c r="A201" s="214"/>
      <c r="B201" s="30"/>
      <c r="C201" s="30"/>
      <c r="D201" s="30"/>
      <c r="E201" s="30"/>
      <c r="F201" s="30"/>
      <c r="G201" s="30"/>
      <c r="H201" s="30"/>
      <c r="I201" s="197"/>
      <c r="J201" s="200"/>
      <c r="K201" s="67"/>
    </row>
    <row r="202" spans="1:11">
      <c r="A202" s="214"/>
      <c r="B202" s="30"/>
      <c r="C202" s="30"/>
      <c r="D202" s="30"/>
      <c r="E202" s="30"/>
      <c r="F202" s="30"/>
      <c r="G202" s="30"/>
      <c r="H202" s="30"/>
      <c r="I202" s="197"/>
      <c r="J202" s="296"/>
      <c r="K202" s="67"/>
    </row>
    <row r="203" spans="1:11" ht="15.75" thickBot="1">
      <c r="A203" s="216"/>
      <c r="B203" s="149"/>
      <c r="C203" s="149"/>
      <c r="D203" s="149"/>
      <c r="E203" s="149"/>
      <c r="F203" s="149"/>
      <c r="G203" s="149"/>
      <c r="H203" s="149"/>
      <c r="I203" s="620"/>
      <c r="J203" s="151"/>
      <c r="K203" s="67"/>
    </row>
    <row r="204" spans="1:11">
      <c r="A204" s="67"/>
      <c r="B204" s="134" t="s">
        <v>754</v>
      </c>
      <c r="C204" s="134"/>
      <c r="D204" s="134"/>
      <c r="E204" s="134"/>
      <c r="F204" s="134"/>
      <c r="G204" s="134"/>
      <c r="H204" s="134"/>
      <c r="I204" s="134"/>
      <c r="J204" s="134"/>
      <c r="K204" s="67"/>
    </row>
    <row r="205" spans="1:11">
      <c r="A205" s="67"/>
      <c r="B205" s="67"/>
      <c r="C205" s="67"/>
      <c r="D205" s="67"/>
      <c r="E205" s="67"/>
      <c r="F205" s="67"/>
      <c r="G205" s="67"/>
      <c r="H205" s="67"/>
      <c r="I205" s="67"/>
      <c r="J205" s="67"/>
      <c r="K205" s="67"/>
    </row>
    <row r="206" spans="1:11">
      <c r="A206" s="67"/>
      <c r="B206" s="67"/>
      <c r="C206" s="67"/>
      <c r="D206" s="67" t="s">
        <v>712</v>
      </c>
      <c r="E206" s="67"/>
      <c r="F206" s="67"/>
      <c r="G206" s="67"/>
      <c r="H206" s="67"/>
      <c r="I206" s="67"/>
      <c r="J206" s="67"/>
      <c r="K206" s="67"/>
    </row>
    <row r="207" spans="1:11">
      <c r="K207" s="67"/>
    </row>
    <row r="208" spans="1:11">
      <c r="K208" s="67"/>
    </row>
    <row r="209" spans="11:11">
      <c r="K209" s="67"/>
    </row>
    <row r="210" spans="11:11">
      <c r="K210" s="67"/>
    </row>
    <row r="211" spans="11:11">
      <c r="K211" s="67"/>
    </row>
    <row r="212" spans="11:11">
      <c r="K212" s="67"/>
    </row>
    <row r="213" spans="11:11">
      <c r="K213" s="67"/>
    </row>
    <row r="214" spans="11:11">
      <c r="K214" s="67"/>
    </row>
    <row r="215" spans="11:11">
      <c r="K215" s="67"/>
    </row>
    <row r="216" spans="11:11">
      <c r="K216" s="67"/>
    </row>
    <row r="217" spans="11:11">
      <c r="K217" s="67"/>
    </row>
    <row r="218" spans="11:11">
      <c r="K218" s="67"/>
    </row>
    <row r="219" spans="11:11">
      <c r="K219" s="67"/>
    </row>
    <row r="220" spans="11:11">
      <c r="K220" s="67"/>
    </row>
    <row r="221" spans="11:11">
      <c r="K221" s="67"/>
    </row>
    <row r="222" spans="11:11">
      <c r="K222" s="67"/>
    </row>
    <row r="223" spans="11:11">
      <c r="K223" s="67"/>
    </row>
    <row r="224" spans="11:11">
      <c r="K224" s="67"/>
    </row>
    <row r="225" spans="11:11">
      <c r="K225" s="67"/>
    </row>
    <row r="226" spans="11:11">
      <c r="K226" s="67"/>
    </row>
    <row r="227" spans="11:11">
      <c r="K227" s="67"/>
    </row>
    <row r="228" spans="11:11">
      <c r="K228" s="67"/>
    </row>
  </sheetData>
  <phoneticPr fontId="62" type="noConversion"/>
  <printOptions horizontalCentered="1"/>
  <pageMargins left="0.5" right="0.5" top="0.5" bottom="0.5" header="0.5" footer="0.5"/>
  <pageSetup scale="65" fitToHeight="3" orientation="portrait" r:id="rId1"/>
  <headerFooter alignWithMargins="0"/>
  <rowBreaks count="2" manualBreakCount="2">
    <brk id="69" max="16383" man="1"/>
    <brk id="13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3301" r:id="rId4" name="Button 53">
              <controlPr locked="0" defaultSize="0" autoFill="0" autoLine="0" autoPict="0">
                <anchor moveWithCells="1" sizeWithCells="1">
                  <from>
                    <xdr:col>5</xdr:col>
                    <xdr:colOff>38100</xdr:colOff>
                    <xdr:row>69</xdr:row>
                    <xdr:rowOff>9525</xdr:rowOff>
                  </from>
                  <to>
                    <xdr:col>7</xdr:col>
                    <xdr:colOff>247650</xdr:colOff>
                    <xdr:row>69</xdr:row>
                    <xdr:rowOff>9525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1"/>
  <sheetViews>
    <sheetView zoomScale="90" zoomScaleNormal="90" workbookViewId="0">
      <selection activeCell="F104" sqref="F104"/>
    </sheetView>
  </sheetViews>
  <sheetFormatPr defaultColWidth="9.77734375" defaultRowHeight="15"/>
  <cols>
    <col min="1" max="1" width="7.77734375" customWidth="1"/>
    <col min="2" max="3" width="20.77734375" customWidth="1"/>
    <col min="4" max="4" width="25.77734375" customWidth="1"/>
    <col min="5" max="5" width="16.77734375" customWidth="1"/>
  </cols>
  <sheetData>
    <row r="1" spans="1:6" ht="15.75" thickBot="1">
      <c r="A1" s="152" t="str">
        <f>'Data Sheet'!A54</f>
        <v>Annual Report of Pattersonville Telephone Company                                                                                           For the period ending December 31, 2014</v>
      </c>
      <c r="B1" s="67"/>
      <c r="C1" s="67"/>
      <c r="D1" s="67"/>
      <c r="E1" s="67"/>
      <c r="F1" s="67"/>
    </row>
    <row r="2" spans="1:6" ht="23.25">
      <c r="A2" s="1357"/>
      <c r="B2" s="1358"/>
      <c r="C2" s="1358"/>
      <c r="D2" s="1358"/>
      <c r="E2" s="1359"/>
      <c r="F2" s="67"/>
    </row>
    <row r="3" spans="1:6" ht="18">
      <c r="A3" s="1360" t="s">
        <v>713</v>
      </c>
      <c r="B3" s="1361"/>
      <c r="C3" s="1361"/>
      <c r="D3" s="1361"/>
      <c r="E3" s="1362"/>
      <c r="F3" s="67"/>
    </row>
    <row r="4" spans="1:6" ht="18">
      <c r="A4" s="1363"/>
      <c r="B4" s="1361"/>
      <c r="C4" s="1361"/>
      <c r="D4" s="1361"/>
      <c r="E4" s="1362"/>
      <c r="F4" s="67"/>
    </row>
    <row r="5" spans="1:6">
      <c r="A5" s="1073" t="s">
        <v>714</v>
      </c>
      <c r="B5" s="1074"/>
      <c r="C5" s="1074"/>
      <c r="D5" s="1074"/>
      <c r="E5" s="1075"/>
      <c r="F5" s="67"/>
    </row>
    <row r="6" spans="1:6">
      <c r="A6" s="1073" t="s">
        <v>715</v>
      </c>
      <c r="B6" s="1074"/>
      <c r="C6" s="1074"/>
      <c r="D6" s="1074"/>
      <c r="E6" s="1075"/>
      <c r="F6" s="67"/>
    </row>
    <row r="7" spans="1:6">
      <c r="A7" s="1073" t="s">
        <v>854</v>
      </c>
      <c r="B7" s="1074"/>
      <c r="C7" s="1074"/>
      <c r="D7" s="1074"/>
      <c r="E7" s="1075"/>
      <c r="F7" s="67"/>
    </row>
    <row r="8" spans="1:6">
      <c r="A8" s="1073" t="s">
        <v>855</v>
      </c>
      <c r="B8" s="1074"/>
      <c r="C8" s="1074"/>
      <c r="D8" s="1074"/>
      <c r="E8" s="1075"/>
      <c r="F8" s="67"/>
    </row>
    <row r="9" spans="1:6">
      <c r="A9" s="1073" t="s">
        <v>740</v>
      </c>
      <c r="B9" s="1074"/>
      <c r="C9" s="1074"/>
      <c r="D9" s="1074"/>
      <c r="E9" s="1075"/>
      <c r="F9" s="67"/>
    </row>
    <row r="10" spans="1:6">
      <c r="A10" s="1073" t="s">
        <v>741</v>
      </c>
      <c r="B10" s="1074"/>
      <c r="C10" s="1074"/>
      <c r="D10" s="1074"/>
      <c r="E10" s="1075"/>
      <c r="F10" s="67"/>
    </row>
    <row r="11" spans="1:6">
      <c r="A11" s="1364"/>
      <c r="B11" s="1365"/>
      <c r="C11" s="1365"/>
      <c r="D11" s="1365"/>
      <c r="E11" s="1366"/>
      <c r="F11" s="67"/>
    </row>
    <row r="12" spans="1:6">
      <c r="A12" s="93" t="s">
        <v>2228</v>
      </c>
      <c r="B12" s="67"/>
      <c r="C12" s="96" t="s">
        <v>1397</v>
      </c>
      <c r="D12" s="67"/>
      <c r="E12" s="94" t="s">
        <v>1219</v>
      </c>
      <c r="F12" s="67"/>
    </row>
    <row r="13" spans="1:6">
      <c r="A13" s="93" t="s">
        <v>2240</v>
      </c>
      <c r="B13" s="67"/>
      <c r="C13" s="96" t="s">
        <v>2722</v>
      </c>
      <c r="D13" s="67"/>
      <c r="E13" s="94" t="s">
        <v>2723</v>
      </c>
      <c r="F13" s="67"/>
    </row>
    <row r="14" spans="1:6">
      <c r="A14" s="226"/>
      <c r="B14" s="181"/>
      <c r="C14" s="181"/>
      <c r="D14" s="181"/>
      <c r="E14" s="895"/>
      <c r="F14" s="67"/>
    </row>
    <row r="15" spans="1:6">
      <c r="A15" s="93" t="s">
        <v>2727</v>
      </c>
      <c r="B15" s="30"/>
      <c r="C15" s="30"/>
      <c r="D15" s="30"/>
      <c r="E15" s="646"/>
      <c r="F15" s="67"/>
    </row>
    <row r="16" spans="1:6">
      <c r="A16" s="93" t="s">
        <v>1726</v>
      </c>
      <c r="B16" s="30"/>
      <c r="C16" s="30"/>
      <c r="D16" s="30"/>
      <c r="E16" s="647"/>
      <c r="F16" s="67"/>
    </row>
    <row r="17" spans="1:6">
      <c r="A17" s="93" t="s">
        <v>1971</v>
      </c>
      <c r="B17" s="30"/>
      <c r="C17" s="30"/>
      <c r="D17" s="30"/>
      <c r="E17" s="647"/>
      <c r="F17" s="67"/>
    </row>
    <row r="18" spans="1:6">
      <c r="A18" s="93" t="s">
        <v>2263</v>
      </c>
      <c r="B18" s="30"/>
      <c r="C18" s="30"/>
      <c r="D18" s="30"/>
      <c r="E18" s="647"/>
      <c r="F18" s="67"/>
    </row>
    <row r="19" spans="1:6">
      <c r="A19" s="93" t="s">
        <v>2264</v>
      </c>
      <c r="B19" s="30"/>
      <c r="C19" s="30"/>
      <c r="D19" s="30"/>
      <c r="E19" s="647"/>
      <c r="F19" s="67"/>
    </row>
    <row r="20" spans="1:6">
      <c r="A20" s="93" t="s">
        <v>2735</v>
      </c>
      <c r="B20" s="30"/>
      <c r="C20" s="30"/>
      <c r="D20" s="30"/>
      <c r="E20" s="647"/>
      <c r="F20" s="67"/>
    </row>
    <row r="21" spans="1:6">
      <c r="A21" s="93" t="s">
        <v>2738</v>
      </c>
      <c r="B21" s="30"/>
      <c r="C21" s="30"/>
      <c r="D21" s="30"/>
      <c r="E21" s="647"/>
      <c r="F21" s="67"/>
    </row>
    <row r="22" spans="1:6">
      <c r="A22" s="93" t="s">
        <v>154</v>
      </c>
      <c r="B22" s="30"/>
      <c r="C22" s="30"/>
      <c r="D22" s="30"/>
      <c r="E22" s="647"/>
      <c r="F22" s="67"/>
    </row>
    <row r="23" spans="1:6">
      <c r="A23" s="93" t="s">
        <v>2591</v>
      </c>
      <c r="B23" s="30"/>
      <c r="C23" s="30"/>
      <c r="D23" s="30"/>
      <c r="E23" s="647"/>
      <c r="F23" s="67"/>
    </row>
    <row r="24" spans="1:6">
      <c r="A24" s="93" t="s">
        <v>2265</v>
      </c>
      <c r="B24" s="30"/>
      <c r="C24" s="30"/>
      <c r="D24" s="30"/>
      <c r="E24" s="647"/>
      <c r="F24" s="67"/>
    </row>
    <row r="25" spans="1:6">
      <c r="A25" s="93" t="s">
        <v>2266</v>
      </c>
      <c r="B25" s="30"/>
      <c r="C25" s="30"/>
      <c r="D25" s="30"/>
      <c r="E25" s="647"/>
      <c r="F25" s="67"/>
    </row>
    <row r="26" spans="1:6">
      <c r="A26" s="93" t="s">
        <v>2267</v>
      </c>
      <c r="B26" s="30"/>
      <c r="C26" s="30"/>
      <c r="D26" s="30"/>
      <c r="E26" s="647"/>
      <c r="F26" s="67"/>
    </row>
    <row r="27" spans="1:6">
      <c r="A27" s="93" t="s">
        <v>2268</v>
      </c>
      <c r="B27" s="30"/>
      <c r="C27" s="30"/>
      <c r="D27" s="30"/>
      <c r="E27" s="647"/>
      <c r="F27" s="67"/>
    </row>
    <row r="28" spans="1:6">
      <c r="A28" s="93" t="s">
        <v>2269</v>
      </c>
      <c r="B28" s="30"/>
      <c r="C28" s="30"/>
      <c r="D28" s="30"/>
      <c r="E28" s="647"/>
      <c r="F28" s="67"/>
    </row>
    <row r="29" spans="1:6">
      <c r="A29" s="93" t="s">
        <v>2270</v>
      </c>
      <c r="B29" s="30"/>
      <c r="C29" s="30"/>
      <c r="D29" s="30"/>
      <c r="E29" s="647"/>
      <c r="F29" s="67"/>
    </row>
    <row r="30" spans="1:6">
      <c r="A30" s="93" t="s">
        <v>2271</v>
      </c>
      <c r="B30" s="30"/>
      <c r="C30" s="30"/>
      <c r="D30" s="30"/>
      <c r="E30" s="647"/>
      <c r="F30" s="67"/>
    </row>
    <row r="31" spans="1:6">
      <c r="A31" s="93" t="s">
        <v>2272</v>
      </c>
      <c r="B31" s="30"/>
      <c r="C31" s="30"/>
      <c r="D31" s="30"/>
      <c r="E31" s="647"/>
      <c r="F31" s="67"/>
    </row>
    <row r="32" spans="1:6">
      <c r="A32" s="93" t="s">
        <v>2273</v>
      </c>
      <c r="B32" s="30"/>
      <c r="C32" s="30"/>
      <c r="D32" s="30"/>
      <c r="E32" s="647"/>
      <c r="F32" s="67"/>
    </row>
    <row r="33" spans="1:6">
      <c r="A33" s="93" t="s">
        <v>2274</v>
      </c>
      <c r="B33" s="30"/>
      <c r="C33" s="30"/>
      <c r="D33" s="30"/>
      <c r="E33" s="647"/>
      <c r="F33" s="67"/>
    </row>
    <row r="34" spans="1:6">
      <c r="A34" s="93" t="s">
        <v>2275</v>
      </c>
      <c r="B34" s="30"/>
      <c r="C34" s="30"/>
      <c r="D34" s="30"/>
      <c r="E34" s="647"/>
      <c r="F34" s="67"/>
    </row>
    <row r="35" spans="1:6">
      <c r="A35" s="93" t="s">
        <v>2276</v>
      </c>
      <c r="B35" s="30"/>
      <c r="C35" s="30"/>
      <c r="D35" s="30"/>
      <c r="E35" s="647"/>
      <c r="F35" s="67"/>
    </row>
    <row r="36" spans="1:6">
      <c r="A36" s="93" t="s">
        <v>2277</v>
      </c>
      <c r="B36" s="30"/>
      <c r="C36" s="30"/>
      <c r="D36" s="30"/>
      <c r="E36" s="647"/>
      <c r="F36" s="67"/>
    </row>
    <row r="37" spans="1:6">
      <c r="A37" s="93" t="s">
        <v>2278</v>
      </c>
      <c r="B37" s="30"/>
      <c r="C37" s="30"/>
      <c r="D37" s="30"/>
      <c r="E37" s="647"/>
      <c r="F37" s="67"/>
    </row>
    <row r="38" spans="1:6">
      <c r="A38" s="93" t="s">
        <v>2279</v>
      </c>
      <c r="B38" s="30"/>
      <c r="C38" s="30"/>
      <c r="D38" s="30"/>
      <c r="E38" s="647"/>
      <c r="F38" s="67"/>
    </row>
    <row r="39" spans="1:6">
      <c r="A39" s="93" t="s">
        <v>2280</v>
      </c>
      <c r="B39" s="30"/>
      <c r="C39" s="30"/>
      <c r="D39" s="30"/>
      <c r="E39" s="647"/>
      <c r="F39" s="67"/>
    </row>
    <row r="40" spans="1:6">
      <c r="A40" s="93" t="s">
        <v>167</v>
      </c>
      <c r="B40" s="30"/>
      <c r="C40" s="30"/>
      <c r="D40" s="30"/>
      <c r="E40" s="647"/>
      <c r="F40" s="67"/>
    </row>
    <row r="41" spans="1:6">
      <c r="A41" s="93" t="s">
        <v>170</v>
      </c>
      <c r="B41" s="30"/>
      <c r="C41" s="30"/>
      <c r="D41" s="30"/>
      <c r="E41" s="647"/>
      <c r="F41" s="67"/>
    </row>
    <row r="42" spans="1:6">
      <c r="A42" s="93" t="s">
        <v>172</v>
      </c>
      <c r="B42" s="30"/>
      <c r="C42" s="30"/>
      <c r="D42" s="30"/>
      <c r="E42" s="647"/>
      <c r="F42" s="67"/>
    </row>
    <row r="43" spans="1:6">
      <c r="A43" s="93" t="s">
        <v>175</v>
      </c>
      <c r="B43" s="30"/>
      <c r="C43" s="30"/>
      <c r="D43" s="30"/>
      <c r="E43" s="647"/>
      <c r="F43" s="67"/>
    </row>
    <row r="44" spans="1:6">
      <c r="A44" s="93" t="s">
        <v>533</v>
      </c>
      <c r="B44" s="30"/>
      <c r="C44" s="30"/>
      <c r="D44" s="30"/>
      <c r="E44" s="647"/>
      <c r="F44" s="67"/>
    </row>
    <row r="45" spans="1:6">
      <c r="A45" s="93" t="s">
        <v>536</v>
      </c>
      <c r="B45" s="30"/>
      <c r="C45" s="30"/>
      <c r="D45" s="30"/>
      <c r="E45" s="647"/>
      <c r="F45" s="67"/>
    </row>
    <row r="46" spans="1:6">
      <c r="A46" s="93" t="s">
        <v>539</v>
      </c>
      <c r="B46" s="30"/>
      <c r="C46" s="30"/>
      <c r="D46" s="30"/>
      <c r="E46" s="647"/>
      <c r="F46" s="67"/>
    </row>
    <row r="47" spans="1:6">
      <c r="A47" s="93" t="s">
        <v>543</v>
      </c>
      <c r="B47" s="30"/>
      <c r="C47" s="30"/>
      <c r="D47" s="30"/>
      <c r="E47" s="647"/>
      <c r="F47" s="67"/>
    </row>
    <row r="48" spans="1:6">
      <c r="A48" s="93" t="s">
        <v>546</v>
      </c>
      <c r="B48" s="30"/>
      <c r="C48" s="30"/>
      <c r="D48" s="30"/>
      <c r="E48" s="647"/>
      <c r="F48" s="67"/>
    </row>
    <row r="49" spans="1:6">
      <c r="A49" s="93" t="s">
        <v>549</v>
      </c>
      <c r="B49" s="30"/>
      <c r="C49" s="30"/>
      <c r="D49" s="30"/>
      <c r="E49" s="647"/>
      <c r="F49" s="67"/>
    </row>
    <row r="50" spans="1:6">
      <c r="A50" s="93" t="s">
        <v>1338</v>
      </c>
      <c r="B50" s="30"/>
      <c r="C50" s="30"/>
      <c r="D50" s="30"/>
      <c r="E50" s="647"/>
      <c r="F50" s="67"/>
    </row>
    <row r="51" spans="1:6">
      <c r="A51" s="93" t="s">
        <v>1340</v>
      </c>
      <c r="B51" s="30"/>
      <c r="C51" s="30"/>
      <c r="D51" s="30"/>
      <c r="E51" s="647"/>
      <c r="F51" s="67"/>
    </row>
    <row r="52" spans="1:6">
      <c r="A52" s="93" t="s">
        <v>1341</v>
      </c>
      <c r="B52" s="30"/>
      <c r="C52" s="30"/>
      <c r="D52" s="30"/>
      <c r="E52" s="647"/>
      <c r="F52" s="67"/>
    </row>
    <row r="53" spans="1:6">
      <c r="A53" s="93" t="s">
        <v>1345</v>
      </c>
      <c r="B53" s="30"/>
      <c r="C53" s="30"/>
      <c r="D53" s="30"/>
      <c r="E53" s="647"/>
      <c r="F53" s="67"/>
    </row>
    <row r="54" spans="1:6">
      <c r="A54" s="93" t="s">
        <v>1347</v>
      </c>
      <c r="B54" s="30"/>
      <c r="C54" s="30"/>
      <c r="D54" s="30"/>
      <c r="E54" s="647"/>
      <c r="F54" s="67"/>
    </row>
    <row r="55" spans="1:6">
      <c r="A55" s="93" t="s">
        <v>562</v>
      </c>
      <c r="B55" s="30"/>
      <c r="C55" s="30"/>
      <c r="D55" s="30"/>
      <c r="E55" s="647"/>
      <c r="F55" s="67"/>
    </row>
    <row r="56" spans="1:6">
      <c r="A56" s="93" t="s">
        <v>565</v>
      </c>
      <c r="B56" s="30"/>
      <c r="C56" s="30"/>
      <c r="D56" s="30"/>
      <c r="E56" s="647"/>
      <c r="F56" s="67"/>
    </row>
    <row r="57" spans="1:6">
      <c r="A57" s="93" t="s">
        <v>567</v>
      </c>
      <c r="B57" s="30"/>
      <c r="C57" s="30"/>
      <c r="D57" s="30"/>
      <c r="E57" s="647"/>
      <c r="F57" s="67"/>
    </row>
    <row r="58" spans="1:6">
      <c r="A58" s="93" t="s">
        <v>570</v>
      </c>
      <c r="B58" s="30" t="s">
        <v>2404</v>
      </c>
      <c r="C58" s="30"/>
      <c r="D58" s="30"/>
      <c r="E58" s="647"/>
      <c r="F58" s="67"/>
    </row>
    <row r="59" spans="1:6">
      <c r="A59" s="99"/>
      <c r="B59" s="30"/>
      <c r="C59" s="30"/>
      <c r="D59" s="30"/>
      <c r="E59" s="647"/>
      <c r="F59" s="67"/>
    </row>
    <row r="60" spans="1:6" ht="15.75" thickBot="1">
      <c r="A60" s="300" t="s">
        <v>573</v>
      </c>
      <c r="B60" s="224" t="s">
        <v>2239</v>
      </c>
      <c r="C60" s="103"/>
      <c r="D60" s="103"/>
      <c r="E60" s="896">
        <f>SUM(E14:E58)</f>
        <v>0</v>
      </c>
      <c r="F60" s="67"/>
    </row>
    <row r="61" spans="1:6" ht="15.75">
      <c r="A61" s="827" t="s">
        <v>1010</v>
      </c>
      <c r="B61" s="67"/>
      <c r="C61" s="897"/>
      <c r="D61" s="869"/>
      <c r="E61" s="869"/>
      <c r="F61" s="67"/>
    </row>
    <row r="62" spans="1:6" ht="15.75">
      <c r="A62" s="134">
        <v>74</v>
      </c>
      <c r="B62" s="134"/>
      <c r="C62" s="453"/>
      <c r="D62" s="134"/>
      <c r="E62" s="134"/>
      <c r="F62" s="67"/>
    </row>
    <row r="63" spans="1:6">
      <c r="A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sheetData>
  <phoneticPr fontId="62" type="noConversion"/>
  <pageMargins left="0.7" right="0.7" top="0.75" bottom="0.75" header="0.3" footer="0.3"/>
  <pageSetup scale="73"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78"/>
  <sheetViews>
    <sheetView defaultGridColor="0" colorId="22" zoomScale="75" zoomScaleNormal="75" workbookViewId="0">
      <selection activeCell="E38" sqref="E38"/>
    </sheetView>
  </sheetViews>
  <sheetFormatPr defaultColWidth="9.77734375" defaultRowHeight="15"/>
  <cols>
    <col min="1" max="1" width="7.77734375" customWidth="1"/>
    <col min="2" max="2" width="1.77734375" customWidth="1"/>
    <col min="3" max="3" width="50.77734375" customWidth="1"/>
    <col min="4" max="4" width="21.77734375" customWidth="1"/>
    <col min="5" max="5" width="24" customWidth="1"/>
  </cols>
  <sheetData>
    <row r="1" spans="1:6" ht="15.75" thickBot="1">
      <c r="A1" s="152" t="str">
        <f>'Data Sheet'!A52</f>
        <v>Annual Report of Pattersonville Telephone Company                                                                                  For the period ending December 31, 2014</v>
      </c>
      <c r="B1" s="67"/>
      <c r="C1" s="67"/>
      <c r="D1" s="67"/>
      <c r="E1" s="67"/>
      <c r="F1" s="67"/>
    </row>
    <row r="2" spans="1:6">
      <c r="A2" s="68"/>
      <c r="B2" s="69"/>
      <c r="C2" s="69"/>
      <c r="D2" s="69"/>
      <c r="E2" s="70"/>
      <c r="F2" s="67"/>
    </row>
    <row r="3" spans="1:6">
      <c r="A3" s="74"/>
      <c r="B3" s="67"/>
      <c r="C3" s="67"/>
      <c r="D3" s="67"/>
      <c r="E3" s="75"/>
      <c r="F3" s="67"/>
    </row>
    <row r="4" spans="1:6" ht="18">
      <c r="A4" s="562" t="s">
        <v>856</v>
      </c>
      <c r="B4" s="169"/>
      <c r="C4" s="169"/>
      <c r="D4" s="169"/>
      <c r="E4" s="333"/>
      <c r="F4" s="67"/>
    </row>
    <row r="5" spans="1:6" ht="18">
      <c r="A5" s="74"/>
      <c r="B5" s="67"/>
      <c r="C5" s="820"/>
      <c r="D5" s="67"/>
      <c r="E5" s="75"/>
      <c r="F5" s="67"/>
    </row>
    <row r="6" spans="1:6" ht="18">
      <c r="A6" s="167" t="s">
        <v>857</v>
      </c>
      <c r="B6" s="67"/>
      <c r="C6" s="67"/>
      <c r="D6" s="67"/>
      <c r="E6" s="75"/>
      <c r="F6" s="67"/>
    </row>
    <row r="7" spans="1:6" ht="18">
      <c r="A7" s="167" t="s">
        <v>858</v>
      </c>
      <c r="B7" s="67"/>
      <c r="C7" s="67"/>
      <c r="D7" s="67"/>
      <c r="E7" s="154"/>
      <c r="F7" s="67"/>
    </row>
    <row r="8" spans="1:6" ht="18">
      <c r="A8" s="167" t="s">
        <v>859</v>
      </c>
      <c r="B8" s="67"/>
      <c r="C8" s="67"/>
      <c r="D8" s="67"/>
      <c r="E8" s="75"/>
      <c r="F8" s="67"/>
    </row>
    <row r="9" spans="1:6" ht="18">
      <c r="A9" s="167" t="s">
        <v>860</v>
      </c>
      <c r="B9" s="67"/>
      <c r="C9" s="67"/>
      <c r="D9" s="67"/>
      <c r="E9" s="75"/>
      <c r="F9" s="67"/>
    </row>
    <row r="10" spans="1:6" ht="18">
      <c r="A10" s="167"/>
      <c r="B10" s="67"/>
      <c r="C10" s="67"/>
      <c r="D10" s="67"/>
      <c r="E10" s="75"/>
      <c r="F10" s="67"/>
    </row>
    <row r="11" spans="1:6" ht="18">
      <c r="A11" s="167" t="s">
        <v>927</v>
      </c>
      <c r="B11" s="67"/>
      <c r="C11" s="67"/>
      <c r="D11" s="67"/>
      <c r="E11" s="75"/>
      <c r="F11" s="67"/>
    </row>
    <row r="12" spans="1:6" ht="18">
      <c r="A12" s="167" t="s">
        <v>928</v>
      </c>
      <c r="B12" s="67"/>
      <c r="C12" s="67"/>
      <c r="D12" s="67"/>
      <c r="E12" s="75"/>
      <c r="F12" s="67"/>
    </row>
    <row r="13" spans="1:6">
      <c r="A13" s="217"/>
      <c r="B13" s="218"/>
      <c r="C13" s="218"/>
      <c r="D13" s="218"/>
      <c r="E13" s="219"/>
      <c r="F13" s="67"/>
    </row>
    <row r="14" spans="1:6">
      <c r="A14" s="74"/>
      <c r="B14" s="178"/>
      <c r="C14" s="67"/>
      <c r="D14" s="178"/>
      <c r="E14" s="97"/>
      <c r="F14" s="67"/>
    </row>
    <row r="15" spans="1:6">
      <c r="A15" s="98" t="s">
        <v>2228</v>
      </c>
      <c r="B15" s="178"/>
      <c r="C15" s="134" t="s">
        <v>1397</v>
      </c>
      <c r="D15" s="107"/>
      <c r="E15" s="94" t="s">
        <v>1219</v>
      </c>
      <c r="F15" s="67"/>
    </row>
    <row r="16" spans="1:6">
      <c r="A16" s="98" t="s">
        <v>2240</v>
      </c>
      <c r="B16" s="178"/>
      <c r="C16" s="134" t="s">
        <v>2722</v>
      </c>
      <c r="D16" s="107"/>
      <c r="E16" s="94" t="s">
        <v>2723</v>
      </c>
      <c r="F16" s="67"/>
    </row>
    <row r="17" spans="1:6">
      <c r="A17" s="74"/>
      <c r="B17" s="178"/>
      <c r="C17" s="107"/>
      <c r="D17" s="107"/>
      <c r="E17" s="97"/>
      <c r="F17" s="67"/>
    </row>
    <row r="18" spans="1:6">
      <c r="A18" s="626"/>
      <c r="B18" s="832"/>
      <c r="C18" s="321"/>
      <c r="D18" s="365"/>
      <c r="E18" s="366"/>
      <c r="F18" s="67"/>
    </row>
    <row r="19" spans="1:6" ht="15.75">
      <c r="A19" s="74"/>
      <c r="B19" s="107"/>
      <c r="C19" s="1061" t="s">
        <v>929</v>
      </c>
      <c r="D19" s="1023"/>
      <c r="E19" s="899"/>
      <c r="F19" s="67"/>
    </row>
    <row r="20" spans="1:6">
      <c r="A20" s="98" t="s">
        <v>2727</v>
      </c>
      <c r="B20" s="178"/>
      <c r="C20" s="158"/>
      <c r="D20" s="158"/>
      <c r="E20" s="494"/>
      <c r="F20" s="67"/>
    </row>
    <row r="21" spans="1:6">
      <c r="A21" s="98" t="s">
        <v>1726</v>
      </c>
      <c r="B21" s="178"/>
      <c r="C21" s="158" t="s">
        <v>1482</v>
      </c>
      <c r="D21" s="158"/>
      <c r="E21" s="477"/>
      <c r="F21" s="67"/>
    </row>
    <row r="22" spans="1:6">
      <c r="A22" s="98" t="s">
        <v>1971</v>
      </c>
      <c r="B22" s="178"/>
      <c r="C22" s="158"/>
      <c r="D22" s="158"/>
      <c r="E22" s="477"/>
      <c r="F22" s="67"/>
    </row>
    <row r="23" spans="1:6">
      <c r="A23" s="98" t="s">
        <v>2263</v>
      </c>
      <c r="B23" s="178"/>
      <c r="C23" s="158"/>
      <c r="D23" s="158"/>
      <c r="E23" s="477"/>
      <c r="F23" s="67"/>
    </row>
    <row r="24" spans="1:6">
      <c r="A24" s="98" t="s">
        <v>2264</v>
      </c>
      <c r="B24" s="178"/>
      <c r="C24" s="158"/>
      <c r="D24" s="158"/>
      <c r="E24" s="477"/>
      <c r="F24" s="67"/>
    </row>
    <row r="25" spans="1:6">
      <c r="A25" s="98" t="s">
        <v>2735</v>
      </c>
      <c r="B25" s="178"/>
      <c r="C25" s="158"/>
      <c r="D25" s="158"/>
      <c r="E25" s="477"/>
      <c r="F25" s="67"/>
    </row>
    <row r="26" spans="1:6">
      <c r="A26" s="98" t="s">
        <v>2738</v>
      </c>
      <c r="B26" s="178"/>
      <c r="C26" s="158"/>
      <c r="D26" s="158"/>
      <c r="E26" s="477"/>
      <c r="F26" s="67"/>
    </row>
    <row r="27" spans="1:6">
      <c r="A27" s="98" t="s">
        <v>154</v>
      </c>
      <c r="B27" s="178"/>
      <c r="C27" s="158"/>
      <c r="D27" s="158"/>
      <c r="E27" s="477"/>
      <c r="F27" s="67"/>
    </row>
    <row r="28" spans="1:6">
      <c r="A28" s="98" t="s">
        <v>2591</v>
      </c>
      <c r="B28" s="178"/>
      <c r="C28" s="158"/>
      <c r="D28" s="158"/>
      <c r="E28" s="477"/>
      <c r="F28" s="67"/>
    </row>
    <row r="29" spans="1:6">
      <c r="A29" s="98" t="s">
        <v>2265</v>
      </c>
      <c r="B29" s="178"/>
      <c r="C29" s="158"/>
      <c r="D29" s="158"/>
      <c r="E29" s="477"/>
      <c r="F29" s="67"/>
    </row>
    <row r="30" spans="1:6">
      <c r="A30" s="98" t="s">
        <v>2266</v>
      </c>
      <c r="B30" s="178"/>
      <c r="C30" s="158"/>
      <c r="D30" s="158"/>
      <c r="E30" s="477"/>
      <c r="F30" s="67"/>
    </row>
    <row r="31" spans="1:6">
      <c r="A31" s="98" t="s">
        <v>2267</v>
      </c>
      <c r="B31" s="178"/>
      <c r="C31" s="158"/>
      <c r="D31" s="158"/>
      <c r="E31" s="477"/>
      <c r="F31" s="67"/>
    </row>
    <row r="32" spans="1:6">
      <c r="A32" s="74"/>
      <c r="B32" s="178"/>
      <c r="C32" s="158"/>
      <c r="D32" s="158"/>
      <c r="E32" s="487"/>
      <c r="F32" s="67"/>
    </row>
    <row r="33" spans="1:6" ht="15.75">
      <c r="A33" s="98" t="s">
        <v>2268</v>
      </c>
      <c r="B33" s="178"/>
      <c r="C33" s="1061" t="s">
        <v>930</v>
      </c>
      <c r="D33" s="1023"/>
      <c r="E33" s="900">
        <f>SUM(E20:E32)</f>
        <v>0</v>
      </c>
      <c r="F33" s="67"/>
    </row>
    <row r="34" spans="1:6">
      <c r="A34" s="74"/>
      <c r="B34" s="67"/>
      <c r="C34" s="325"/>
      <c r="D34" s="2"/>
      <c r="E34" s="366"/>
      <c r="F34" s="67"/>
    </row>
    <row r="35" spans="1:6" ht="15.75">
      <c r="A35" s="74"/>
      <c r="B35" s="107"/>
      <c r="C35" s="898" t="s">
        <v>931</v>
      </c>
      <c r="D35" s="164"/>
      <c r="E35" s="1058"/>
      <c r="F35" s="67"/>
    </row>
    <row r="36" spans="1:6">
      <c r="A36" s="74"/>
      <c r="B36" s="107"/>
      <c r="C36" s="501"/>
      <c r="D36" s="164"/>
      <c r="E36" s="901"/>
      <c r="F36" s="67"/>
    </row>
    <row r="37" spans="1:6">
      <c r="A37" s="98">
        <v>14</v>
      </c>
      <c r="B37" s="67"/>
      <c r="C37" s="1501" t="s">
        <v>2985</v>
      </c>
      <c r="D37" s="158"/>
      <c r="E37" s="494">
        <v>1.25</v>
      </c>
      <c r="F37" s="67"/>
    </row>
    <row r="38" spans="1:6">
      <c r="A38" s="98">
        <v>15</v>
      </c>
      <c r="B38" s="67"/>
      <c r="C38" s="491"/>
      <c r="D38" s="158"/>
      <c r="E38" s="477"/>
      <c r="F38" s="67"/>
    </row>
    <row r="39" spans="1:6">
      <c r="A39" s="98">
        <v>16</v>
      </c>
      <c r="B39" s="67"/>
      <c r="C39" s="491"/>
      <c r="D39" s="158"/>
      <c r="E39" s="477"/>
      <c r="F39" s="67"/>
    </row>
    <row r="40" spans="1:6">
      <c r="A40" s="98">
        <v>17</v>
      </c>
      <c r="B40" s="67"/>
      <c r="C40" s="491"/>
      <c r="D40" s="158"/>
      <c r="E40" s="477"/>
      <c r="F40" s="67"/>
    </row>
    <row r="41" spans="1:6">
      <c r="A41" s="98">
        <v>18</v>
      </c>
      <c r="B41" s="67"/>
      <c r="C41" s="491"/>
      <c r="D41" s="158"/>
      <c r="E41" s="477"/>
      <c r="F41" s="67"/>
    </row>
    <row r="42" spans="1:6">
      <c r="A42" s="98">
        <v>19</v>
      </c>
      <c r="B42" s="67"/>
      <c r="C42" s="491"/>
      <c r="D42" s="158"/>
      <c r="E42" s="477"/>
      <c r="F42" s="67"/>
    </row>
    <row r="43" spans="1:6">
      <c r="A43" s="98">
        <v>20</v>
      </c>
      <c r="B43" s="67"/>
      <c r="C43" s="491"/>
      <c r="D43" s="158"/>
      <c r="E43" s="477"/>
      <c r="F43" s="67"/>
    </row>
    <row r="44" spans="1:6">
      <c r="A44" s="98">
        <v>21</v>
      </c>
      <c r="B44" s="67"/>
      <c r="C44" s="491"/>
      <c r="D44" s="158"/>
      <c r="E44" s="477"/>
      <c r="F44" s="67"/>
    </row>
    <row r="45" spans="1:6">
      <c r="A45" s="98">
        <v>22</v>
      </c>
      <c r="B45" s="67"/>
      <c r="C45" s="491"/>
      <c r="D45" s="158"/>
      <c r="E45" s="477"/>
      <c r="F45" s="67"/>
    </row>
    <row r="46" spans="1:6">
      <c r="A46" s="98">
        <v>23</v>
      </c>
      <c r="B46" s="67"/>
      <c r="C46" s="491"/>
      <c r="D46" s="158"/>
      <c r="E46" s="477"/>
      <c r="F46" s="67"/>
    </row>
    <row r="47" spans="1:6">
      <c r="A47" s="98">
        <v>24</v>
      </c>
      <c r="B47" s="67"/>
      <c r="C47" s="491"/>
      <c r="D47" s="158"/>
      <c r="E47" s="477"/>
      <c r="F47" s="67"/>
    </row>
    <row r="48" spans="1:6">
      <c r="A48" s="98">
        <v>25</v>
      </c>
      <c r="B48" s="67"/>
      <c r="C48" s="491"/>
      <c r="D48" s="158"/>
      <c r="E48" s="477"/>
      <c r="F48" s="67"/>
    </row>
    <row r="49" spans="1:6">
      <c r="A49" s="98">
        <v>26</v>
      </c>
      <c r="B49" s="67"/>
      <c r="C49" s="491"/>
      <c r="D49" s="158"/>
      <c r="E49" s="477"/>
      <c r="F49" s="67"/>
    </row>
    <row r="50" spans="1:6">
      <c r="A50" s="98">
        <v>27</v>
      </c>
      <c r="B50" s="67"/>
      <c r="C50" s="491"/>
      <c r="D50" s="158"/>
      <c r="E50" s="477"/>
      <c r="F50" s="67"/>
    </row>
    <row r="51" spans="1:6">
      <c r="A51" s="98">
        <v>28</v>
      </c>
      <c r="B51" s="67"/>
      <c r="C51" s="491"/>
      <c r="D51" s="158"/>
      <c r="E51" s="477"/>
      <c r="F51" s="67"/>
    </row>
    <row r="52" spans="1:6">
      <c r="A52" s="98">
        <v>29</v>
      </c>
      <c r="B52" s="67"/>
      <c r="C52" s="491"/>
      <c r="D52" s="158"/>
      <c r="E52" s="477"/>
      <c r="F52" s="67"/>
    </row>
    <row r="53" spans="1:6">
      <c r="A53" s="98">
        <v>30</v>
      </c>
      <c r="B53" s="67"/>
      <c r="C53" s="491"/>
      <c r="D53" s="158"/>
      <c r="E53" s="477"/>
      <c r="F53" s="67"/>
    </row>
    <row r="54" spans="1:6">
      <c r="A54" s="98">
        <v>31</v>
      </c>
      <c r="B54" s="67"/>
      <c r="C54" s="491"/>
      <c r="D54" s="158"/>
      <c r="E54" s="477"/>
      <c r="F54" s="67"/>
    </row>
    <row r="55" spans="1:6">
      <c r="A55" s="98">
        <v>32</v>
      </c>
      <c r="B55" s="67"/>
      <c r="C55" s="491"/>
      <c r="D55" s="158"/>
      <c r="E55" s="477"/>
      <c r="F55" s="67"/>
    </row>
    <row r="56" spans="1:6">
      <c r="A56" s="74"/>
      <c r="B56" s="67"/>
      <c r="C56" s="491"/>
      <c r="D56" s="158"/>
      <c r="E56" s="477"/>
      <c r="F56" s="67"/>
    </row>
    <row r="57" spans="1:6">
      <c r="A57" s="74"/>
      <c r="B57" s="178"/>
      <c r="C57" s="158"/>
      <c r="D57" s="158"/>
      <c r="E57" s="487"/>
      <c r="F57" s="67"/>
    </row>
    <row r="58" spans="1:6" ht="16.5" thickBot="1">
      <c r="A58" s="648" t="s">
        <v>543</v>
      </c>
      <c r="B58" s="103"/>
      <c r="C58" s="902" t="s">
        <v>932</v>
      </c>
      <c r="D58" s="318"/>
      <c r="E58" s="903">
        <f>SUM(E37:E57)</f>
        <v>1.25</v>
      </c>
      <c r="F58" s="67"/>
    </row>
    <row r="59" spans="1:6">
      <c r="A59" s="165" t="s">
        <v>513</v>
      </c>
      <c r="B59" s="107"/>
      <c r="C59" s="107"/>
      <c r="D59" s="107"/>
      <c r="E59" s="107"/>
      <c r="F59" s="67"/>
    </row>
    <row r="60" spans="1:6">
      <c r="A60" s="134">
        <v>75</v>
      </c>
      <c r="B60" s="107"/>
      <c r="C60" s="107"/>
      <c r="D60" s="107"/>
      <c r="E60" s="107"/>
      <c r="F60" s="67"/>
    </row>
    <row r="61" spans="1:6">
      <c r="A61" s="67"/>
    </row>
    <row r="62" spans="1:6">
      <c r="A62" s="67"/>
    </row>
    <row r="63" spans="1:6">
      <c r="A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sheetData>
  <phoneticPr fontId="62" type="noConversion"/>
  <printOptions horizontalCentered="1"/>
  <pageMargins left="0.5" right="0.5" top="0.5" bottom="0.5" header="0.5" footer="0.5"/>
  <pageSetup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51" r:id="rId4" name="Button 55">
              <controlPr locked="0" defaultSize="0" autoFill="0" autoLine="0" autoPict="0">
                <anchor moveWithCells="1" sizeWithCells="1">
                  <from>
                    <xdr:col>0</xdr:col>
                    <xdr:colOff>0</xdr:colOff>
                    <xdr:row>62</xdr:row>
                    <xdr:rowOff>19050</xdr:rowOff>
                  </from>
                  <to>
                    <xdr:col>0</xdr:col>
                    <xdr:colOff>0</xdr:colOff>
                    <xdr:row>64</xdr:row>
                    <xdr:rowOff>104775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2"/>
  <sheetViews>
    <sheetView zoomScale="70" zoomScaleNormal="70" workbookViewId="0">
      <selection activeCell="E14" sqref="E14"/>
    </sheetView>
  </sheetViews>
  <sheetFormatPr defaultColWidth="9.77734375" defaultRowHeight="15"/>
  <cols>
    <col min="1" max="1" width="1.77734375" customWidth="1"/>
    <col min="2" max="2" width="4.77734375" customWidth="1"/>
    <col min="3" max="3" width="1.77734375" customWidth="1"/>
    <col min="4" max="4" width="40.77734375" customWidth="1"/>
    <col min="5" max="5" width="45.77734375" customWidth="1"/>
    <col min="6" max="6" width="2.77734375" customWidth="1"/>
    <col min="7" max="7" width="18.77734375" customWidth="1"/>
    <col min="8" max="8" width="2.77734375" customWidth="1"/>
  </cols>
  <sheetData>
    <row r="1" spans="1:9" ht="18.95" customHeight="1" thickBot="1">
      <c r="A1" s="152" t="str">
        <f>'Data Sheet'!A54</f>
        <v>Annual Report of Pattersonville Telephone Company                                                                                           For the period ending December 31, 2014</v>
      </c>
      <c r="B1" s="765"/>
      <c r="C1" s="765"/>
      <c r="D1" s="765"/>
      <c r="E1" s="765"/>
      <c r="F1" s="765"/>
      <c r="G1" s="67"/>
      <c r="H1" s="67"/>
      <c r="I1" s="67"/>
    </row>
    <row r="2" spans="1:9" ht="18.95" customHeight="1">
      <c r="A2" s="1367"/>
      <c r="B2" s="1200"/>
      <c r="C2" s="1358"/>
      <c r="D2" s="1358"/>
      <c r="E2" s="1358"/>
      <c r="F2" s="1358"/>
      <c r="G2" s="1368"/>
      <c r="H2" s="1369"/>
      <c r="I2" s="67"/>
    </row>
    <row r="3" spans="1:9" ht="18.95" customHeight="1">
      <c r="A3" s="1202"/>
      <c r="B3" s="1370" t="s">
        <v>933</v>
      </c>
      <c r="C3" s="1204"/>
      <c r="D3" s="1204"/>
      <c r="E3" s="1204"/>
      <c r="F3" s="1204"/>
      <c r="G3" s="1204"/>
      <c r="H3" s="1205"/>
      <c r="I3" s="67"/>
    </row>
    <row r="4" spans="1:9" ht="18.95" customHeight="1">
      <c r="A4" s="1202"/>
      <c r="B4" s="1092"/>
      <c r="C4" s="1092"/>
      <c r="D4" s="1092"/>
      <c r="E4" s="1092"/>
      <c r="F4" s="1092"/>
      <c r="G4" s="1092"/>
      <c r="H4" s="1093"/>
      <c r="I4" s="67"/>
    </row>
    <row r="5" spans="1:9" ht="18.95" customHeight="1">
      <c r="A5" s="1202"/>
      <c r="B5" s="1092" t="s">
        <v>934</v>
      </c>
      <c r="C5" s="1092"/>
      <c r="D5" s="1092"/>
      <c r="E5" s="1092"/>
      <c r="F5" s="1092"/>
      <c r="G5" s="1092"/>
      <c r="H5" s="1093"/>
      <c r="I5" s="67"/>
    </row>
    <row r="6" spans="1:9" ht="18.95" customHeight="1">
      <c r="A6" s="1202"/>
      <c r="B6" s="1092" t="s">
        <v>935</v>
      </c>
      <c r="C6" s="1092"/>
      <c r="D6" s="1092"/>
      <c r="E6" s="1092"/>
      <c r="F6" s="1092"/>
      <c r="G6" s="1092"/>
      <c r="H6" s="1093"/>
      <c r="I6" s="67"/>
    </row>
    <row r="7" spans="1:9" ht="18.95" customHeight="1">
      <c r="A7" s="1202"/>
      <c r="B7" s="1092" t="s">
        <v>742</v>
      </c>
      <c r="C7" s="1092"/>
      <c r="D7" s="1092"/>
      <c r="E7" s="1092"/>
      <c r="F7" s="1092"/>
      <c r="G7" s="1092"/>
      <c r="H7" s="1093"/>
      <c r="I7" s="67"/>
    </row>
    <row r="8" spans="1:9" ht="18.95" customHeight="1">
      <c r="A8" s="1202"/>
      <c r="B8" s="1371" t="s">
        <v>741</v>
      </c>
      <c r="C8" s="1092"/>
      <c r="D8" s="1092"/>
      <c r="E8" s="1092"/>
      <c r="F8" s="1092"/>
      <c r="G8" s="1092"/>
      <c r="H8" s="1093"/>
      <c r="I8" s="67"/>
    </row>
    <row r="9" spans="1:9" ht="18.95" customHeight="1">
      <c r="A9" s="1202"/>
      <c r="B9" s="1092"/>
      <c r="C9" s="1092"/>
      <c r="D9" s="1092"/>
      <c r="E9" s="1092"/>
      <c r="F9" s="1092"/>
      <c r="G9" s="1092"/>
      <c r="H9" s="1093"/>
      <c r="I9" s="67"/>
    </row>
    <row r="10" spans="1:9" ht="18.95" customHeight="1">
      <c r="A10" s="844"/>
      <c r="B10" s="801"/>
      <c r="C10" s="813"/>
      <c r="D10" s="801"/>
      <c r="E10" s="774"/>
      <c r="F10" s="801"/>
      <c r="G10" s="801"/>
      <c r="H10" s="785"/>
      <c r="I10" s="67"/>
    </row>
    <row r="11" spans="1:9" ht="18.95" customHeight="1">
      <c r="A11" s="167"/>
      <c r="B11" s="709" t="s">
        <v>2228</v>
      </c>
      <c r="C11" s="904"/>
      <c r="D11" s="770" t="s">
        <v>1397</v>
      </c>
      <c r="E11" s="802"/>
      <c r="F11" s="765"/>
      <c r="G11" s="709" t="s">
        <v>1219</v>
      </c>
      <c r="H11" s="772"/>
      <c r="I11" s="67"/>
    </row>
    <row r="12" spans="1:9" ht="18.95" customHeight="1">
      <c r="A12" s="167"/>
      <c r="B12" s="709" t="s">
        <v>2240</v>
      </c>
      <c r="C12" s="904"/>
      <c r="D12" s="770" t="s">
        <v>2722</v>
      </c>
      <c r="E12" s="802"/>
      <c r="F12" s="765"/>
      <c r="G12" s="709" t="s">
        <v>2723</v>
      </c>
      <c r="H12" s="772"/>
      <c r="I12" s="67"/>
    </row>
    <row r="13" spans="1:9" ht="18.95" customHeight="1">
      <c r="A13" s="844"/>
      <c r="B13" s="801"/>
      <c r="C13" s="813"/>
      <c r="D13" s="801"/>
      <c r="E13" s="774"/>
      <c r="F13" s="801"/>
      <c r="G13" s="801"/>
      <c r="H13" s="785"/>
      <c r="I13" s="67"/>
    </row>
    <row r="14" spans="1:9" ht="18.95" customHeight="1">
      <c r="A14" s="167"/>
      <c r="B14" s="709" t="s">
        <v>2727</v>
      </c>
      <c r="C14" s="904"/>
      <c r="D14" s="30" t="s">
        <v>2922</v>
      </c>
      <c r="E14" s="719"/>
      <c r="F14" s="811"/>
      <c r="G14" s="722"/>
      <c r="H14" s="772"/>
      <c r="I14" s="67"/>
    </row>
    <row r="15" spans="1:9" ht="18.95" customHeight="1">
      <c r="A15" s="167"/>
      <c r="B15" s="709" t="s">
        <v>1726</v>
      </c>
      <c r="C15" s="904"/>
      <c r="D15" s="30"/>
      <c r="E15" s="719"/>
      <c r="F15" s="811"/>
      <c r="G15" s="728"/>
      <c r="H15" s="772"/>
      <c r="I15" s="67"/>
    </row>
    <row r="16" spans="1:9" ht="18.95" customHeight="1">
      <c r="A16" s="167"/>
      <c r="B16" s="709" t="s">
        <v>1971</v>
      </c>
      <c r="C16" s="904"/>
      <c r="D16" s="30"/>
      <c r="E16" s="719"/>
      <c r="F16" s="811"/>
      <c r="G16" s="728"/>
      <c r="H16" s="772"/>
      <c r="I16" s="67"/>
    </row>
    <row r="17" spans="1:9" ht="18.95" customHeight="1">
      <c r="A17" s="167"/>
      <c r="B17" s="709" t="s">
        <v>2263</v>
      </c>
      <c r="C17" s="904"/>
      <c r="D17" s="811"/>
      <c r="E17" s="719"/>
      <c r="F17" s="811"/>
      <c r="G17" s="728"/>
      <c r="H17" s="772"/>
      <c r="I17" s="67"/>
    </row>
    <row r="18" spans="1:9" ht="18.95" customHeight="1">
      <c r="A18" s="167"/>
      <c r="B18" s="709" t="s">
        <v>2264</v>
      </c>
      <c r="C18" s="904"/>
      <c r="D18" s="811"/>
      <c r="E18" s="719"/>
      <c r="F18" s="811"/>
      <c r="G18" s="728"/>
      <c r="H18" s="772"/>
      <c r="I18" s="67"/>
    </row>
    <row r="19" spans="1:9" ht="18.95" customHeight="1">
      <c r="A19" s="167"/>
      <c r="B19" s="709" t="s">
        <v>2735</v>
      </c>
      <c r="C19" s="904"/>
      <c r="D19" s="811"/>
      <c r="E19" s="719"/>
      <c r="F19" s="811"/>
      <c r="G19" s="728"/>
      <c r="H19" s="772"/>
      <c r="I19" s="67"/>
    </row>
    <row r="20" spans="1:9" ht="18.95" customHeight="1">
      <c r="A20" s="167"/>
      <c r="B20" s="709" t="s">
        <v>2738</v>
      </c>
      <c r="C20" s="904"/>
      <c r="D20" s="811"/>
      <c r="E20" s="719"/>
      <c r="F20" s="811"/>
      <c r="G20" s="728"/>
      <c r="H20" s="772"/>
      <c r="I20" s="67"/>
    </row>
    <row r="21" spans="1:9" ht="18.95" customHeight="1">
      <c r="A21" s="167"/>
      <c r="B21" s="709" t="s">
        <v>154</v>
      </c>
      <c r="C21" s="904"/>
      <c r="D21" s="811"/>
      <c r="E21" s="719"/>
      <c r="F21" s="811"/>
      <c r="G21" s="728"/>
      <c r="H21" s="772"/>
      <c r="I21" s="67"/>
    </row>
    <row r="22" spans="1:9" ht="18.95" customHeight="1">
      <c r="A22" s="167"/>
      <c r="B22" s="709" t="s">
        <v>2591</v>
      </c>
      <c r="C22" s="904"/>
      <c r="D22" s="811"/>
      <c r="E22" s="719"/>
      <c r="F22" s="811"/>
      <c r="G22" s="728"/>
      <c r="H22" s="772"/>
      <c r="I22" s="67"/>
    </row>
    <row r="23" spans="1:9" ht="18.95" customHeight="1">
      <c r="A23" s="167"/>
      <c r="B23" s="709" t="s">
        <v>2265</v>
      </c>
      <c r="C23" s="904"/>
      <c r="D23" s="811"/>
      <c r="E23" s="719"/>
      <c r="F23" s="811"/>
      <c r="G23" s="728"/>
      <c r="H23" s="772"/>
      <c r="I23" s="67"/>
    </row>
    <row r="24" spans="1:9" ht="18.95" customHeight="1">
      <c r="A24" s="167"/>
      <c r="B24" s="709" t="s">
        <v>2266</v>
      </c>
      <c r="C24" s="904"/>
      <c r="D24" s="811"/>
      <c r="E24" s="719"/>
      <c r="F24" s="811"/>
      <c r="G24" s="728"/>
      <c r="H24" s="772"/>
      <c r="I24" s="67"/>
    </row>
    <row r="25" spans="1:9" ht="18.95" customHeight="1">
      <c r="A25" s="167"/>
      <c r="B25" s="709" t="s">
        <v>2267</v>
      </c>
      <c r="C25" s="904"/>
      <c r="D25" s="811"/>
      <c r="E25" s="719"/>
      <c r="F25" s="811"/>
      <c r="G25" s="728"/>
      <c r="H25" s="772"/>
      <c r="I25" s="67"/>
    </row>
    <row r="26" spans="1:9" ht="18.95" customHeight="1">
      <c r="A26" s="167"/>
      <c r="B26" s="709" t="s">
        <v>2268</v>
      </c>
      <c r="C26" s="904"/>
      <c r="D26" s="811"/>
      <c r="E26" s="719"/>
      <c r="F26" s="811"/>
      <c r="G26" s="728"/>
      <c r="H26" s="772"/>
      <c r="I26" s="67"/>
    </row>
    <row r="27" spans="1:9" ht="18.95" customHeight="1">
      <c r="A27" s="167"/>
      <c r="B27" s="709" t="s">
        <v>2269</v>
      </c>
      <c r="C27" s="904"/>
      <c r="D27" s="811"/>
      <c r="E27" s="719"/>
      <c r="F27" s="811"/>
      <c r="G27" s="728"/>
      <c r="H27" s="772"/>
      <c r="I27" s="67"/>
    </row>
    <row r="28" spans="1:9" ht="18.95" customHeight="1">
      <c r="A28" s="167"/>
      <c r="B28" s="709" t="s">
        <v>2270</v>
      </c>
      <c r="C28" s="904"/>
      <c r="D28" s="811"/>
      <c r="E28" s="719"/>
      <c r="F28" s="811"/>
      <c r="G28" s="728"/>
      <c r="H28" s="772"/>
      <c r="I28" s="67"/>
    </row>
    <row r="29" spans="1:9" ht="18.95" customHeight="1">
      <c r="A29" s="167"/>
      <c r="B29" s="709" t="s">
        <v>2271</v>
      </c>
      <c r="C29" s="904"/>
      <c r="D29" s="811"/>
      <c r="E29" s="719"/>
      <c r="F29" s="811"/>
      <c r="G29" s="728"/>
      <c r="H29" s="772"/>
      <c r="I29" s="67"/>
    </row>
    <row r="30" spans="1:9" ht="18.95" customHeight="1">
      <c r="A30" s="167"/>
      <c r="B30" s="709" t="s">
        <v>2272</v>
      </c>
      <c r="C30" s="904"/>
      <c r="D30" s="811"/>
      <c r="E30" s="719"/>
      <c r="F30" s="811"/>
      <c r="G30" s="728"/>
      <c r="H30" s="772"/>
      <c r="I30" s="67"/>
    </row>
    <row r="31" spans="1:9" ht="18.95" customHeight="1">
      <c r="A31" s="167"/>
      <c r="B31" s="709" t="s">
        <v>2273</v>
      </c>
      <c r="C31" s="904"/>
      <c r="D31" s="811"/>
      <c r="E31" s="719"/>
      <c r="F31" s="811"/>
      <c r="G31" s="728"/>
      <c r="H31" s="772"/>
      <c r="I31" s="67"/>
    </row>
    <row r="32" spans="1:9" ht="18.95" customHeight="1">
      <c r="A32" s="167"/>
      <c r="B32" s="709" t="s">
        <v>2274</v>
      </c>
      <c r="C32" s="904"/>
      <c r="D32" s="811"/>
      <c r="E32" s="719"/>
      <c r="F32" s="811"/>
      <c r="G32" s="728"/>
      <c r="H32" s="772"/>
      <c r="I32" s="67"/>
    </row>
    <row r="33" spans="1:9" ht="18.95" customHeight="1">
      <c r="A33" s="167"/>
      <c r="B33" s="709" t="s">
        <v>2275</v>
      </c>
      <c r="C33" s="904"/>
      <c r="D33" s="811"/>
      <c r="E33" s="719"/>
      <c r="F33" s="811"/>
      <c r="G33" s="728"/>
      <c r="H33" s="772"/>
      <c r="I33" s="67"/>
    </row>
    <row r="34" spans="1:9" ht="18.95" customHeight="1">
      <c r="A34" s="167"/>
      <c r="B34" s="709" t="s">
        <v>2276</v>
      </c>
      <c r="C34" s="904"/>
      <c r="D34" s="811"/>
      <c r="E34" s="719"/>
      <c r="F34" s="811"/>
      <c r="G34" s="728"/>
      <c r="H34" s="772"/>
      <c r="I34" s="67"/>
    </row>
    <row r="35" spans="1:9" ht="18.95" customHeight="1">
      <c r="A35" s="167"/>
      <c r="B35" s="709" t="s">
        <v>2277</v>
      </c>
      <c r="C35" s="904"/>
      <c r="D35" s="811"/>
      <c r="E35" s="719"/>
      <c r="F35" s="811"/>
      <c r="G35" s="728"/>
      <c r="H35" s="772"/>
      <c r="I35" s="67"/>
    </row>
    <row r="36" spans="1:9" ht="18.95" customHeight="1">
      <c r="A36" s="167"/>
      <c r="B36" s="709" t="s">
        <v>2278</v>
      </c>
      <c r="C36" s="904"/>
      <c r="D36" s="811"/>
      <c r="E36" s="719"/>
      <c r="F36" s="811"/>
      <c r="G36" s="728"/>
      <c r="H36" s="772"/>
      <c r="I36" s="67"/>
    </row>
    <row r="37" spans="1:9" ht="18.95" customHeight="1">
      <c r="A37" s="167"/>
      <c r="B37" s="709" t="s">
        <v>2279</v>
      </c>
      <c r="C37" s="904"/>
      <c r="D37" s="811"/>
      <c r="E37" s="719"/>
      <c r="F37" s="811"/>
      <c r="G37" s="728"/>
      <c r="H37" s="772"/>
      <c r="I37" s="67"/>
    </row>
    <row r="38" spans="1:9" ht="18.95" customHeight="1">
      <c r="A38" s="167"/>
      <c r="B38" s="709" t="s">
        <v>2280</v>
      </c>
      <c r="C38" s="904"/>
      <c r="D38" s="811"/>
      <c r="E38" s="719"/>
      <c r="F38" s="811"/>
      <c r="G38" s="728"/>
      <c r="H38" s="772"/>
      <c r="I38" s="67"/>
    </row>
    <row r="39" spans="1:9" ht="18.95" customHeight="1">
      <c r="A39" s="167"/>
      <c r="B39" s="709" t="s">
        <v>167</v>
      </c>
      <c r="C39" s="904"/>
      <c r="D39" s="811"/>
      <c r="E39" s="719"/>
      <c r="F39" s="811"/>
      <c r="G39" s="728"/>
      <c r="H39" s="772"/>
      <c r="I39" s="67"/>
    </row>
    <row r="40" spans="1:9" ht="18.95" customHeight="1">
      <c r="A40" s="167"/>
      <c r="B40" s="709" t="s">
        <v>170</v>
      </c>
      <c r="C40" s="904"/>
      <c r="D40" s="811"/>
      <c r="E40" s="719"/>
      <c r="F40" s="811"/>
      <c r="G40" s="728"/>
      <c r="H40" s="772"/>
      <c r="I40" s="67"/>
    </row>
    <row r="41" spans="1:9" ht="18.95" customHeight="1">
      <c r="A41" s="167"/>
      <c r="B41" s="709" t="s">
        <v>172</v>
      </c>
      <c r="C41" s="904"/>
      <c r="D41" s="811"/>
      <c r="E41" s="719"/>
      <c r="F41" s="811"/>
      <c r="G41" s="728"/>
      <c r="H41" s="772"/>
      <c r="I41" s="67"/>
    </row>
    <row r="42" spans="1:9" ht="18.95" customHeight="1">
      <c r="A42" s="167"/>
      <c r="B42" s="709" t="s">
        <v>175</v>
      </c>
      <c r="C42" s="904"/>
      <c r="D42" s="811"/>
      <c r="E42" s="719"/>
      <c r="F42" s="811"/>
      <c r="G42" s="728"/>
      <c r="H42" s="772"/>
      <c r="I42" s="67"/>
    </row>
    <row r="43" spans="1:9" ht="18.95" customHeight="1">
      <c r="A43" s="167"/>
      <c r="B43" s="709" t="s">
        <v>533</v>
      </c>
      <c r="C43" s="904"/>
      <c r="D43" s="811"/>
      <c r="E43" s="719"/>
      <c r="F43" s="811"/>
      <c r="G43" s="728"/>
      <c r="H43" s="772"/>
      <c r="I43" s="67"/>
    </row>
    <row r="44" spans="1:9" ht="18.95" customHeight="1">
      <c r="A44" s="167"/>
      <c r="B44" s="709" t="s">
        <v>536</v>
      </c>
      <c r="C44" s="904"/>
      <c r="D44" s="811"/>
      <c r="E44" s="719"/>
      <c r="F44" s="811"/>
      <c r="G44" s="728"/>
      <c r="H44" s="772"/>
      <c r="I44" s="67"/>
    </row>
    <row r="45" spans="1:9" ht="18.95" customHeight="1">
      <c r="A45" s="167"/>
      <c r="B45" s="709" t="s">
        <v>539</v>
      </c>
      <c r="C45" s="904"/>
      <c r="D45" s="811"/>
      <c r="E45" s="719"/>
      <c r="F45" s="811"/>
      <c r="G45" s="728"/>
      <c r="H45" s="772"/>
      <c r="I45" s="67"/>
    </row>
    <row r="46" spans="1:9" ht="18.95" customHeight="1">
      <c r="A46" s="167"/>
      <c r="B46" s="709" t="s">
        <v>543</v>
      </c>
      <c r="C46" s="904"/>
      <c r="D46" s="811"/>
      <c r="E46" s="719"/>
      <c r="F46" s="811"/>
      <c r="G46" s="728"/>
      <c r="H46" s="772"/>
      <c r="I46" s="67"/>
    </row>
    <row r="47" spans="1:9" ht="18.95" customHeight="1">
      <c r="A47" s="167"/>
      <c r="B47" s="709" t="s">
        <v>546</v>
      </c>
      <c r="C47" s="904"/>
      <c r="D47" s="811"/>
      <c r="E47" s="719"/>
      <c r="F47" s="811"/>
      <c r="G47" s="728"/>
      <c r="H47" s="772"/>
      <c r="I47" s="67"/>
    </row>
    <row r="48" spans="1:9" ht="18.95" customHeight="1">
      <c r="A48" s="167"/>
      <c r="B48" s="709" t="s">
        <v>549</v>
      </c>
      <c r="C48" s="904"/>
      <c r="D48" s="811"/>
      <c r="E48" s="719"/>
      <c r="F48" s="811"/>
      <c r="G48" s="728"/>
      <c r="H48" s="772"/>
      <c r="I48" s="67"/>
    </row>
    <row r="49" spans="1:9" ht="18.95" customHeight="1">
      <c r="A49" s="167"/>
      <c r="B49" s="709" t="s">
        <v>1338</v>
      </c>
      <c r="C49" s="904"/>
      <c r="D49" s="811"/>
      <c r="E49" s="719"/>
      <c r="F49" s="811"/>
      <c r="G49" s="728"/>
      <c r="H49" s="772"/>
      <c r="I49" s="67"/>
    </row>
    <row r="50" spans="1:9" ht="18.95" customHeight="1">
      <c r="A50" s="167"/>
      <c r="B50" s="709" t="s">
        <v>1340</v>
      </c>
      <c r="C50" s="904"/>
      <c r="D50" s="811"/>
      <c r="E50" s="719"/>
      <c r="F50" s="811"/>
      <c r="G50" s="728"/>
      <c r="H50" s="772"/>
      <c r="I50" s="67"/>
    </row>
    <row r="51" spans="1:9" ht="18.95" customHeight="1">
      <c r="A51" s="167"/>
      <c r="B51" s="709" t="s">
        <v>1341</v>
      </c>
      <c r="C51" s="904"/>
      <c r="D51" s="811"/>
      <c r="E51" s="719"/>
      <c r="F51" s="811"/>
      <c r="G51" s="728"/>
      <c r="H51" s="772"/>
      <c r="I51" s="67"/>
    </row>
    <row r="52" spans="1:9" ht="18.95" customHeight="1">
      <c r="A52" s="167"/>
      <c r="B52" s="709" t="s">
        <v>1345</v>
      </c>
      <c r="C52" s="904"/>
      <c r="D52" s="811"/>
      <c r="E52" s="719"/>
      <c r="F52" s="811"/>
      <c r="G52" s="728"/>
      <c r="H52" s="772"/>
      <c r="I52" s="67"/>
    </row>
    <row r="53" spans="1:9" ht="18.95" customHeight="1">
      <c r="A53" s="167"/>
      <c r="B53" s="709" t="s">
        <v>1347</v>
      </c>
      <c r="C53" s="904"/>
      <c r="D53" s="811"/>
      <c r="E53" s="719"/>
      <c r="F53" s="811"/>
      <c r="G53" s="728"/>
      <c r="H53" s="772"/>
      <c r="I53" s="67"/>
    </row>
    <row r="54" spans="1:9" ht="18.95" customHeight="1">
      <c r="A54" s="167"/>
      <c r="B54" s="709" t="s">
        <v>562</v>
      </c>
      <c r="C54" s="904"/>
      <c r="D54" s="811"/>
      <c r="E54" s="719"/>
      <c r="F54" s="811"/>
      <c r="G54" s="728"/>
      <c r="H54" s="772"/>
      <c r="I54" s="67"/>
    </row>
    <row r="55" spans="1:9" ht="18.95" customHeight="1">
      <c r="A55" s="167"/>
      <c r="B55" s="709" t="s">
        <v>565</v>
      </c>
      <c r="C55" s="904"/>
      <c r="D55" s="811"/>
      <c r="E55" s="719"/>
      <c r="F55" s="811"/>
      <c r="G55" s="728"/>
      <c r="H55" s="772"/>
      <c r="I55" s="67"/>
    </row>
    <row r="56" spans="1:9" ht="18.95" customHeight="1">
      <c r="A56" s="167"/>
      <c r="B56" s="709" t="s">
        <v>567</v>
      </c>
      <c r="C56" s="904"/>
      <c r="D56" s="811"/>
      <c r="E56" s="719"/>
      <c r="F56" s="811"/>
      <c r="G56" s="728"/>
      <c r="H56" s="772"/>
      <c r="I56" s="67"/>
    </row>
    <row r="57" spans="1:9" ht="18.95" customHeight="1">
      <c r="A57" s="167"/>
      <c r="B57" s="709" t="s">
        <v>570</v>
      </c>
      <c r="C57" s="904"/>
      <c r="D57" s="811"/>
      <c r="E57" s="719"/>
      <c r="F57" s="811"/>
      <c r="G57" s="728"/>
      <c r="H57" s="772"/>
      <c r="I57" s="67"/>
    </row>
    <row r="58" spans="1:9" ht="18.95" customHeight="1" thickBot="1">
      <c r="A58" s="823"/>
      <c r="B58" s="905" t="s">
        <v>573</v>
      </c>
      <c r="C58" s="906"/>
      <c r="D58" s="817"/>
      <c r="E58" s="856" t="s">
        <v>936</v>
      </c>
      <c r="F58" s="907"/>
      <c r="G58" s="908">
        <f>SUM(G13:G57)</f>
        <v>0</v>
      </c>
      <c r="H58" s="909"/>
      <c r="I58" s="67"/>
    </row>
    <row r="59" spans="1:9" ht="18.95" customHeight="1">
      <c r="A59" s="765"/>
      <c r="B59" s="1027" t="s">
        <v>1010</v>
      </c>
      <c r="C59" s="765"/>
      <c r="D59" s="765"/>
      <c r="E59" s="765"/>
      <c r="F59" s="765"/>
      <c r="G59" s="765"/>
      <c r="H59" s="765"/>
      <c r="I59" s="67"/>
    </row>
    <row r="60" spans="1:9" ht="18.95" customHeight="1">
      <c r="A60" s="134">
        <v>76</v>
      </c>
      <c r="B60" s="134"/>
      <c r="C60" s="134"/>
      <c r="D60" s="134"/>
      <c r="E60" s="134"/>
      <c r="F60" s="134"/>
      <c r="G60" s="134"/>
      <c r="H60" s="134"/>
      <c r="I60" s="67"/>
    </row>
    <row r="61" spans="1:9">
      <c r="A61" s="67"/>
      <c r="B61" s="67"/>
      <c r="C61" s="67"/>
    </row>
    <row r="62" spans="1:9">
      <c r="A62" s="67"/>
      <c r="B62" s="67"/>
      <c r="C62" s="67"/>
    </row>
    <row r="63" spans="1:9">
      <c r="A63" s="67"/>
      <c r="B63" s="67"/>
      <c r="C63" s="67"/>
    </row>
    <row r="64" spans="1:9">
      <c r="A64" s="67"/>
      <c r="B64" s="67"/>
      <c r="C64" s="67"/>
    </row>
    <row r="65" spans="1:3">
      <c r="A65" s="67"/>
      <c r="B65" s="67"/>
      <c r="C65" s="67"/>
    </row>
    <row r="66" spans="1:3">
      <c r="A66" s="67"/>
      <c r="B66" s="67"/>
      <c r="C66" s="67"/>
    </row>
    <row r="67" spans="1:3">
      <c r="A67" s="67"/>
      <c r="B67" s="67"/>
      <c r="C67" s="67"/>
    </row>
    <row r="68" spans="1:3">
      <c r="A68" s="67"/>
      <c r="B68" s="67"/>
      <c r="C68" s="67"/>
    </row>
    <row r="69" spans="1:3">
      <c r="A69" s="67"/>
      <c r="B69" s="67"/>
      <c r="C69" s="67"/>
    </row>
    <row r="70" spans="1:3">
      <c r="A70" s="67"/>
      <c r="B70" s="67"/>
      <c r="C70" s="67"/>
    </row>
    <row r="71" spans="1:3">
      <c r="A71" s="67"/>
      <c r="B71" s="67"/>
      <c r="C71" s="67"/>
    </row>
    <row r="72" spans="1:3">
      <c r="A72" s="67"/>
      <c r="B72" s="67"/>
      <c r="C72" s="67"/>
    </row>
    <row r="73" spans="1:3">
      <c r="A73" s="67"/>
      <c r="B73" s="67"/>
      <c r="C73" s="67"/>
    </row>
    <row r="74" spans="1:3">
      <c r="A74" s="67"/>
      <c r="B74" s="67"/>
      <c r="C74" s="67"/>
    </row>
    <row r="75" spans="1:3">
      <c r="A75" s="67"/>
      <c r="B75" s="67"/>
      <c r="C75" s="67"/>
    </row>
    <row r="76" spans="1:3">
      <c r="A76" s="67"/>
      <c r="B76" s="67"/>
      <c r="C76" s="67"/>
    </row>
    <row r="77" spans="1:3">
      <c r="A77" s="67"/>
      <c r="B77" s="67"/>
      <c r="C77" s="67"/>
    </row>
    <row r="78" spans="1:3">
      <c r="A78" s="67"/>
      <c r="B78" s="67"/>
      <c r="C78" s="67"/>
    </row>
    <row r="79" spans="1:3">
      <c r="A79" s="67"/>
      <c r="B79" s="67"/>
      <c r="C79" s="67"/>
    </row>
    <row r="80" spans="1:3">
      <c r="A80" s="67"/>
      <c r="B80" s="67"/>
      <c r="C80" s="67"/>
    </row>
    <row r="81" spans="1:3">
      <c r="A81" s="67"/>
      <c r="B81" s="67"/>
      <c r="C81" s="67"/>
    </row>
    <row r="82" spans="1:3">
      <c r="A82" s="67"/>
      <c r="B82" s="67"/>
      <c r="C82" s="67"/>
    </row>
  </sheetData>
  <phoneticPr fontId="62" type="noConversion"/>
  <pageMargins left="0.7" right="0.7" top="0.75" bottom="0.75" header="0.3" footer="0.3"/>
  <pageSetup scale="60"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P90"/>
  <sheetViews>
    <sheetView defaultGridColor="0" colorId="22" zoomScale="75" zoomScaleNormal="75" workbookViewId="0">
      <selection activeCell="D19" sqref="D19"/>
    </sheetView>
  </sheetViews>
  <sheetFormatPr defaultColWidth="9.77734375" defaultRowHeight="15"/>
  <cols>
    <col min="1" max="1" width="1.77734375" customWidth="1"/>
    <col min="2" max="2" width="5.77734375" customWidth="1"/>
    <col min="3" max="3" width="1.77734375" customWidth="1"/>
    <col min="4" max="4" width="52.77734375" customWidth="1"/>
    <col min="5" max="5" width="1.77734375" customWidth="1"/>
    <col min="6" max="6" width="19.77734375" customWidth="1"/>
    <col min="7" max="7" width="1.77734375" customWidth="1"/>
    <col min="8" max="8" width="13.77734375" customWidth="1"/>
    <col min="9" max="9" width="2.77734375" customWidth="1"/>
    <col min="10" max="10" width="13.77734375" customWidth="1"/>
    <col min="11" max="11" width="1.77734375" customWidth="1"/>
    <col min="12" max="12" width="13.77734375" customWidth="1"/>
    <col min="13" max="13" width="2.77734375" customWidth="1"/>
    <col min="14" max="14" width="13.77734375" customWidth="1"/>
    <col min="15" max="15" width="1.77734375" customWidth="1"/>
  </cols>
  <sheetData>
    <row r="1" spans="1:16" ht="19.899999999999999" customHeight="1" thickBot="1">
      <c r="A1" s="2" t="str">
        <f>'Data Sheet'!A52</f>
        <v>Annual Report of Pattersonville Telephone Company                                                                                  For the period ending December 31, 2014</v>
      </c>
      <c r="B1" s="765"/>
      <c r="C1" s="765"/>
      <c r="D1" s="765"/>
      <c r="E1" s="765"/>
      <c r="F1" s="765"/>
      <c r="G1" s="765"/>
      <c r="H1" s="765"/>
      <c r="I1" s="765"/>
      <c r="J1" s="765"/>
      <c r="K1" s="765"/>
      <c r="L1" s="765"/>
      <c r="M1" s="765"/>
      <c r="N1" s="765"/>
      <c r="O1" s="765"/>
      <c r="P1" s="67"/>
    </row>
    <row r="2" spans="1:16" ht="19.899999999999999" customHeight="1">
      <c r="A2" s="766"/>
      <c r="B2" s="768"/>
      <c r="C2" s="768"/>
      <c r="D2" s="768"/>
      <c r="E2" s="768"/>
      <c r="F2" s="768"/>
      <c r="G2" s="768"/>
      <c r="H2" s="768"/>
      <c r="I2" s="768"/>
      <c r="J2" s="768"/>
      <c r="K2" s="768"/>
      <c r="L2" s="768"/>
      <c r="M2" s="768"/>
      <c r="N2" s="768"/>
      <c r="O2" s="769"/>
      <c r="P2" s="67"/>
    </row>
    <row r="3" spans="1:16" ht="19.899999999999999" customHeight="1">
      <c r="A3" s="167"/>
      <c r="B3" s="1344"/>
      <c r="C3" s="1344"/>
      <c r="D3" s="1344"/>
      <c r="E3" s="1344"/>
      <c r="F3" s="1344"/>
      <c r="G3" s="1344"/>
      <c r="H3" s="1344"/>
      <c r="I3" s="1344"/>
      <c r="J3" s="1344"/>
      <c r="K3" s="1344"/>
      <c r="L3" s="1344"/>
      <c r="M3" s="1344"/>
      <c r="N3" s="1344"/>
      <c r="O3" s="772"/>
      <c r="P3" s="67"/>
    </row>
    <row r="4" spans="1:16" ht="19.899999999999999" customHeight="1">
      <c r="A4" s="167"/>
      <c r="B4" s="1445" t="s">
        <v>937</v>
      </c>
      <c r="C4" s="1346"/>
      <c r="D4" s="1438"/>
      <c r="E4" s="1346"/>
      <c r="F4" s="1346"/>
      <c r="G4" s="1346"/>
      <c r="H4" s="1346"/>
      <c r="I4" s="1346"/>
      <c r="J4" s="1346"/>
      <c r="K4" s="1346"/>
      <c r="L4" s="1346"/>
      <c r="M4" s="1346"/>
      <c r="N4" s="1346"/>
      <c r="O4" s="772"/>
      <c r="P4" s="67"/>
    </row>
    <row r="5" spans="1:16" ht="19.899999999999999" customHeight="1">
      <c r="A5" s="167"/>
      <c r="B5" s="1346"/>
      <c r="C5" s="1346"/>
      <c r="D5" s="1438"/>
      <c r="E5" s="1346"/>
      <c r="F5" s="1346"/>
      <c r="G5" s="1346"/>
      <c r="H5" s="1346"/>
      <c r="I5" s="1346"/>
      <c r="J5" s="1346"/>
      <c r="K5" s="1346"/>
      <c r="L5" s="1346"/>
      <c r="M5" s="1346"/>
      <c r="N5" s="1346"/>
      <c r="O5" s="772"/>
      <c r="P5" s="67"/>
    </row>
    <row r="6" spans="1:16" ht="19.899999999999999" customHeight="1">
      <c r="A6" s="167"/>
      <c r="B6" s="1344"/>
      <c r="C6" s="1344"/>
      <c r="D6" s="1344"/>
      <c r="E6" s="1344"/>
      <c r="F6" s="1344"/>
      <c r="G6" s="1344"/>
      <c r="H6" s="1344"/>
      <c r="I6" s="1344"/>
      <c r="J6" s="1344"/>
      <c r="K6" s="1344"/>
      <c r="L6" s="1344"/>
      <c r="M6" s="1344"/>
      <c r="N6" s="1344"/>
      <c r="O6" s="772"/>
      <c r="P6" s="67"/>
    </row>
    <row r="7" spans="1:16" ht="19.899999999999999" customHeight="1">
      <c r="A7" s="167"/>
      <c r="B7" s="1355" t="s">
        <v>1361</v>
      </c>
      <c r="C7" s="1344"/>
      <c r="D7" s="1446" t="s">
        <v>938</v>
      </c>
      <c r="E7" s="1447"/>
      <c r="F7" s="1447"/>
      <c r="G7" s="1447"/>
      <c r="H7" s="1447"/>
      <c r="I7" s="1447"/>
      <c r="J7" s="1447"/>
      <c r="K7" s="1447"/>
      <c r="L7" s="1447"/>
      <c r="M7" s="1447"/>
      <c r="N7" s="1447"/>
      <c r="O7" s="772"/>
      <c r="P7" s="67"/>
    </row>
    <row r="8" spans="1:16" ht="19.899999999999999" customHeight="1">
      <c r="A8" s="167"/>
      <c r="B8" s="1344"/>
      <c r="C8" s="1344"/>
      <c r="D8" s="1446" t="s">
        <v>939</v>
      </c>
      <c r="E8" s="1447"/>
      <c r="F8" s="1447"/>
      <c r="G8" s="1447"/>
      <c r="H8" s="1447"/>
      <c r="I8" s="1447"/>
      <c r="J8" s="1447"/>
      <c r="K8" s="1447"/>
      <c r="L8" s="1447"/>
      <c r="M8" s="1447"/>
      <c r="N8" s="1447"/>
      <c r="O8" s="772"/>
      <c r="P8" s="67"/>
    </row>
    <row r="9" spans="1:16" ht="19.899999999999999" customHeight="1">
      <c r="A9" s="167"/>
      <c r="B9" s="1355" t="s">
        <v>1375</v>
      </c>
      <c r="C9" s="1344"/>
      <c r="D9" s="1448" t="s">
        <v>940</v>
      </c>
      <c r="E9" s="1447"/>
      <c r="F9" s="1447"/>
      <c r="G9" s="1447"/>
      <c r="H9" s="1447"/>
      <c r="I9" s="1447"/>
      <c r="J9" s="1447"/>
      <c r="K9" s="1447"/>
      <c r="L9" s="1447"/>
      <c r="M9" s="1447"/>
      <c r="N9" s="1447"/>
      <c r="O9" s="1028"/>
      <c r="P9" s="67"/>
    </row>
    <row r="10" spans="1:16" ht="19.899999999999999" customHeight="1">
      <c r="A10" s="822"/>
      <c r="B10" s="800"/>
      <c r="C10" s="800"/>
      <c r="D10" s="1029" t="s">
        <v>941</v>
      </c>
      <c r="E10" s="1041"/>
      <c r="F10" s="1041"/>
      <c r="G10" s="1041"/>
      <c r="H10" s="1041"/>
      <c r="I10" s="1041"/>
      <c r="J10" s="1041"/>
      <c r="K10" s="1041"/>
      <c r="L10" s="1041"/>
      <c r="M10" s="1041"/>
      <c r="N10" s="1041"/>
      <c r="O10" s="782"/>
      <c r="P10" s="67"/>
    </row>
    <row r="11" spans="1:16" ht="19.899999999999999" customHeight="1">
      <c r="A11" s="167"/>
      <c r="B11" s="1344"/>
      <c r="C11" s="904"/>
      <c r="D11" s="1344"/>
      <c r="E11" s="904"/>
      <c r="F11" s="1344"/>
      <c r="G11" s="904"/>
      <c r="H11" s="1344"/>
      <c r="I11" s="1344"/>
      <c r="J11" s="1344"/>
      <c r="K11" s="814"/>
      <c r="L11" s="1346" t="s">
        <v>942</v>
      </c>
      <c r="M11" s="1346"/>
      <c r="N11" s="1346"/>
      <c r="O11" s="771"/>
      <c r="P11" s="67"/>
    </row>
    <row r="12" spans="1:16" ht="19.899999999999999" customHeight="1">
      <c r="A12" s="167"/>
      <c r="B12" s="1355" t="s">
        <v>2228</v>
      </c>
      <c r="C12" s="904"/>
      <c r="D12" s="1344"/>
      <c r="E12" s="904"/>
      <c r="F12" s="1344"/>
      <c r="G12" s="904"/>
      <c r="H12" s="1344"/>
      <c r="I12" s="1344"/>
      <c r="J12" s="1344"/>
      <c r="K12" s="814"/>
      <c r="L12" s="1346" t="s">
        <v>617</v>
      </c>
      <c r="M12" s="1346"/>
      <c r="N12" s="1346"/>
      <c r="O12" s="771"/>
      <c r="P12" s="67"/>
    </row>
    <row r="13" spans="1:16" ht="19.899999999999999" customHeight="1">
      <c r="A13" s="167"/>
      <c r="B13" s="1355" t="s">
        <v>2240</v>
      </c>
      <c r="C13" s="904"/>
      <c r="D13" s="1355" t="s">
        <v>1790</v>
      </c>
      <c r="E13" s="904"/>
      <c r="F13" s="1355" t="s">
        <v>943</v>
      </c>
      <c r="G13" s="904"/>
      <c r="H13" s="1346" t="s">
        <v>944</v>
      </c>
      <c r="I13" s="1346"/>
      <c r="J13" s="1346"/>
      <c r="K13" s="1042"/>
      <c r="L13" s="1355" t="s">
        <v>1048</v>
      </c>
      <c r="M13" s="1396"/>
      <c r="N13" s="1355" t="s">
        <v>1050</v>
      </c>
      <c r="O13" s="771"/>
      <c r="P13" s="67"/>
    </row>
    <row r="14" spans="1:16" ht="19.899999999999999" customHeight="1">
      <c r="A14" s="822"/>
      <c r="B14" s="800"/>
      <c r="C14" s="910"/>
      <c r="D14" s="815" t="s">
        <v>2722</v>
      </c>
      <c r="E14" s="910"/>
      <c r="F14" s="815" t="s">
        <v>2723</v>
      </c>
      <c r="G14" s="910"/>
      <c r="H14" s="806" t="s">
        <v>2724</v>
      </c>
      <c r="I14" s="806"/>
      <c r="J14" s="806"/>
      <c r="K14" s="1038"/>
      <c r="L14" s="806" t="s">
        <v>2254</v>
      </c>
      <c r="M14" s="806"/>
      <c r="N14" s="806"/>
      <c r="O14" s="911"/>
      <c r="P14" s="67"/>
    </row>
    <row r="15" spans="1:16" ht="19.899999999999999" customHeight="1">
      <c r="A15" s="167"/>
      <c r="B15" s="1344"/>
      <c r="C15" s="904"/>
      <c r="D15" s="1344"/>
      <c r="E15" s="904"/>
      <c r="F15" s="1449"/>
      <c r="G15" s="912"/>
      <c r="H15" s="1449"/>
      <c r="I15" s="1449"/>
      <c r="J15" s="1449"/>
      <c r="K15" s="912"/>
      <c r="L15" s="1449"/>
      <c r="M15" s="1449"/>
      <c r="N15" s="1449"/>
      <c r="O15" s="772"/>
      <c r="P15" s="67"/>
    </row>
    <row r="16" spans="1:16" ht="19.899999999999999" customHeight="1">
      <c r="A16" s="167"/>
      <c r="B16" s="1355" t="s">
        <v>2727</v>
      </c>
      <c r="C16" s="904"/>
      <c r="D16" s="1450" t="s">
        <v>2922</v>
      </c>
      <c r="E16" s="888"/>
      <c r="F16" s="1451"/>
      <c r="G16" s="913"/>
      <c r="H16" s="1451"/>
      <c r="I16" s="1451"/>
      <c r="J16" s="1451"/>
      <c r="K16" s="913"/>
      <c r="L16" s="1451"/>
      <c r="M16" s="1451"/>
      <c r="N16" s="1451"/>
      <c r="O16" s="772"/>
      <c r="P16" s="67"/>
    </row>
    <row r="17" spans="1:16" ht="19.899999999999999" customHeight="1">
      <c r="A17" s="167"/>
      <c r="B17" s="1355" t="s">
        <v>1726</v>
      </c>
      <c r="C17" s="904"/>
      <c r="D17" s="1450"/>
      <c r="E17" s="888"/>
      <c r="F17" s="1452"/>
      <c r="G17" s="914"/>
      <c r="H17" s="1452"/>
      <c r="I17" s="1452"/>
      <c r="J17" s="1452"/>
      <c r="K17" s="914"/>
      <c r="L17" s="1452"/>
      <c r="M17" s="1452"/>
      <c r="N17" s="1452"/>
      <c r="O17" s="772"/>
      <c r="P17" s="67"/>
    </row>
    <row r="18" spans="1:16" ht="19.899999999999999" customHeight="1">
      <c r="A18" s="167"/>
      <c r="B18" s="1355" t="s">
        <v>1971</v>
      </c>
      <c r="C18" s="904"/>
      <c r="D18" s="1450"/>
      <c r="E18" s="888"/>
      <c r="F18" s="1452"/>
      <c r="G18" s="914"/>
      <c r="H18" s="1452"/>
      <c r="I18" s="1452"/>
      <c r="J18" s="1452"/>
      <c r="K18" s="914"/>
      <c r="L18" s="1452"/>
      <c r="M18" s="1452"/>
      <c r="N18" s="1452"/>
      <c r="O18" s="772"/>
      <c r="P18" s="67"/>
    </row>
    <row r="19" spans="1:16" ht="19.899999999999999" customHeight="1">
      <c r="A19" s="167"/>
      <c r="B19" s="1355" t="s">
        <v>2263</v>
      </c>
      <c r="C19" s="904"/>
      <c r="D19" s="1450"/>
      <c r="E19" s="888"/>
      <c r="F19" s="1452"/>
      <c r="G19" s="914"/>
      <c r="H19" s="1452"/>
      <c r="I19" s="1452"/>
      <c r="J19" s="1452"/>
      <c r="K19" s="914"/>
      <c r="L19" s="1452"/>
      <c r="M19" s="1452"/>
      <c r="N19" s="1452"/>
      <c r="O19" s="772"/>
      <c r="P19" s="67"/>
    </row>
    <row r="20" spans="1:16" ht="19.899999999999999" customHeight="1">
      <c r="A20" s="167"/>
      <c r="B20" s="1355" t="s">
        <v>2264</v>
      </c>
      <c r="C20" s="904"/>
      <c r="D20" s="1450"/>
      <c r="E20" s="888"/>
      <c r="F20" s="1452"/>
      <c r="G20" s="914"/>
      <c r="H20" s="1452"/>
      <c r="I20" s="1452"/>
      <c r="J20" s="1452"/>
      <c r="K20" s="914"/>
      <c r="L20" s="1452"/>
      <c r="M20" s="1452"/>
      <c r="N20" s="1452"/>
      <c r="O20" s="772"/>
      <c r="P20" s="67"/>
    </row>
    <row r="21" spans="1:16" ht="19.899999999999999" customHeight="1">
      <c r="A21" s="167"/>
      <c r="B21" s="1355" t="s">
        <v>2735</v>
      </c>
      <c r="C21" s="904"/>
      <c r="D21" s="1450"/>
      <c r="E21" s="888"/>
      <c r="F21" s="1452"/>
      <c r="G21" s="914"/>
      <c r="H21" s="1452"/>
      <c r="I21" s="1452"/>
      <c r="J21" s="1452"/>
      <c r="K21" s="914"/>
      <c r="L21" s="1452"/>
      <c r="M21" s="1452"/>
      <c r="N21" s="1452"/>
      <c r="O21" s="772"/>
      <c r="P21" s="67"/>
    </row>
    <row r="22" spans="1:16" ht="19.899999999999999" customHeight="1">
      <c r="A22" s="167"/>
      <c r="B22" s="1355" t="s">
        <v>2738</v>
      </c>
      <c r="C22" s="904"/>
      <c r="D22" s="1450"/>
      <c r="E22" s="888"/>
      <c r="F22" s="1452"/>
      <c r="G22" s="914"/>
      <c r="H22" s="1452"/>
      <c r="I22" s="1452"/>
      <c r="J22" s="1452"/>
      <c r="K22" s="914"/>
      <c r="L22" s="1452"/>
      <c r="M22" s="1452"/>
      <c r="N22" s="1452"/>
      <c r="O22" s="772"/>
      <c r="P22" s="67"/>
    </row>
    <row r="23" spans="1:16" ht="19.899999999999999" customHeight="1">
      <c r="A23" s="167"/>
      <c r="B23" s="1355" t="s">
        <v>154</v>
      </c>
      <c r="C23" s="904"/>
      <c r="D23" s="1450"/>
      <c r="E23" s="888"/>
      <c r="F23" s="1452"/>
      <c r="G23" s="914"/>
      <c r="H23" s="1452"/>
      <c r="I23" s="1452"/>
      <c r="J23" s="1452"/>
      <c r="K23" s="914"/>
      <c r="L23" s="1452"/>
      <c r="M23" s="1452"/>
      <c r="N23" s="1452"/>
      <c r="O23" s="772"/>
      <c r="P23" s="67"/>
    </row>
    <row r="24" spans="1:16" ht="19.899999999999999" customHeight="1">
      <c r="A24" s="167"/>
      <c r="B24" s="1355" t="s">
        <v>2591</v>
      </c>
      <c r="C24" s="904"/>
      <c r="D24" s="1450"/>
      <c r="E24" s="888"/>
      <c r="F24" s="1452"/>
      <c r="G24" s="914"/>
      <c r="H24" s="1452"/>
      <c r="I24" s="1452"/>
      <c r="J24" s="1452"/>
      <c r="K24" s="914"/>
      <c r="L24" s="1452"/>
      <c r="M24" s="1452"/>
      <c r="N24" s="1452"/>
      <c r="O24" s="772"/>
      <c r="P24" s="67"/>
    </row>
    <row r="25" spans="1:16" ht="19.899999999999999" customHeight="1">
      <c r="A25" s="167"/>
      <c r="B25" s="1355" t="s">
        <v>2265</v>
      </c>
      <c r="C25" s="904"/>
      <c r="D25" s="1450"/>
      <c r="E25" s="888"/>
      <c r="F25" s="1452"/>
      <c r="G25" s="914"/>
      <c r="H25" s="1452"/>
      <c r="I25" s="1452"/>
      <c r="J25" s="1452"/>
      <c r="K25" s="914"/>
      <c r="L25" s="1452"/>
      <c r="M25" s="1452"/>
      <c r="N25" s="1452"/>
      <c r="O25" s="772"/>
      <c r="P25" s="67"/>
    </row>
    <row r="26" spans="1:16" ht="19.899999999999999" customHeight="1">
      <c r="A26" s="167"/>
      <c r="B26" s="1355" t="s">
        <v>2266</v>
      </c>
      <c r="C26" s="904"/>
      <c r="D26" s="1450"/>
      <c r="E26" s="888"/>
      <c r="F26" s="1452"/>
      <c r="G26" s="914"/>
      <c r="H26" s="1452"/>
      <c r="I26" s="1452"/>
      <c r="J26" s="1452"/>
      <c r="K26" s="914"/>
      <c r="L26" s="1452"/>
      <c r="M26" s="1452"/>
      <c r="N26" s="1452"/>
      <c r="O26" s="772"/>
      <c r="P26" s="67"/>
    </row>
    <row r="27" spans="1:16" ht="19.899999999999999" customHeight="1">
      <c r="A27" s="167"/>
      <c r="B27" s="1355" t="s">
        <v>2267</v>
      </c>
      <c r="C27" s="904"/>
      <c r="D27" s="1450"/>
      <c r="E27" s="888"/>
      <c r="F27" s="1452"/>
      <c r="G27" s="914"/>
      <c r="H27" s="1452"/>
      <c r="I27" s="1452"/>
      <c r="J27" s="1452"/>
      <c r="K27" s="914"/>
      <c r="L27" s="1452"/>
      <c r="M27" s="1452"/>
      <c r="N27" s="1452"/>
      <c r="O27" s="772"/>
      <c r="P27" s="67"/>
    </row>
    <row r="28" spans="1:16" ht="19.899999999999999" customHeight="1">
      <c r="A28" s="167"/>
      <c r="B28" s="1355" t="s">
        <v>2268</v>
      </c>
      <c r="C28" s="904"/>
      <c r="D28" s="1450"/>
      <c r="E28" s="888"/>
      <c r="F28" s="1452"/>
      <c r="G28" s="914"/>
      <c r="H28" s="1452"/>
      <c r="I28" s="1452"/>
      <c r="J28" s="1452"/>
      <c r="K28" s="914"/>
      <c r="L28" s="1452"/>
      <c r="M28" s="1452"/>
      <c r="N28" s="1452"/>
      <c r="O28" s="772"/>
      <c r="P28" s="67"/>
    </row>
    <row r="29" spans="1:16" ht="19.899999999999999" customHeight="1">
      <c r="A29" s="167"/>
      <c r="B29" s="1355" t="s">
        <v>2269</v>
      </c>
      <c r="C29" s="904"/>
      <c r="D29" s="1450"/>
      <c r="E29" s="888"/>
      <c r="F29" s="1452"/>
      <c r="G29" s="914"/>
      <c r="H29" s="1452"/>
      <c r="I29" s="1452"/>
      <c r="J29" s="1452"/>
      <c r="K29" s="914"/>
      <c r="L29" s="1452"/>
      <c r="M29" s="1452"/>
      <c r="N29" s="1452"/>
      <c r="O29" s="772"/>
      <c r="P29" s="67"/>
    </row>
    <row r="30" spans="1:16" ht="19.899999999999999" customHeight="1">
      <c r="A30" s="167"/>
      <c r="B30" s="1355" t="s">
        <v>2270</v>
      </c>
      <c r="C30" s="904"/>
      <c r="D30" s="1450"/>
      <c r="E30" s="888"/>
      <c r="F30" s="1452"/>
      <c r="G30" s="914"/>
      <c r="H30" s="1452"/>
      <c r="I30" s="1452"/>
      <c r="J30" s="1452"/>
      <c r="K30" s="914"/>
      <c r="L30" s="1452"/>
      <c r="M30" s="1452"/>
      <c r="N30" s="1452"/>
      <c r="O30" s="772"/>
      <c r="P30" s="67"/>
    </row>
    <row r="31" spans="1:16" ht="19.899999999999999" customHeight="1">
      <c r="A31" s="167"/>
      <c r="B31" s="1355" t="s">
        <v>2271</v>
      </c>
      <c r="C31" s="904"/>
      <c r="D31" s="1450"/>
      <c r="E31" s="888"/>
      <c r="F31" s="1452"/>
      <c r="G31" s="914"/>
      <c r="H31" s="1452"/>
      <c r="I31" s="1452"/>
      <c r="J31" s="1452"/>
      <c r="K31" s="914"/>
      <c r="L31" s="1452"/>
      <c r="M31" s="1452"/>
      <c r="N31" s="1452"/>
      <c r="O31" s="772"/>
      <c r="P31" s="67"/>
    </row>
    <row r="32" spans="1:16" ht="19.899999999999999" customHeight="1">
      <c r="A32" s="167"/>
      <c r="B32" s="1355" t="s">
        <v>2272</v>
      </c>
      <c r="C32" s="904"/>
      <c r="D32" s="1450"/>
      <c r="E32" s="888"/>
      <c r="F32" s="1452"/>
      <c r="G32" s="914"/>
      <c r="H32" s="1452"/>
      <c r="I32" s="1452"/>
      <c r="J32" s="1452"/>
      <c r="K32" s="914"/>
      <c r="L32" s="1452"/>
      <c r="M32" s="1452"/>
      <c r="N32" s="1452"/>
      <c r="O32" s="772"/>
      <c r="P32" s="67"/>
    </row>
    <row r="33" spans="1:16" ht="19.899999999999999" customHeight="1" thickBot="1">
      <c r="A33" s="823"/>
      <c r="B33" s="905" t="s">
        <v>2273</v>
      </c>
      <c r="C33" s="906"/>
      <c r="D33" s="905" t="s">
        <v>945</v>
      </c>
      <c r="E33" s="915"/>
      <c r="F33" s="908">
        <f>SUM(F16:F32)</f>
        <v>0</v>
      </c>
      <c r="G33" s="916"/>
      <c r="H33" s="908"/>
      <c r="I33" s="908"/>
      <c r="J33" s="908">
        <f>SUM(J16:J32)</f>
        <v>0</v>
      </c>
      <c r="K33" s="916"/>
      <c r="L33" s="908">
        <f>SUM(L16:L32)</f>
        <v>0</v>
      </c>
      <c r="M33" s="908"/>
      <c r="N33" s="908">
        <f>SUM(N16:N32)</f>
        <v>0</v>
      </c>
      <c r="O33" s="909"/>
      <c r="P33" s="67"/>
    </row>
    <row r="34" spans="1:16" ht="19.899999999999999" customHeight="1">
      <c r="A34" s="167"/>
      <c r="B34" s="1344"/>
      <c r="C34" s="1344"/>
      <c r="D34" s="1344"/>
      <c r="E34" s="1344"/>
      <c r="F34" s="1344"/>
      <c r="G34" s="1344"/>
      <c r="H34" s="1344"/>
      <c r="I34" s="1344"/>
      <c r="J34" s="1344"/>
      <c r="K34" s="1344"/>
      <c r="L34" s="1344"/>
      <c r="M34" s="1344"/>
      <c r="N34" s="1344"/>
      <c r="O34" s="772"/>
      <c r="P34" s="67"/>
    </row>
    <row r="35" spans="1:16" ht="19.899999999999999" customHeight="1">
      <c r="A35" s="167"/>
      <c r="B35" s="1344"/>
      <c r="C35" s="1344"/>
      <c r="D35" s="1344"/>
      <c r="E35" s="1344"/>
      <c r="F35" s="1344"/>
      <c r="G35" s="1344"/>
      <c r="H35" s="1344"/>
      <c r="I35" s="1344"/>
      <c r="J35" s="1344"/>
      <c r="K35" s="1344"/>
      <c r="L35" s="1344"/>
      <c r="M35" s="1344"/>
      <c r="N35" s="1344"/>
      <c r="O35" s="772"/>
      <c r="P35" s="67"/>
    </row>
    <row r="36" spans="1:16" ht="19.899999999999999" customHeight="1">
      <c r="A36" s="167"/>
      <c r="B36" s="1344"/>
      <c r="C36" s="1344"/>
      <c r="D36" s="1344"/>
      <c r="E36" s="1344"/>
      <c r="F36" s="1344"/>
      <c r="G36" s="1344"/>
      <c r="H36" s="1344"/>
      <c r="I36" s="1344"/>
      <c r="J36" s="1344"/>
      <c r="K36" s="1344"/>
      <c r="L36" s="1344"/>
      <c r="M36" s="1344"/>
      <c r="N36" s="1344"/>
      <c r="O36" s="772"/>
      <c r="P36" s="67"/>
    </row>
    <row r="37" spans="1:16" ht="19.899999999999999" customHeight="1">
      <c r="A37" s="167"/>
      <c r="B37" s="1344"/>
      <c r="C37" s="1344"/>
      <c r="D37" s="1344"/>
      <c r="E37" s="1344"/>
      <c r="F37" s="1344"/>
      <c r="G37" s="1344"/>
      <c r="H37" s="1344"/>
      <c r="I37" s="1344"/>
      <c r="J37" s="1344"/>
      <c r="K37" s="1344"/>
      <c r="L37" s="1344"/>
      <c r="M37" s="1344"/>
      <c r="N37" s="1344"/>
      <c r="O37" s="772"/>
      <c r="P37" s="67"/>
    </row>
    <row r="38" spans="1:16" ht="19.899999999999999" customHeight="1">
      <c r="A38" s="167"/>
      <c r="B38" s="1445" t="s">
        <v>946</v>
      </c>
      <c r="C38" s="1346"/>
      <c r="D38" s="1438"/>
      <c r="E38" s="1346"/>
      <c r="F38" s="1346"/>
      <c r="G38" s="1346"/>
      <c r="H38" s="1346"/>
      <c r="I38" s="1346"/>
      <c r="J38" s="1346"/>
      <c r="K38" s="1346"/>
      <c r="L38" s="1346"/>
      <c r="M38" s="1346"/>
      <c r="N38" s="1346"/>
      <c r="O38" s="772"/>
      <c r="P38" s="67"/>
    </row>
    <row r="39" spans="1:16" ht="19.899999999999999" customHeight="1">
      <c r="A39" s="167"/>
      <c r="B39" s="1344"/>
      <c r="C39" s="1344"/>
      <c r="D39" s="1344"/>
      <c r="E39" s="1344"/>
      <c r="F39" s="1344"/>
      <c r="G39" s="1344"/>
      <c r="H39" s="1344"/>
      <c r="I39" s="1344"/>
      <c r="J39" s="1344"/>
      <c r="K39" s="1344"/>
      <c r="L39" s="1344"/>
      <c r="M39" s="1344"/>
      <c r="N39" s="1344"/>
      <c r="O39" s="772"/>
      <c r="P39" s="67"/>
    </row>
    <row r="40" spans="1:16" ht="19.899999999999999" customHeight="1">
      <c r="A40" s="167"/>
      <c r="B40" s="1355" t="s">
        <v>1361</v>
      </c>
      <c r="C40" s="1344"/>
      <c r="D40" s="1344" t="s">
        <v>947</v>
      </c>
      <c r="E40" s="1344"/>
      <c r="F40" s="1344"/>
      <c r="G40" s="1344"/>
      <c r="H40" s="1344"/>
      <c r="I40" s="1344"/>
      <c r="J40" s="1344"/>
      <c r="K40" s="1344"/>
      <c r="L40" s="1344"/>
      <c r="M40" s="1344"/>
      <c r="N40" s="1344"/>
      <c r="O40" s="772"/>
      <c r="P40" s="67"/>
    </row>
    <row r="41" spans="1:16" ht="19.899999999999999" customHeight="1">
      <c r="A41" s="167"/>
      <c r="B41" s="1355" t="s">
        <v>1375</v>
      </c>
      <c r="C41" s="1344"/>
      <c r="D41" s="1446" t="s">
        <v>948</v>
      </c>
      <c r="E41" s="1346"/>
      <c r="F41" s="1346"/>
      <c r="G41" s="1346"/>
      <c r="H41" s="1346"/>
      <c r="I41" s="1346"/>
      <c r="J41" s="1346"/>
      <c r="K41" s="1346"/>
      <c r="L41" s="1346"/>
      <c r="M41" s="1346"/>
      <c r="N41" s="1346"/>
      <c r="O41" s="772"/>
      <c r="P41" s="67"/>
    </row>
    <row r="42" spans="1:16" ht="19.899999999999999" customHeight="1">
      <c r="A42" s="167"/>
      <c r="B42" s="1355" t="s">
        <v>2137</v>
      </c>
      <c r="C42" s="1344"/>
      <c r="D42" s="1446" t="s">
        <v>949</v>
      </c>
      <c r="E42" s="1346"/>
      <c r="F42" s="1346"/>
      <c r="G42" s="1346"/>
      <c r="H42" s="1346"/>
      <c r="I42" s="1346"/>
      <c r="J42" s="1346"/>
      <c r="K42" s="1346"/>
      <c r="L42" s="1346"/>
      <c r="M42" s="1346"/>
      <c r="N42" s="1346"/>
      <c r="O42" s="772"/>
      <c r="P42" s="67"/>
    </row>
    <row r="43" spans="1:16" ht="19.899999999999999" customHeight="1">
      <c r="A43" s="167"/>
      <c r="B43" s="1344"/>
      <c r="C43" s="1344"/>
      <c r="D43" s="1446" t="s">
        <v>941</v>
      </c>
      <c r="E43" s="1346"/>
      <c r="F43" s="1346"/>
      <c r="G43" s="1346"/>
      <c r="H43" s="1346"/>
      <c r="I43" s="1346"/>
      <c r="J43" s="1346"/>
      <c r="K43" s="1346"/>
      <c r="L43" s="1346"/>
      <c r="M43" s="1346"/>
      <c r="N43" s="1346"/>
      <c r="O43" s="772"/>
      <c r="P43" s="67"/>
    </row>
    <row r="44" spans="1:16" ht="19.899999999999999" customHeight="1">
      <c r="A44" s="822"/>
      <c r="B44" s="800"/>
      <c r="C44" s="800"/>
      <c r="D44" s="806"/>
      <c r="E44" s="806"/>
      <c r="F44" s="806"/>
      <c r="G44" s="806"/>
      <c r="H44" s="806"/>
      <c r="I44" s="806"/>
      <c r="J44" s="806"/>
      <c r="K44" s="806"/>
      <c r="L44" s="806"/>
      <c r="M44" s="806"/>
      <c r="N44" s="806"/>
      <c r="O44" s="782"/>
      <c r="P44" s="67"/>
    </row>
    <row r="45" spans="1:16" ht="19.899999999999999" customHeight="1">
      <c r="A45" s="167"/>
      <c r="B45" s="1344"/>
      <c r="C45" s="813"/>
      <c r="D45" s="1344"/>
      <c r="E45" s="1344"/>
      <c r="F45" s="1344"/>
      <c r="G45" s="904"/>
      <c r="H45" s="1346" t="s">
        <v>188</v>
      </c>
      <c r="I45" s="1346"/>
      <c r="J45" s="1346"/>
      <c r="K45" s="904"/>
      <c r="L45" s="1346" t="s">
        <v>865</v>
      </c>
      <c r="M45" s="1346"/>
      <c r="N45" s="1346"/>
      <c r="O45" s="772"/>
      <c r="P45" s="67"/>
    </row>
    <row r="46" spans="1:16" ht="19.899999999999999" customHeight="1">
      <c r="A46" s="167"/>
      <c r="B46" s="1355" t="s">
        <v>2228</v>
      </c>
      <c r="C46" s="904"/>
      <c r="D46" s="1344"/>
      <c r="E46" s="1344"/>
      <c r="F46" s="1344"/>
      <c r="G46" s="813"/>
      <c r="H46" s="801"/>
      <c r="I46" s="813"/>
      <c r="J46" s="801"/>
      <c r="K46" s="813"/>
      <c r="L46" s="801"/>
      <c r="M46" s="813"/>
      <c r="N46" s="801"/>
      <c r="O46" s="785"/>
      <c r="P46" s="67"/>
    </row>
    <row r="47" spans="1:16" ht="19.899999999999999" customHeight="1">
      <c r="A47" s="167"/>
      <c r="B47" s="1355" t="s">
        <v>2240</v>
      </c>
      <c r="C47" s="904"/>
      <c r="D47" s="1346" t="s">
        <v>1790</v>
      </c>
      <c r="E47" s="1346"/>
      <c r="F47" s="1346"/>
      <c r="G47" s="904"/>
      <c r="H47" s="1355" t="s">
        <v>899</v>
      </c>
      <c r="I47" s="904"/>
      <c r="J47" s="1355" t="s">
        <v>1219</v>
      </c>
      <c r="K47" s="904"/>
      <c r="L47" s="1355" t="s">
        <v>899</v>
      </c>
      <c r="M47" s="904"/>
      <c r="N47" s="1355" t="s">
        <v>1219</v>
      </c>
      <c r="O47" s="772"/>
      <c r="P47" s="67"/>
    </row>
    <row r="48" spans="1:16" ht="19.899999999999999" customHeight="1">
      <c r="A48" s="822"/>
      <c r="B48" s="800"/>
      <c r="C48" s="910"/>
      <c r="D48" s="806" t="s">
        <v>2255</v>
      </c>
      <c r="E48" s="806"/>
      <c r="F48" s="806"/>
      <c r="G48" s="910"/>
      <c r="H48" s="815" t="s">
        <v>2256</v>
      </c>
      <c r="I48" s="910"/>
      <c r="J48" s="815" t="s">
        <v>2257</v>
      </c>
      <c r="K48" s="910"/>
      <c r="L48" s="815" t="s">
        <v>2258</v>
      </c>
      <c r="M48" s="910"/>
      <c r="N48" s="815" t="s">
        <v>2259</v>
      </c>
      <c r="O48" s="782"/>
      <c r="P48" s="67"/>
    </row>
    <row r="49" spans="1:16" ht="19.899999999999999" customHeight="1">
      <c r="A49" s="167"/>
      <c r="B49" s="1355" t="s">
        <v>2274</v>
      </c>
      <c r="C49" s="904"/>
      <c r="D49" s="1450"/>
      <c r="E49" s="1450"/>
      <c r="F49" s="1450"/>
      <c r="G49" s="888"/>
      <c r="H49" s="1452"/>
      <c r="I49" s="914"/>
      <c r="J49" s="1451">
        <v>0</v>
      </c>
      <c r="K49" s="914"/>
      <c r="L49" s="1452"/>
      <c r="M49" s="914"/>
      <c r="N49" s="1451">
        <v>0</v>
      </c>
      <c r="O49" s="772"/>
      <c r="P49" s="67"/>
    </row>
    <row r="50" spans="1:16" ht="19.899999999999999" customHeight="1">
      <c r="A50" s="167"/>
      <c r="B50" s="1355" t="s">
        <v>2275</v>
      </c>
      <c r="C50" s="904"/>
      <c r="D50" s="1450"/>
      <c r="E50" s="1450"/>
      <c r="F50" s="1450"/>
      <c r="G50" s="888"/>
      <c r="H50" s="1452"/>
      <c r="I50" s="914"/>
      <c r="J50" s="1452"/>
      <c r="K50" s="914"/>
      <c r="L50" s="1452"/>
      <c r="M50" s="914"/>
      <c r="N50" s="1452"/>
      <c r="O50" s="772"/>
      <c r="P50" s="67"/>
    </row>
    <row r="51" spans="1:16" ht="19.899999999999999" customHeight="1">
      <c r="A51" s="167"/>
      <c r="B51" s="1355" t="s">
        <v>2276</v>
      </c>
      <c r="C51" s="904"/>
      <c r="D51" s="1450"/>
      <c r="E51" s="1450"/>
      <c r="F51" s="1450"/>
      <c r="G51" s="888"/>
      <c r="H51" s="1452"/>
      <c r="I51" s="914"/>
      <c r="J51" s="1452"/>
      <c r="K51" s="914"/>
      <c r="L51" s="1452"/>
      <c r="M51" s="914"/>
      <c r="N51" s="1452"/>
      <c r="O51" s="772"/>
      <c r="P51" s="67"/>
    </row>
    <row r="52" spans="1:16" ht="19.899999999999999" customHeight="1">
      <c r="A52" s="167"/>
      <c r="B52" s="1355" t="s">
        <v>2277</v>
      </c>
      <c r="C52" s="904"/>
      <c r="D52" s="1450"/>
      <c r="E52" s="1450"/>
      <c r="F52" s="1450"/>
      <c r="G52" s="888"/>
      <c r="H52" s="1452"/>
      <c r="I52" s="914"/>
      <c r="J52" s="1452"/>
      <c r="K52" s="914"/>
      <c r="L52" s="1452"/>
      <c r="M52" s="914"/>
      <c r="N52" s="1452"/>
      <c r="O52" s="772"/>
      <c r="P52" s="67"/>
    </row>
    <row r="53" spans="1:16" ht="19.899999999999999" customHeight="1">
      <c r="A53" s="167"/>
      <c r="B53" s="1355" t="s">
        <v>2278</v>
      </c>
      <c r="C53" s="904"/>
      <c r="D53" s="1450"/>
      <c r="E53" s="1450"/>
      <c r="F53" s="1450"/>
      <c r="G53" s="888"/>
      <c r="H53" s="1452"/>
      <c r="I53" s="914"/>
      <c r="J53" s="1452"/>
      <c r="K53" s="914"/>
      <c r="L53" s="1452"/>
      <c r="M53" s="914"/>
      <c r="N53" s="1452"/>
      <c r="O53" s="772"/>
      <c r="P53" s="67"/>
    </row>
    <row r="54" spans="1:16" ht="19.899999999999999" customHeight="1">
      <c r="A54" s="167"/>
      <c r="B54" s="1355" t="s">
        <v>2279</v>
      </c>
      <c r="C54" s="904"/>
      <c r="D54" s="1450"/>
      <c r="E54" s="1450"/>
      <c r="F54" s="1450"/>
      <c r="G54" s="888"/>
      <c r="H54" s="1452"/>
      <c r="I54" s="914"/>
      <c r="J54" s="1452"/>
      <c r="K54" s="914"/>
      <c r="L54" s="1452"/>
      <c r="M54" s="914"/>
      <c r="N54" s="1452"/>
      <c r="O54" s="772"/>
      <c r="P54" s="67"/>
    </row>
    <row r="55" spans="1:16" ht="19.899999999999999" customHeight="1">
      <c r="A55" s="167"/>
      <c r="B55" s="1355" t="s">
        <v>2280</v>
      </c>
      <c r="C55" s="904"/>
      <c r="D55" s="1450"/>
      <c r="E55" s="1450"/>
      <c r="F55" s="1450"/>
      <c r="G55" s="888"/>
      <c r="H55" s="1452"/>
      <c r="I55" s="914"/>
      <c r="J55" s="1452"/>
      <c r="K55" s="914"/>
      <c r="L55" s="1452"/>
      <c r="M55" s="914"/>
      <c r="N55" s="1452"/>
      <c r="O55" s="772"/>
      <c r="P55" s="67"/>
    </row>
    <row r="56" spans="1:16" ht="19.899999999999999" customHeight="1">
      <c r="A56" s="167"/>
      <c r="B56" s="1355" t="s">
        <v>167</v>
      </c>
      <c r="C56" s="904"/>
      <c r="D56" s="1450"/>
      <c r="E56" s="1450"/>
      <c r="F56" s="1450"/>
      <c r="G56" s="888"/>
      <c r="H56" s="1452"/>
      <c r="I56" s="914"/>
      <c r="J56" s="1452"/>
      <c r="K56" s="914"/>
      <c r="L56" s="1452"/>
      <c r="M56" s="914"/>
      <c r="N56" s="1452"/>
      <c r="O56" s="772"/>
      <c r="P56" s="67"/>
    </row>
    <row r="57" spans="1:16" ht="19.899999999999999" customHeight="1">
      <c r="A57" s="167"/>
      <c r="B57" s="1355" t="s">
        <v>170</v>
      </c>
      <c r="C57" s="904"/>
      <c r="D57" s="1450"/>
      <c r="E57" s="1450"/>
      <c r="F57" s="1450"/>
      <c r="G57" s="888"/>
      <c r="H57" s="1452"/>
      <c r="I57" s="914"/>
      <c r="J57" s="1452"/>
      <c r="K57" s="914"/>
      <c r="L57" s="1452"/>
      <c r="M57" s="914"/>
      <c r="N57" s="1452"/>
      <c r="O57" s="772"/>
      <c r="P57" s="67"/>
    </row>
    <row r="58" spans="1:16" ht="19.899999999999999" customHeight="1">
      <c r="A58" s="167"/>
      <c r="B58" s="1355" t="s">
        <v>172</v>
      </c>
      <c r="C58" s="904"/>
      <c r="D58" s="1450"/>
      <c r="E58" s="1450"/>
      <c r="F58" s="1450"/>
      <c r="G58" s="888"/>
      <c r="H58" s="1452"/>
      <c r="I58" s="914"/>
      <c r="J58" s="1452"/>
      <c r="K58" s="914"/>
      <c r="L58" s="1452"/>
      <c r="M58" s="914"/>
      <c r="N58" s="1452"/>
      <c r="O58" s="772"/>
      <c r="P58" s="67"/>
    </row>
    <row r="59" spans="1:16" ht="19.899999999999999" customHeight="1">
      <c r="A59" s="167"/>
      <c r="B59" s="1355" t="s">
        <v>175</v>
      </c>
      <c r="C59" s="904"/>
      <c r="D59" s="1450"/>
      <c r="E59" s="1450"/>
      <c r="F59" s="1450"/>
      <c r="G59" s="888"/>
      <c r="H59" s="1452"/>
      <c r="I59" s="914"/>
      <c r="J59" s="1452"/>
      <c r="K59" s="914"/>
      <c r="L59" s="1452"/>
      <c r="M59" s="914"/>
      <c r="N59" s="1452"/>
      <c r="O59" s="772"/>
      <c r="P59" s="67"/>
    </row>
    <row r="60" spans="1:16" ht="19.899999999999999" customHeight="1">
      <c r="A60" s="167"/>
      <c r="B60" s="1355" t="s">
        <v>533</v>
      </c>
      <c r="C60" s="904"/>
      <c r="D60" s="1450"/>
      <c r="E60" s="1450"/>
      <c r="F60" s="1450"/>
      <c r="G60" s="888"/>
      <c r="H60" s="1452"/>
      <c r="I60" s="914"/>
      <c r="J60" s="1452"/>
      <c r="K60" s="914"/>
      <c r="L60" s="1452"/>
      <c r="M60" s="914"/>
      <c r="N60" s="1452"/>
      <c r="O60" s="772"/>
      <c r="P60" s="67"/>
    </row>
    <row r="61" spans="1:16" ht="19.899999999999999" customHeight="1">
      <c r="A61" s="167"/>
      <c r="B61" s="1355" t="s">
        <v>536</v>
      </c>
      <c r="C61" s="904"/>
      <c r="D61" s="1450"/>
      <c r="E61" s="1450"/>
      <c r="F61" s="1450"/>
      <c r="G61" s="888"/>
      <c r="H61" s="1452"/>
      <c r="I61" s="914"/>
      <c r="J61" s="1452"/>
      <c r="K61" s="914"/>
      <c r="L61" s="1452"/>
      <c r="M61" s="914"/>
      <c r="N61" s="1452"/>
      <c r="O61" s="772"/>
      <c r="P61" s="67"/>
    </row>
    <row r="62" spans="1:16" ht="19.899999999999999" customHeight="1">
      <c r="A62" s="167"/>
      <c r="B62" s="1355" t="s">
        <v>539</v>
      </c>
      <c r="C62" s="904"/>
      <c r="D62" s="1450"/>
      <c r="E62" s="1450"/>
      <c r="F62" s="1450"/>
      <c r="G62" s="888"/>
      <c r="H62" s="1452"/>
      <c r="I62" s="914"/>
      <c r="J62" s="1452"/>
      <c r="K62" s="914"/>
      <c r="L62" s="1452"/>
      <c r="M62" s="914"/>
      <c r="N62" s="1452"/>
      <c r="O62" s="772"/>
      <c r="P62" s="67"/>
    </row>
    <row r="63" spans="1:16" ht="19.899999999999999" customHeight="1">
      <c r="A63" s="167"/>
      <c r="B63" s="1355" t="s">
        <v>543</v>
      </c>
      <c r="C63" s="904"/>
      <c r="D63" s="1450"/>
      <c r="E63" s="1450"/>
      <c r="F63" s="1450"/>
      <c r="G63" s="888"/>
      <c r="H63" s="1452"/>
      <c r="I63" s="914"/>
      <c r="J63" s="1452"/>
      <c r="K63" s="914"/>
      <c r="L63" s="1452"/>
      <c r="M63" s="914"/>
      <c r="N63" s="1452"/>
      <c r="O63" s="772"/>
      <c r="P63" s="67"/>
    </row>
    <row r="64" spans="1:16" ht="19.899999999999999" customHeight="1">
      <c r="A64" s="167"/>
      <c r="B64" s="1355" t="s">
        <v>546</v>
      </c>
      <c r="C64" s="904"/>
      <c r="D64" s="1450"/>
      <c r="E64" s="1450"/>
      <c r="F64" s="1450" t="s">
        <v>1482</v>
      </c>
      <c r="G64" s="888"/>
      <c r="H64" s="1450" t="s">
        <v>1482</v>
      </c>
      <c r="I64" s="917"/>
      <c r="J64" s="918"/>
      <c r="K64" s="888"/>
      <c r="L64" s="1450" t="s">
        <v>1482</v>
      </c>
      <c r="M64" s="917"/>
      <c r="N64" s="918"/>
      <c r="O64" s="782"/>
      <c r="P64" s="67"/>
    </row>
    <row r="65" spans="1:16" ht="19.899999999999999" customHeight="1" thickBot="1">
      <c r="A65" s="823"/>
      <c r="B65" s="905" t="s">
        <v>549</v>
      </c>
      <c r="C65" s="906"/>
      <c r="D65" s="817"/>
      <c r="E65" s="817"/>
      <c r="F65" s="919" t="s">
        <v>950</v>
      </c>
      <c r="G65" s="906"/>
      <c r="H65" s="905" t="s">
        <v>951</v>
      </c>
      <c r="I65" s="906" t="s">
        <v>1236</v>
      </c>
      <c r="J65" s="817">
        <f>SUM(J49:J64)</f>
        <v>0</v>
      </c>
      <c r="K65" s="906"/>
      <c r="L65" s="905" t="s">
        <v>951</v>
      </c>
      <c r="M65" s="906" t="s">
        <v>1236</v>
      </c>
      <c r="N65" s="817">
        <f>SUM(N49:N64)</f>
        <v>0</v>
      </c>
      <c r="O65" s="818"/>
      <c r="P65" s="67"/>
    </row>
    <row r="66" spans="1:16" ht="19.899999999999999" customHeight="1">
      <c r="A66" s="765"/>
      <c r="B66" s="819" t="s">
        <v>2717</v>
      </c>
      <c r="C66" s="765"/>
      <c r="D66" s="765"/>
      <c r="E66" s="765"/>
      <c r="F66" s="765"/>
      <c r="G66" s="765"/>
      <c r="H66" s="765"/>
      <c r="I66" s="765"/>
      <c r="J66" s="765"/>
      <c r="K66" s="765"/>
      <c r="L66" s="765"/>
      <c r="M66" s="765"/>
      <c r="N66" s="765"/>
      <c r="O66" s="765"/>
      <c r="P66" s="67"/>
    </row>
    <row r="67" spans="1:16" ht="19.899999999999999" customHeight="1">
      <c r="A67" s="134">
        <v>77</v>
      </c>
      <c r="B67" s="134"/>
      <c r="C67" s="134"/>
      <c r="D67" s="134"/>
      <c r="E67" s="134"/>
      <c r="F67" s="134"/>
      <c r="G67" s="134"/>
      <c r="H67" s="134"/>
      <c r="I67" s="134"/>
      <c r="J67" s="134"/>
      <c r="K67" s="134"/>
      <c r="L67" s="134"/>
      <c r="M67" s="134"/>
      <c r="N67" s="134"/>
      <c r="O67" s="134"/>
      <c r="P67" s="67"/>
    </row>
    <row r="68" spans="1:16">
      <c r="A68" s="67"/>
    </row>
    <row r="69" spans="1:16">
      <c r="A69" s="67"/>
    </row>
    <row r="70" spans="1:16">
      <c r="A70" s="67"/>
    </row>
    <row r="71" spans="1:16">
      <c r="A71" s="67"/>
    </row>
    <row r="72" spans="1:16">
      <c r="A72" s="67"/>
    </row>
    <row r="73" spans="1:16">
      <c r="A73" s="67"/>
    </row>
    <row r="74" spans="1:16">
      <c r="A74" s="67"/>
    </row>
    <row r="75" spans="1:16">
      <c r="A75" s="67"/>
    </row>
    <row r="76" spans="1:16">
      <c r="A76" s="67"/>
    </row>
    <row r="77" spans="1:16">
      <c r="A77" s="67"/>
    </row>
    <row r="78" spans="1:16">
      <c r="A78" s="67"/>
    </row>
    <row r="79" spans="1:16">
      <c r="A79" s="67"/>
    </row>
    <row r="80" spans="1:16">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sheetData>
  <phoneticPr fontId="62" type="noConversion"/>
  <printOptions horizontalCentered="1"/>
  <pageMargins left="0.5" right="0.5" top="0.5" bottom="0.5" header="0.5" footer="0.5"/>
  <pageSetup scale="5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401" r:id="rId4" name="Button 57">
              <controlPr locked="0" defaultSize="0" autoFill="0" autoLine="0" autoPict="0">
                <anchor moveWithCells="1" sizeWithCells="1">
                  <from>
                    <xdr:col>0</xdr:col>
                    <xdr:colOff>0</xdr:colOff>
                    <xdr:row>70</xdr:row>
                    <xdr:rowOff>9525</xdr:rowOff>
                  </from>
                  <to>
                    <xdr:col>0</xdr:col>
                    <xdr:colOff>0</xdr:colOff>
                    <xdr:row>72</xdr:row>
                    <xdr:rowOff>171450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election activeCell="A53" sqref="A53"/>
    </sheetView>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78</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D159"/>
  <sheetViews>
    <sheetView defaultGridColor="0" topLeftCell="A4" colorId="22" zoomScale="80" zoomScaleNormal="80" workbookViewId="0">
      <selection activeCell="F26" sqref="F26"/>
    </sheetView>
  </sheetViews>
  <sheetFormatPr defaultColWidth="9.77734375" defaultRowHeight="15"/>
  <cols>
    <col min="1" max="1" width="5.77734375" customWidth="1"/>
    <col min="2" max="2" width="60.77734375" customWidth="1"/>
    <col min="3" max="3" width="30.77734375" customWidth="1"/>
  </cols>
  <sheetData>
    <row r="1" spans="1:4" ht="15.75" thickBot="1">
      <c r="A1" s="66" t="str">
        <f>'Data Sheet'!A48</f>
        <v>Annual Report of Pattersonville Telephone Company                                                     For the period ending December 31, 2014</v>
      </c>
      <c r="B1" s="67"/>
      <c r="C1" s="67"/>
      <c r="D1" s="67"/>
    </row>
    <row r="2" spans="1:4">
      <c r="A2" s="68"/>
      <c r="B2" s="69"/>
      <c r="C2" s="70"/>
      <c r="D2" s="67"/>
    </row>
    <row r="3" spans="1:4" ht="15.75">
      <c r="A3" s="153" t="s">
        <v>952</v>
      </c>
      <c r="B3" s="134"/>
      <c r="C3" s="135"/>
      <c r="D3" s="67"/>
    </row>
    <row r="4" spans="1:4">
      <c r="A4" s="74"/>
      <c r="B4" s="67"/>
      <c r="C4" s="75"/>
      <c r="D4" s="67"/>
    </row>
    <row r="5" spans="1:4">
      <c r="A5" s="74"/>
      <c r="B5" s="67" t="s">
        <v>953</v>
      </c>
      <c r="C5" s="75"/>
      <c r="D5" s="67"/>
    </row>
    <row r="6" spans="1:4">
      <c r="A6" s="74"/>
      <c r="B6" s="67" t="s">
        <v>1687</v>
      </c>
      <c r="C6" s="75"/>
      <c r="D6" s="67"/>
    </row>
    <row r="7" spans="1:4">
      <c r="A7" s="74"/>
      <c r="B7" s="67" t="s">
        <v>1688</v>
      </c>
      <c r="C7" s="75"/>
      <c r="D7" s="67"/>
    </row>
    <row r="8" spans="1:4">
      <c r="A8" s="74"/>
      <c r="B8" s="67" t="s">
        <v>1689</v>
      </c>
      <c r="C8" s="75"/>
      <c r="D8" s="67"/>
    </row>
    <row r="9" spans="1:4">
      <c r="A9" s="74"/>
      <c r="B9" s="67"/>
      <c r="C9" s="75"/>
      <c r="D9" s="67"/>
    </row>
    <row r="10" spans="1:4">
      <c r="A10" s="74"/>
      <c r="B10" s="67"/>
      <c r="C10" s="75"/>
      <c r="D10" s="67"/>
    </row>
    <row r="11" spans="1:4">
      <c r="A11" s="74"/>
      <c r="B11" s="67" t="s">
        <v>1690</v>
      </c>
      <c r="C11" s="75"/>
      <c r="D11" s="67"/>
    </row>
    <row r="12" spans="1:4">
      <c r="A12" s="74"/>
      <c r="B12" s="67" t="s">
        <v>1691</v>
      </c>
      <c r="C12" s="75"/>
      <c r="D12" s="67"/>
    </row>
    <row r="13" spans="1:4">
      <c r="A13" s="74"/>
      <c r="B13" s="67" t="s">
        <v>1692</v>
      </c>
      <c r="C13" s="75"/>
      <c r="D13" s="67"/>
    </row>
    <row r="14" spans="1:4">
      <c r="A14" s="74"/>
      <c r="B14" s="67" t="s">
        <v>1693</v>
      </c>
      <c r="C14" s="75"/>
      <c r="D14" s="67"/>
    </row>
    <row r="15" spans="1:4">
      <c r="A15" s="74"/>
      <c r="B15" s="67" t="s">
        <v>1694</v>
      </c>
      <c r="C15" s="75"/>
      <c r="D15" s="67"/>
    </row>
    <row r="16" spans="1:4">
      <c r="A16" s="74"/>
      <c r="B16" s="67"/>
      <c r="C16" s="75"/>
      <c r="D16" s="67"/>
    </row>
    <row r="17" spans="1:4">
      <c r="A17" s="74"/>
      <c r="B17" s="67"/>
      <c r="C17" s="75"/>
      <c r="D17" s="67"/>
    </row>
    <row r="18" spans="1:4">
      <c r="A18" s="74"/>
      <c r="B18" s="67"/>
      <c r="C18" s="75"/>
      <c r="D18" s="67"/>
    </row>
    <row r="19" spans="1:4">
      <c r="A19" s="74"/>
      <c r="B19" s="67" t="s">
        <v>1695</v>
      </c>
      <c r="C19" s="75"/>
      <c r="D19" s="67"/>
    </row>
    <row r="20" spans="1:4">
      <c r="A20" s="74"/>
      <c r="B20" s="67"/>
      <c r="C20" s="75"/>
      <c r="D20" s="67"/>
    </row>
    <row r="21" spans="1:4" ht="15.75" thickBot="1">
      <c r="A21" s="162"/>
      <c r="B21" s="103"/>
      <c r="C21" s="144"/>
      <c r="D21" s="67"/>
    </row>
    <row r="22" spans="1:4">
      <c r="A22" s="214"/>
      <c r="B22" s="30"/>
      <c r="C22" s="147"/>
      <c r="D22" s="67"/>
    </row>
    <row r="23" spans="1:4">
      <c r="A23" s="214"/>
      <c r="B23" s="1502" t="s">
        <v>2991</v>
      </c>
      <c r="C23" s="147"/>
      <c r="D23" s="67"/>
    </row>
    <row r="24" spans="1:4">
      <c r="A24" s="214"/>
      <c r="B24" s="1502" t="s">
        <v>2995</v>
      </c>
      <c r="C24" s="147"/>
      <c r="D24" s="67"/>
    </row>
    <row r="25" spans="1:4">
      <c r="A25" s="214"/>
      <c r="B25" s="1502"/>
      <c r="C25" s="147"/>
      <c r="D25" s="67"/>
    </row>
    <row r="26" spans="1:4">
      <c r="A26" s="214"/>
      <c r="B26" s="1502"/>
      <c r="C26" s="147"/>
      <c r="D26" s="67"/>
    </row>
    <row r="27" spans="1:4">
      <c r="A27" s="214"/>
      <c r="B27" s="1502" t="s">
        <v>2992</v>
      </c>
      <c r="C27" s="147"/>
      <c r="D27" s="67"/>
    </row>
    <row r="28" spans="1:4">
      <c r="A28" s="214"/>
      <c r="B28" s="1502" t="s">
        <v>2993</v>
      </c>
      <c r="C28" s="147"/>
      <c r="D28" s="67"/>
    </row>
    <row r="29" spans="1:4">
      <c r="A29" s="214"/>
      <c r="B29" s="1502" t="s">
        <v>2994</v>
      </c>
      <c r="C29" s="147"/>
      <c r="D29" s="67"/>
    </row>
    <row r="30" spans="1:4">
      <c r="A30" s="214"/>
      <c r="B30" s="1502" t="s">
        <v>2996</v>
      </c>
      <c r="C30" s="147"/>
      <c r="D30" s="67"/>
    </row>
    <row r="31" spans="1:4">
      <c r="A31" s="214"/>
      <c r="B31" s="30"/>
      <c r="C31" s="147"/>
      <c r="D31" s="67"/>
    </row>
    <row r="32" spans="1:4">
      <c r="A32" s="214"/>
      <c r="B32" s="30"/>
      <c r="C32" s="147"/>
      <c r="D32" s="67"/>
    </row>
    <row r="33" spans="1:4">
      <c r="A33" s="214"/>
      <c r="B33" s="30"/>
      <c r="C33" s="147"/>
      <c r="D33" s="67"/>
    </row>
    <row r="34" spans="1:4">
      <c r="A34" s="214"/>
      <c r="B34" s="30"/>
      <c r="C34" s="147"/>
      <c r="D34" s="67"/>
    </row>
    <row r="35" spans="1:4">
      <c r="A35" s="214"/>
      <c r="B35" s="30"/>
      <c r="C35" s="147"/>
      <c r="D35" s="67"/>
    </row>
    <row r="36" spans="1:4">
      <c r="A36" s="214"/>
      <c r="B36" s="30"/>
      <c r="C36" s="147"/>
      <c r="D36" s="67"/>
    </row>
    <row r="37" spans="1:4">
      <c r="A37" s="214"/>
      <c r="B37" s="30"/>
      <c r="C37" s="147"/>
      <c r="D37" s="67"/>
    </row>
    <row r="38" spans="1:4">
      <c r="A38" s="214"/>
      <c r="B38" s="30"/>
      <c r="C38" s="147"/>
      <c r="D38" s="67"/>
    </row>
    <row r="39" spans="1:4">
      <c r="A39" s="214"/>
      <c r="B39" s="30"/>
      <c r="C39" s="147"/>
      <c r="D39" s="67"/>
    </row>
    <row r="40" spans="1:4">
      <c r="A40" s="214"/>
      <c r="B40" s="30"/>
      <c r="C40" s="147"/>
      <c r="D40" s="67"/>
    </row>
    <row r="41" spans="1:4">
      <c r="A41" s="214"/>
      <c r="B41" s="30"/>
      <c r="C41" s="147"/>
      <c r="D41" s="67"/>
    </row>
    <row r="42" spans="1:4">
      <c r="A42" s="214"/>
      <c r="B42" s="30"/>
      <c r="C42" s="147"/>
      <c r="D42" s="67"/>
    </row>
    <row r="43" spans="1:4">
      <c r="A43" s="214"/>
      <c r="B43" s="30"/>
      <c r="C43" s="147"/>
      <c r="D43" s="67"/>
    </row>
    <row r="44" spans="1:4">
      <c r="A44" s="214"/>
      <c r="B44" s="30"/>
      <c r="C44" s="147"/>
      <c r="D44" s="67"/>
    </row>
    <row r="45" spans="1:4">
      <c r="A45" s="214"/>
      <c r="B45" s="30"/>
      <c r="C45" s="147"/>
      <c r="D45" s="67"/>
    </row>
    <row r="46" spans="1:4">
      <c r="A46" s="214"/>
      <c r="B46" s="30"/>
      <c r="C46" s="147"/>
      <c r="D46" s="67"/>
    </row>
    <row r="47" spans="1:4">
      <c r="A47" s="214"/>
      <c r="B47" s="30"/>
      <c r="C47" s="147"/>
      <c r="D47" s="67"/>
    </row>
    <row r="48" spans="1:4">
      <c r="A48" s="214"/>
      <c r="B48" s="30"/>
      <c r="C48" s="147"/>
      <c r="D48" s="67"/>
    </row>
    <row r="49" spans="1:4">
      <c r="A49" s="214"/>
      <c r="B49" s="30"/>
      <c r="C49" s="147"/>
      <c r="D49" s="67"/>
    </row>
    <row r="50" spans="1:4">
      <c r="A50" s="214"/>
      <c r="B50" s="30"/>
      <c r="C50" s="147"/>
      <c r="D50" s="67"/>
    </row>
    <row r="51" spans="1:4">
      <c r="A51" s="214"/>
      <c r="B51" s="30"/>
      <c r="C51" s="147"/>
      <c r="D51" s="67"/>
    </row>
    <row r="52" spans="1:4">
      <c r="A52" s="214"/>
      <c r="B52" s="30"/>
      <c r="C52" s="147"/>
      <c r="D52" s="67"/>
    </row>
    <row r="53" spans="1:4">
      <c r="A53" s="214"/>
      <c r="B53" s="30"/>
      <c r="C53" s="147"/>
      <c r="D53" s="67"/>
    </row>
    <row r="54" spans="1:4">
      <c r="A54" s="214"/>
      <c r="B54" s="30"/>
      <c r="C54" s="147"/>
      <c r="D54" s="67"/>
    </row>
    <row r="55" spans="1:4">
      <c r="A55" s="214"/>
      <c r="B55" s="30"/>
      <c r="C55" s="147"/>
      <c r="D55" s="67"/>
    </row>
    <row r="56" spans="1:4">
      <c r="A56" s="214"/>
      <c r="B56" s="30"/>
      <c r="C56" s="147"/>
      <c r="D56" s="67"/>
    </row>
    <row r="57" spans="1:4">
      <c r="A57" s="214"/>
      <c r="B57" s="30"/>
      <c r="C57" s="147"/>
      <c r="D57" s="67"/>
    </row>
    <row r="58" spans="1:4">
      <c r="A58" s="214"/>
      <c r="B58" s="30"/>
      <c r="C58" s="147"/>
      <c r="D58" s="67"/>
    </row>
    <row r="59" spans="1:4">
      <c r="A59" s="214"/>
      <c r="B59" s="30"/>
      <c r="C59" s="147"/>
      <c r="D59" s="67"/>
    </row>
    <row r="60" spans="1:4">
      <c r="A60" s="214"/>
      <c r="B60" s="30"/>
      <c r="C60" s="147"/>
      <c r="D60" s="67"/>
    </row>
    <row r="61" spans="1:4">
      <c r="A61" s="214"/>
      <c r="B61" s="30"/>
      <c r="C61" s="147"/>
      <c r="D61" s="67"/>
    </row>
    <row r="62" spans="1:4">
      <c r="A62" s="214"/>
      <c r="B62" s="30"/>
      <c r="C62" s="147"/>
      <c r="D62" s="67"/>
    </row>
    <row r="63" spans="1:4">
      <c r="A63" s="214"/>
      <c r="B63" s="30"/>
      <c r="C63" s="147"/>
      <c r="D63" s="67"/>
    </row>
    <row r="64" spans="1:4">
      <c r="A64" s="214"/>
      <c r="B64" s="30"/>
      <c r="C64" s="147"/>
      <c r="D64" s="67"/>
    </row>
    <row r="65" spans="1:4" ht="15.75" thickBot="1">
      <c r="A65" s="216"/>
      <c r="B65" s="149"/>
      <c r="C65" s="151"/>
      <c r="D65" s="67"/>
    </row>
    <row r="66" spans="1:4">
      <c r="A66" s="67" t="s">
        <v>2189</v>
      </c>
      <c r="B66" s="67"/>
      <c r="C66" s="67"/>
      <c r="D66" s="67"/>
    </row>
    <row r="67" spans="1:4">
      <c r="A67" s="134">
        <v>79</v>
      </c>
      <c r="B67" s="134"/>
      <c r="C67" s="134"/>
      <c r="D67" s="67"/>
    </row>
    <row r="68" spans="1:4" ht="15.75" thickBot="1">
      <c r="A68" s="66" t="str">
        <f>'Data Sheet'!A48</f>
        <v>Annual Report of Pattersonville Telephone Company                                                     For the period ending December 31, 2014</v>
      </c>
      <c r="B68" s="67"/>
      <c r="C68" s="67"/>
      <c r="D68" s="67"/>
    </row>
    <row r="69" spans="1:4">
      <c r="A69" s="68"/>
      <c r="B69" s="69"/>
      <c r="C69" s="70"/>
      <c r="D69" s="67"/>
    </row>
    <row r="70" spans="1:4" ht="15.75">
      <c r="A70" s="153" t="s">
        <v>1696</v>
      </c>
      <c r="B70" s="134"/>
      <c r="C70" s="135"/>
      <c r="D70" s="67"/>
    </row>
    <row r="71" spans="1:4" ht="15.75" thickBot="1">
      <c r="A71" s="162"/>
      <c r="B71" s="103"/>
      <c r="C71" s="144"/>
      <c r="D71" s="67"/>
    </row>
    <row r="72" spans="1:4">
      <c r="A72" s="214"/>
      <c r="B72" s="30"/>
      <c r="C72" s="147"/>
      <c r="D72" s="67"/>
    </row>
    <row r="73" spans="1:4">
      <c r="A73" s="214"/>
      <c r="B73" s="30"/>
      <c r="C73" s="147"/>
      <c r="D73" s="67"/>
    </row>
    <row r="74" spans="1:4">
      <c r="A74" s="214"/>
      <c r="B74" s="30"/>
      <c r="C74" s="147"/>
      <c r="D74" s="67"/>
    </row>
    <row r="75" spans="1:4">
      <c r="A75" s="214"/>
      <c r="B75" s="30"/>
      <c r="C75" s="147"/>
      <c r="D75" s="67"/>
    </row>
    <row r="76" spans="1:4">
      <c r="A76" s="214"/>
      <c r="B76" s="30"/>
      <c r="C76" s="147"/>
      <c r="D76" s="67"/>
    </row>
    <row r="77" spans="1:4">
      <c r="A77" s="214"/>
      <c r="B77" s="30"/>
      <c r="C77" s="147"/>
      <c r="D77" s="67"/>
    </row>
    <row r="78" spans="1:4">
      <c r="A78" s="214"/>
      <c r="B78" s="30"/>
      <c r="C78" s="147"/>
      <c r="D78" s="67"/>
    </row>
    <row r="79" spans="1:4">
      <c r="A79" s="214"/>
      <c r="B79" s="30"/>
      <c r="C79" s="147"/>
      <c r="D79" s="67"/>
    </row>
    <row r="80" spans="1:4">
      <c r="A80" s="214"/>
      <c r="B80" s="30"/>
      <c r="C80" s="147"/>
      <c r="D80" s="67"/>
    </row>
    <row r="81" spans="1:4">
      <c r="A81" s="214"/>
      <c r="B81" s="30"/>
      <c r="C81" s="147"/>
      <c r="D81" s="67"/>
    </row>
    <row r="82" spans="1:4">
      <c r="A82" s="214"/>
      <c r="B82" s="30"/>
      <c r="C82" s="147"/>
      <c r="D82" s="67"/>
    </row>
    <row r="83" spans="1:4">
      <c r="A83" s="214"/>
      <c r="B83" s="30"/>
      <c r="C83" s="147"/>
      <c r="D83" s="67"/>
    </row>
    <row r="84" spans="1:4">
      <c r="A84" s="214"/>
      <c r="B84" s="30"/>
      <c r="C84" s="147"/>
      <c r="D84" s="67"/>
    </row>
    <row r="85" spans="1:4">
      <c r="A85" s="214"/>
      <c r="B85" s="30"/>
      <c r="C85" s="147"/>
      <c r="D85" s="67"/>
    </row>
    <row r="86" spans="1:4">
      <c r="A86" s="214"/>
      <c r="B86" s="30"/>
      <c r="C86" s="147"/>
      <c r="D86" s="67"/>
    </row>
    <row r="87" spans="1:4">
      <c r="A87" s="214"/>
      <c r="B87" s="30"/>
      <c r="C87" s="147"/>
      <c r="D87" s="67"/>
    </row>
    <row r="88" spans="1:4">
      <c r="A88" s="214"/>
      <c r="B88" s="30"/>
      <c r="C88" s="147"/>
      <c r="D88" s="67"/>
    </row>
    <row r="89" spans="1:4">
      <c r="A89" s="214"/>
      <c r="B89" s="30"/>
      <c r="C89" s="147"/>
      <c r="D89" s="67"/>
    </row>
    <row r="90" spans="1:4">
      <c r="A90" s="214"/>
      <c r="B90" s="30"/>
      <c r="C90" s="147"/>
      <c r="D90" s="67"/>
    </row>
    <row r="91" spans="1:4">
      <c r="A91" s="214"/>
      <c r="B91" s="30"/>
      <c r="C91" s="147"/>
      <c r="D91" s="67"/>
    </row>
    <row r="92" spans="1:4">
      <c r="A92" s="214"/>
      <c r="B92" s="30"/>
      <c r="C92" s="147"/>
      <c r="D92" s="67"/>
    </row>
    <row r="93" spans="1:4">
      <c r="A93" s="214"/>
      <c r="B93" s="30"/>
      <c r="C93" s="147"/>
      <c r="D93" s="67"/>
    </row>
    <row r="94" spans="1:4">
      <c r="A94" s="214"/>
      <c r="B94" s="30"/>
      <c r="C94" s="147"/>
      <c r="D94" s="67"/>
    </row>
    <row r="95" spans="1:4">
      <c r="A95" s="214"/>
      <c r="B95" s="30"/>
      <c r="C95" s="147"/>
      <c r="D95" s="67"/>
    </row>
    <row r="96" spans="1:4">
      <c r="A96" s="214"/>
      <c r="B96" s="30"/>
      <c r="C96" s="147"/>
      <c r="D96" s="67"/>
    </row>
    <row r="97" spans="1:4">
      <c r="A97" s="214"/>
      <c r="B97" s="30"/>
      <c r="C97" s="147"/>
      <c r="D97" s="67"/>
    </row>
    <row r="98" spans="1:4">
      <c r="A98" s="214"/>
      <c r="B98" s="30"/>
      <c r="C98" s="147"/>
      <c r="D98" s="67"/>
    </row>
    <row r="99" spans="1:4">
      <c r="A99" s="214"/>
      <c r="B99" s="30"/>
      <c r="C99" s="147"/>
      <c r="D99" s="67"/>
    </row>
    <row r="100" spans="1:4">
      <c r="A100" s="214"/>
      <c r="B100" s="30"/>
      <c r="C100" s="147"/>
      <c r="D100" s="67"/>
    </row>
    <row r="101" spans="1:4">
      <c r="A101" s="214"/>
      <c r="B101" s="30"/>
      <c r="C101" s="147"/>
      <c r="D101" s="67"/>
    </row>
    <row r="102" spans="1:4">
      <c r="A102" s="214"/>
      <c r="B102" s="30"/>
      <c r="C102" s="147"/>
      <c r="D102" s="67"/>
    </row>
    <row r="103" spans="1:4">
      <c r="A103" s="214"/>
      <c r="B103" s="30"/>
      <c r="C103" s="147"/>
      <c r="D103" s="67"/>
    </row>
    <row r="104" spans="1:4">
      <c r="A104" s="214"/>
      <c r="B104" s="30"/>
      <c r="C104" s="147"/>
      <c r="D104" s="67"/>
    </row>
    <row r="105" spans="1:4">
      <c r="A105" s="214"/>
      <c r="B105" s="30"/>
      <c r="C105" s="147"/>
      <c r="D105" s="67"/>
    </row>
    <row r="106" spans="1:4">
      <c r="A106" s="214"/>
      <c r="B106" s="30"/>
      <c r="C106" s="147"/>
      <c r="D106" s="67"/>
    </row>
    <row r="107" spans="1:4">
      <c r="A107" s="214"/>
      <c r="B107" s="30"/>
      <c r="C107" s="147"/>
      <c r="D107" s="67"/>
    </row>
    <row r="108" spans="1:4">
      <c r="A108" s="214"/>
      <c r="B108" s="30"/>
      <c r="C108" s="147"/>
      <c r="D108" s="67"/>
    </row>
    <row r="109" spans="1:4">
      <c r="A109" s="214"/>
      <c r="B109" s="30"/>
      <c r="C109" s="147"/>
      <c r="D109" s="67"/>
    </row>
    <row r="110" spans="1:4">
      <c r="A110" s="214"/>
      <c r="B110" s="30"/>
      <c r="C110" s="147"/>
      <c r="D110" s="67"/>
    </row>
    <row r="111" spans="1:4">
      <c r="A111" s="214"/>
      <c r="B111" s="30"/>
      <c r="C111" s="147"/>
      <c r="D111" s="67"/>
    </row>
    <row r="112" spans="1:4">
      <c r="A112" s="214"/>
      <c r="B112" s="30"/>
      <c r="C112" s="147"/>
      <c r="D112" s="67"/>
    </row>
    <row r="113" spans="1:4">
      <c r="A113" s="214"/>
      <c r="B113" s="30"/>
      <c r="C113" s="147"/>
      <c r="D113" s="67"/>
    </row>
    <row r="114" spans="1:4">
      <c r="A114" s="214"/>
      <c r="B114" s="30"/>
      <c r="C114" s="147"/>
      <c r="D114" s="67"/>
    </row>
    <row r="115" spans="1:4">
      <c r="A115" s="214"/>
      <c r="B115" s="30"/>
      <c r="C115" s="147"/>
      <c r="D115" s="67"/>
    </row>
    <row r="116" spans="1:4">
      <c r="A116" s="214"/>
      <c r="B116" s="30"/>
      <c r="C116" s="147"/>
      <c r="D116" s="67"/>
    </row>
    <row r="117" spans="1:4">
      <c r="A117" s="214"/>
      <c r="B117" s="30"/>
      <c r="C117" s="147"/>
      <c r="D117" s="67"/>
    </row>
    <row r="118" spans="1:4">
      <c r="A118" s="214"/>
      <c r="B118" s="30"/>
      <c r="C118" s="147"/>
      <c r="D118" s="67"/>
    </row>
    <row r="119" spans="1:4">
      <c r="A119" s="214"/>
      <c r="B119" s="30"/>
      <c r="C119" s="147"/>
      <c r="D119" s="67"/>
    </row>
    <row r="120" spans="1:4">
      <c r="A120" s="214"/>
      <c r="B120" s="30"/>
      <c r="C120" s="147"/>
      <c r="D120" s="67"/>
    </row>
    <row r="121" spans="1:4">
      <c r="A121" s="214"/>
      <c r="B121" s="30"/>
      <c r="C121" s="147"/>
      <c r="D121" s="67"/>
    </row>
    <row r="122" spans="1:4">
      <c r="A122" s="214"/>
      <c r="B122" s="30"/>
      <c r="C122" s="147"/>
      <c r="D122" s="67"/>
    </row>
    <row r="123" spans="1:4">
      <c r="A123" s="214"/>
      <c r="B123" s="30"/>
      <c r="C123" s="147"/>
      <c r="D123" s="67"/>
    </row>
    <row r="124" spans="1:4">
      <c r="A124" s="214"/>
      <c r="B124" s="30"/>
      <c r="C124" s="147"/>
      <c r="D124" s="67"/>
    </row>
    <row r="125" spans="1:4">
      <c r="A125" s="214"/>
      <c r="B125" s="30"/>
      <c r="C125" s="147"/>
      <c r="D125" s="67"/>
    </row>
    <row r="126" spans="1:4">
      <c r="A126" s="214"/>
      <c r="B126" s="30"/>
      <c r="C126" s="147"/>
      <c r="D126" s="67"/>
    </row>
    <row r="127" spans="1:4">
      <c r="A127" s="214"/>
      <c r="B127" s="30"/>
      <c r="C127" s="147"/>
      <c r="D127" s="67"/>
    </row>
    <row r="128" spans="1:4">
      <c r="A128" s="214"/>
      <c r="B128" s="30"/>
      <c r="C128" s="147"/>
      <c r="D128" s="67"/>
    </row>
    <row r="129" spans="1:4">
      <c r="A129" s="214"/>
      <c r="B129" s="30"/>
      <c r="C129" s="147"/>
      <c r="D129" s="67"/>
    </row>
    <row r="130" spans="1:4">
      <c r="A130" s="214"/>
      <c r="B130" s="30"/>
      <c r="C130" s="147"/>
      <c r="D130" s="67"/>
    </row>
    <row r="131" spans="1:4">
      <c r="A131" s="214"/>
      <c r="B131" s="30"/>
      <c r="C131" s="147"/>
      <c r="D131" s="67"/>
    </row>
    <row r="132" spans="1:4" ht="15.75" thickBot="1">
      <c r="A132" s="216"/>
      <c r="B132" s="149"/>
      <c r="C132" s="151"/>
      <c r="D132" s="67"/>
    </row>
    <row r="133" spans="1:4">
      <c r="A133" s="67"/>
      <c r="B133" s="67"/>
      <c r="C133" s="165" t="s">
        <v>513</v>
      </c>
      <c r="D133" s="67"/>
    </row>
    <row r="134" spans="1:4">
      <c r="A134" s="134">
        <v>80</v>
      </c>
      <c r="B134" s="134"/>
      <c r="C134" s="134"/>
      <c r="D134" s="67"/>
    </row>
    <row r="135" spans="1:4">
      <c r="A135" s="67"/>
    </row>
    <row r="136" spans="1:4">
      <c r="A136" s="67"/>
    </row>
    <row r="137" spans="1:4">
      <c r="A137" s="67"/>
    </row>
    <row r="138" spans="1:4">
      <c r="A138" s="67"/>
    </row>
    <row r="139" spans="1:4">
      <c r="A139" s="67"/>
    </row>
    <row r="140" spans="1:4">
      <c r="A140" s="67"/>
    </row>
    <row r="141" spans="1:4">
      <c r="A141" s="67"/>
    </row>
    <row r="142" spans="1:4">
      <c r="A142" s="67"/>
    </row>
    <row r="143" spans="1:4">
      <c r="A143" s="67"/>
    </row>
    <row r="144" spans="1:4">
      <c r="A144" s="67"/>
    </row>
    <row r="145" spans="1:1">
      <c r="A145" s="67"/>
    </row>
    <row r="146" spans="1:1">
      <c r="A146" s="67"/>
    </row>
    <row r="147" spans="1:1">
      <c r="A147" s="67"/>
    </row>
    <row r="148" spans="1:1">
      <c r="A148" s="67"/>
    </row>
    <row r="149" spans="1:1">
      <c r="A149" s="67"/>
    </row>
    <row r="150" spans="1:1">
      <c r="A150" s="67"/>
    </row>
    <row r="151" spans="1:1">
      <c r="A151" s="67"/>
    </row>
    <row r="152" spans="1:1">
      <c r="A152" s="67"/>
    </row>
    <row r="153" spans="1:1">
      <c r="A153" s="67"/>
    </row>
    <row r="154" spans="1:1">
      <c r="A154" s="67"/>
    </row>
    <row r="155" spans="1:1">
      <c r="A155" s="67"/>
    </row>
    <row r="156" spans="1:1">
      <c r="A156" s="67"/>
    </row>
    <row r="157" spans="1:1">
      <c r="A157" s="67"/>
    </row>
    <row r="158" spans="1:1">
      <c r="A158" s="67"/>
    </row>
    <row r="159" spans="1:1">
      <c r="A159" s="67"/>
    </row>
  </sheetData>
  <phoneticPr fontId="62" type="noConversion"/>
  <printOptions horizontalCentered="1" verticalCentered="1"/>
  <pageMargins left="0.25" right="0.25" top="0.25" bottom="0.25" header="0" footer="0"/>
  <pageSetup scale="74" fitToHeight="2" orientation="portrait" r:id="rId1"/>
  <headerFooter alignWithMargins="0"/>
  <rowBreaks count="2" manualBreakCount="2">
    <brk id="67" max="16383" man="1"/>
    <brk id="13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9451" r:id="rId4" name="Button 59">
              <controlPr locked="0" defaultSize="0" autoFill="0" autoLine="0" autoPict="0">
                <anchor moveWithCells="1" sizeWithCells="1">
                  <from>
                    <xdr:col>0</xdr:col>
                    <xdr:colOff>0</xdr:colOff>
                    <xdr:row>135</xdr:row>
                    <xdr:rowOff>47625</xdr:rowOff>
                  </from>
                  <to>
                    <xdr:col>0</xdr:col>
                    <xdr:colOff>0</xdr:colOff>
                    <xdr:row>136</xdr:row>
                    <xdr:rowOff>180975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A133"/>
  <sheetViews>
    <sheetView defaultGridColor="0" colorId="22" zoomScale="75" zoomScaleNormal="75" workbookViewId="0">
      <selection activeCell="B42" sqref="B42"/>
    </sheetView>
  </sheetViews>
  <sheetFormatPr defaultColWidth="9.77734375" defaultRowHeight="15"/>
  <cols>
    <col min="1" max="1" width="4.77734375" customWidth="1"/>
    <col min="2" max="2" width="102" customWidth="1"/>
    <col min="3" max="3" width="4.77734375" customWidth="1"/>
    <col min="4" max="4" width="1.77734375" customWidth="1"/>
    <col min="5" max="5" width="68.77734375" customWidth="1"/>
    <col min="6" max="6" width="3.77734375" customWidth="1"/>
    <col min="7" max="7" width="2.77734375" customWidth="1"/>
    <col min="8" max="8" width="20.77734375" customWidth="1"/>
    <col min="9" max="9" width="2.77734375" customWidth="1"/>
  </cols>
  <sheetData>
    <row r="1" spans="1:27" ht="16.899999999999999" customHeight="1" thickBot="1">
      <c r="A1" s="2" t="str">
        <f>'Data Sheet'!A48</f>
        <v>Annual Report of Pattersonville Telephone Company                                                     For the period ending December 31, 2014</v>
      </c>
      <c r="B1" s="920"/>
      <c r="C1" s="152" t="str">
        <f>'Data Sheet'!A48</f>
        <v>Annual Report of Pattersonville Telephone Company                                                     For the period ending December 31, 2014</v>
      </c>
      <c r="D1" s="920"/>
      <c r="E1" s="920"/>
      <c r="F1" s="2"/>
      <c r="G1" s="920"/>
      <c r="H1" s="920"/>
      <c r="I1" s="920"/>
      <c r="J1" s="2"/>
      <c r="K1" s="2"/>
      <c r="L1" s="2"/>
      <c r="M1" s="2"/>
      <c r="N1" s="2"/>
      <c r="O1" s="2"/>
      <c r="P1" s="2"/>
      <c r="Q1" s="2"/>
      <c r="R1" s="2"/>
      <c r="S1" s="2"/>
      <c r="T1" s="2"/>
      <c r="U1" s="2"/>
      <c r="V1" s="2"/>
      <c r="W1" s="2"/>
      <c r="X1" s="2"/>
      <c r="Y1" s="2"/>
      <c r="Z1" s="2"/>
      <c r="AA1" s="923"/>
    </row>
    <row r="2" spans="1:27" ht="16.899999999999999" customHeight="1">
      <c r="A2" s="924" t="s">
        <v>1482</v>
      </c>
      <c r="B2" s="925"/>
      <c r="C2" s="924"/>
      <c r="D2" s="926"/>
      <c r="E2" s="926"/>
      <c r="F2" s="926"/>
      <c r="G2" s="926"/>
      <c r="H2" s="926"/>
      <c r="I2" s="925"/>
      <c r="J2" s="2"/>
      <c r="K2" s="2"/>
      <c r="L2" s="2"/>
      <c r="M2" s="2"/>
      <c r="N2" s="2"/>
      <c r="O2" s="2"/>
      <c r="P2" s="2"/>
      <c r="Q2" s="2"/>
      <c r="R2" s="2"/>
      <c r="S2" s="2"/>
      <c r="T2" s="2"/>
      <c r="U2" s="2"/>
      <c r="V2" s="2"/>
      <c r="W2" s="2"/>
      <c r="X2" s="2"/>
      <c r="Y2" s="2"/>
      <c r="Z2" s="2"/>
      <c r="AA2" s="2"/>
    </row>
    <row r="3" spans="1:27" ht="16.899999999999999" customHeight="1">
      <c r="A3" s="153" t="s">
        <v>1697</v>
      </c>
      <c r="B3" s="73"/>
      <c r="C3" s="71" t="s">
        <v>1698</v>
      </c>
      <c r="D3" s="72"/>
      <c r="E3" s="72"/>
      <c r="F3" s="72"/>
      <c r="G3" s="72"/>
      <c r="H3" s="72"/>
      <c r="I3" s="73"/>
      <c r="J3" s="2"/>
      <c r="K3" s="2"/>
      <c r="L3" s="2"/>
      <c r="M3" s="2"/>
      <c r="N3" s="2"/>
      <c r="O3" s="2"/>
      <c r="P3" s="2"/>
      <c r="Q3" s="2"/>
      <c r="R3" s="2"/>
      <c r="S3" s="2"/>
      <c r="T3" s="2"/>
      <c r="U3" s="2"/>
      <c r="V3" s="2"/>
      <c r="W3" s="2"/>
      <c r="X3" s="2"/>
      <c r="Y3" s="2"/>
      <c r="Z3" s="2"/>
      <c r="AA3" s="2"/>
    </row>
    <row r="4" spans="1:27" ht="16.899999999999999" customHeight="1">
      <c r="A4" s="157"/>
      <c r="B4" s="283"/>
      <c r="C4" s="157"/>
      <c r="D4" s="2"/>
      <c r="E4" s="2"/>
      <c r="F4" s="2"/>
      <c r="G4" s="2"/>
      <c r="H4" s="2"/>
      <c r="I4" s="283"/>
      <c r="J4" s="2"/>
      <c r="K4" s="2"/>
      <c r="L4" s="2"/>
      <c r="M4" s="2"/>
      <c r="N4" s="2"/>
      <c r="O4" s="2"/>
      <c r="P4" s="2"/>
      <c r="Q4" s="2"/>
      <c r="R4" s="2"/>
      <c r="S4" s="2"/>
      <c r="T4" s="2"/>
      <c r="U4" s="2"/>
      <c r="V4" s="2"/>
      <c r="W4" s="2"/>
      <c r="X4" s="2"/>
      <c r="Y4" s="2"/>
      <c r="Z4" s="2"/>
      <c r="AA4" s="2"/>
    </row>
    <row r="5" spans="1:27" ht="16.899999999999999" customHeight="1">
      <c r="A5" s="159" t="s">
        <v>1361</v>
      </c>
      <c r="B5" s="1030" t="s">
        <v>1699</v>
      </c>
      <c r="C5" s="320"/>
      <c r="D5" s="321"/>
      <c r="E5" s="322" t="s">
        <v>1482</v>
      </c>
      <c r="F5" s="323"/>
      <c r="G5" s="322"/>
      <c r="H5" s="322"/>
      <c r="I5" s="324"/>
      <c r="J5" s="2"/>
      <c r="K5" s="2"/>
      <c r="L5" s="2"/>
      <c r="M5" s="2"/>
      <c r="N5" s="2"/>
      <c r="O5" s="2"/>
      <c r="P5" s="2"/>
      <c r="Q5" s="2"/>
      <c r="R5" s="2"/>
      <c r="S5" s="2"/>
      <c r="T5" s="2"/>
      <c r="U5" s="2"/>
      <c r="V5" s="2"/>
      <c r="W5" s="2"/>
      <c r="X5" s="2"/>
      <c r="Y5" s="2"/>
      <c r="Z5" s="2"/>
      <c r="AA5" s="2"/>
    </row>
    <row r="6" spans="1:27" ht="16.899999999999999" customHeight="1">
      <c r="A6" s="157"/>
      <c r="B6" s="1030" t="s">
        <v>1700</v>
      </c>
      <c r="C6" s="157"/>
      <c r="D6" s="325"/>
      <c r="E6" s="2"/>
      <c r="F6" s="327"/>
      <c r="G6" s="2"/>
      <c r="H6" s="326" t="s">
        <v>2517</v>
      </c>
      <c r="I6" s="283"/>
      <c r="J6" s="2"/>
      <c r="K6" s="2"/>
      <c r="L6" s="2"/>
      <c r="M6" s="2"/>
      <c r="N6" s="2"/>
      <c r="O6" s="2"/>
      <c r="P6" s="2"/>
      <c r="Q6" s="2"/>
      <c r="R6" s="2"/>
      <c r="S6" s="2"/>
      <c r="T6" s="2"/>
      <c r="U6" s="2"/>
      <c r="V6" s="2"/>
      <c r="W6" s="2"/>
      <c r="X6" s="2"/>
      <c r="Y6" s="2"/>
      <c r="Z6" s="2"/>
      <c r="AA6" s="2"/>
    </row>
    <row r="7" spans="1:27" ht="16.899999999999999" customHeight="1">
      <c r="A7" s="157"/>
      <c r="B7" s="1030" t="s">
        <v>1701</v>
      </c>
      <c r="C7" s="159" t="s">
        <v>2228</v>
      </c>
      <c r="D7" s="325"/>
      <c r="E7" s="326" t="s">
        <v>2811</v>
      </c>
      <c r="F7" s="327"/>
      <c r="G7" s="2"/>
      <c r="H7" s="326" t="s">
        <v>2245</v>
      </c>
      <c r="I7" s="283"/>
      <c r="J7" s="2"/>
      <c r="K7" s="2"/>
      <c r="L7" s="2"/>
      <c r="M7" s="2"/>
      <c r="N7" s="2"/>
      <c r="O7" s="2"/>
      <c r="P7" s="2"/>
      <c r="Q7" s="2"/>
      <c r="R7" s="2"/>
      <c r="S7" s="2"/>
      <c r="T7" s="2"/>
      <c r="U7" s="2"/>
      <c r="V7" s="2"/>
      <c r="W7" s="2"/>
      <c r="X7" s="2"/>
      <c r="Y7" s="2"/>
      <c r="Z7" s="2"/>
      <c r="AA7" s="2"/>
    </row>
    <row r="8" spans="1:27" ht="16.899999999999999" customHeight="1">
      <c r="A8" s="159" t="s">
        <v>1375</v>
      </c>
      <c r="B8" s="1030" t="s">
        <v>1702</v>
      </c>
      <c r="C8" s="159" t="s">
        <v>2240</v>
      </c>
      <c r="D8" s="325"/>
      <c r="E8" s="326" t="s">
        <v>2722</v>
      </c>
      <c r="F8" s="327"/>
      <c r="G8" s="2"/>
      <c r="H8" s="326" t="s">
        <v>2723</v>
      </c>
      <c r="I8" s="283"/>
      <c r="J8" s="2"/>
      <c r="K8" s="2"/>
      <c r="L8" s="2"/>
      <c r="M8" s="2"/>
      <c r="N8" s="2"/>
      <c r="O8" s="2"/>
      <c r="P8" s="2"/>
      <c r="Q8" s="2"/>
      <c r="R8" s="2"/>
      <c r="S8" s="2"/>
      <c r="T8" s="2"/>
      <c r="U8" s="2"/>
      <c r="V8" s="2"/>
      <c r="W8" s="2"/>
      <c r="X8" s="2"/>
      <c r="Y8" s="2"/>
      <c r="Z8" s="2"/>
      <c r="AA8" s="2"/>
    </row>
    <row r="9" spans="1:27" ht="16.899999999999999" customHeight="1">
      <c r="A9" s="157"/>
      <c r="B9" s="1030" t="s">
        <v>1703</v>
      </c>
      <c r="C9" s="284"/>
      <c r="D9" s="328"/>
      <c r="E9" s="285"/>
      <c r="F9" s="332"/>
      <c r="G9" s="285"/>
      <c r="H9" s="285"/>
      <c r="I9" s="286"/>
      <c r="J9" s="2"/>
      <c r="K9" s="2"/>
      <c r="L9" s="2"/>
      <c r="M9" s="2"/>
      <c r="N9" s="2"/>
      <c r="O9" s="2"/>
      <c r="P9" s="2"/>
      <c r="Q9" s="2"/>
      <c r="R9" s="2"/>
      <c r="S9" s="2"/>
      <c r="T9" s="2"/>
      <c r="U9" s="2"/>
      <c r="V9" s="2"/>
      <c r="W9" s="2"/>
      <c r="X9" s="2"/>
      <c r="Y9" s="2"/>
      <c r="Z9" s="2"/>
      <c r="AA9" s="2"/>
    </row>
    <row r="10" spans="1:27" ht="16.899999999999999" customHeight="1">
      <c r="A10" s="157"/>
      <c r="B10" s="1030" t="s">
        <v>1704</v>
      </c>
      <c r="C10" s="157"/>
      <c r="D10" s="325"/>
      <c r="E10" s="927" t="s">
        <v>1705</v>
      </c>
      <c r="F10" s="826"/>
      <c r="G10" s="2"/>
      <c r="H10" s="2"/>
      <c r="I10" s="283"/>
      <c r="J10" s="2"/>
      <c r="K10" s="2"/>
      <c r="L10" s="2"/>
      <c r="M10" s="2"/>
      <c r="N10" s="2"/>
      <c r="O10" s="2"/>
      <c r="P10" s="2"/>
      <c r="Q10" s="2"/>
      <c r="R10" s="2"/>
      <c r="S10" s="2"/>
      <c r="T10" s="2"/>
      <c r="U10" s="2"/>
      <c r="V10" s="2"/>
      <c r="W10" s="2"/>
      <c r="X10" s="2"/>
      <c r="Y10" s="2"/>
      <c r="Z10" s="2"/>
      <c r="AA10" s="2"/>
    </row>
    <row r="11" spans="1:27" ht="16.899999999999999" customHeight="1">
      <c r="A11" s="159" t="s">
        <v>2137</v>
      </c>
      <c r="B11" s="1030" t="s">
        <v>2192</v>
      </c>
      <c r="C11" s="159" t="s">
        <v>2727</v>
      </c>
      <c r="D11" s="325"/>
      <c r="E11" s="2" t="s">
        <v>2193</v>
      </c>
      <c r="F11" s="327"/>
      <c r="G11" s="348" t="s">
        <v>1236</v>
      </c>
      <c r="H11" s="443"/>
      <c r="I11" s="283"/>
      <c r="J11" s="2"/>
      <c r="K11" s="2"/>
      <c r="L11" s="2"/>
      <c r="M11" s="2"/>
      <c r="N11" s="2"/>
      <c r="O11" s="2"/>
      <c r="P11" s="2"/>
      <c r="Q11" s="2"/>
      <c r="R11" s="2"/>
      <c r="S11" s="2"/>
      <c r="T11" s="2"/>
      <c r="U11" s="2"/>
      <c r="V11" s="2"/>
      <c r="W11" s="2"/>
      <c r="X11" s="2"/>
      <c r="Y11" s="2"/>
      <c r="Z11" s="2"/>
      <c r="AA11" s="2"/>
    </row>
    <row r="12" spans="1:27" ht="16.899999999999999" customHeight="1">
      <c r="A12" s="157"/>
      <c r="B12" s="1030" t="s">
        <v>2194</v>
      </c>
      <c r="C12" s="159" t="s">
        <v>1726</v>
      </c>
      <c r="D12" s="325"/>
      <c r="E12" s="2" t="s">
        <v>2195</v>
      </c>
      <c r="F12" s="327"/>
      <c r="G12" s="348" t="s">
        <v>1236</v>
      </c>
      <c r="H12" s="443"/>
      <c r="I12" s="283"/>
      <c r="J12" s="2"/>
      <c r="K12" s="2"/>
      <c r="L12" s="2"/>
      <c r="M12" s="2"/>
      <c r="N12" s="2"/>
      <c r="O12" s="2"/>
      <c r="P12" s="2"/>
      <c r="Q12" s="2"/>
      <c r="R12" s="2"/>
      <c r="S12" s="2"/>
      <c r="T12" s="2"/>
      <c r="U12" s="2"/>
      <c r="V12" s="2"/>
      <c r="W12" s="2"/>
      <c r="X12" s="2"/>
      <c r="Y12" s="2"/>
      <c r="Z12" s="2"/>
      <c r="AA12" s="2"/>
    </row>
    <row r="13" spans="1:27" ht="16.899999999999999" customHeight="1">
      <c r="A13" s="159" t="s">
        <v>2157</v>
      </c>
      <c r="B13" s="1030" t="s">
        <v>2196</v>
      </c>
      <c r="C13" s="159" t="s">
        <v>1971</v>
      </c>
      <c r="D13" s="325"/>
      <c r="E13" s="432" t="s">
        <v>2197</v>
      </c>
      <c r="F13" s="474"/>
      <c r="G13" s="348" t="s">
        <v>1236</v>
      </c>
      <c r="H13" s="443"/>
      <c r="I13" s="283"/>
      <c r="J13" s="2"/>
      <c r="K13" s="2"/>
      <c r="L13" s="2"/>
      <c r="M13" s="2"/>
      <c r="N13" s="2"/>
      <c r="O13" s="2"/>
      <c r="P13" s="2"/>
      <c r="Q13" s="2"/>
      <c r="R13" s="2"/>
      <c r="S13" s="2"/>
      <c r="T13" s="2"/>
      <c r="U13" s="2"/>
      <c r="V13" s="2"/>
      <c r="W13" s="2"/>
      <c r="X13" s="2"/>
      <c r="Y13" s="2"/>
      <c r="Z13" s="2"/>
      <c r="AA13" s="2"/>
    </row>
    <row r="14" spans="1:27" ht="16.899999999999999" customHeight="1">
      <c r="A14" s="157" t="s">
        <v>1482</v>
      </c>
      <c r="B14" s="1030" t="s">
        <v>2198</v>
      </c>
      <c r="C14" s="159" t="s">
        <v>2263</v>
      </c>
      <c r="D14" s="325"/>
      <c r="E14" s="2" t="s">
        <v>2199</v>
      </c>
      <c r="F14" s="327"/>
      <c r="G14" s="348" t="s">
        <v>1236</v>
      </c>
      <c r="H14" s="443"/>
      <c r="I14" s="283"/>
      <c r="J14" s="2"/>
      <c r="K14" s="2"/>
      <c r="L14" s="2"/>
      <c r="M14" s="2"/>
      <c r="N14" s="2"/>
      <c r="O14" s="2"/>
      <c r="P14" s="2"/>
      <c r="Q14" s="2"/>
      <c r="R14" s="2"/>
      <c r="S14" s="2"/>
      <c r="T14" s="2"/>
      <c r="U14" s="2"/>
      <c r="V14" s="2"/>
      <c r="W14" s="2"/>
      <c r="X14" s="2"/>
      <c r="Y14" s="2"/>
      <c r="Z14" s="2"/>
      <c r="AA14" s="2"/>
    </row>
    <row r="15" spans="1:27" ht="16.899999999999999" customHeight="1">
      <c r="A15" s="159" t="s">
        <v>2182</v>
      </c>
      <c r="B15" s="1030" t="s">
        <v>2200</v>
      </c>
      <c r="C15" s="159" t="s">
        <v>2264</v>
      </c>
      <c r="D15" s="325"/>
      <c r="E15" s="2" t="s">
        <v>2201</v>
      </c>
      <c r="F15" s="327"/>
      <c r="G15" s="348" t="s">
        <v>1236</v>
      </c>
      <c r="H15" s="443"/>
      <c r="I15" s="283"/>
      <c r="J15" s="2"/>
      <c r="K15" s="2"/>
      <c r="L15" s="2"/>
      <c r="M15" s="2"/>
      <c r="N15" s="2"/>
      <c r="O15" s="2"/>
      <c r="P15" s="2"/>
      <c r="Q15" s="2"/>
      <c r="R15" s="2"/>
      <c r="S15" s="2"/>
      <c r="T15" s="2"/>
      <c r="U15" s="2"/>
      <c r="V15" s="2"/>
      <c r="W15" s="2"/>
      <c r="X15" s="2"/>
      <c r="Y15" s="2"/>
      <c r="Z15" s="2"/>
      <c r="AA15" s="2"/>
    </row>
    <row r="16" spans="1:27" ht="16.899999999999999" customHeight="1">
      <c r="A16" s="159" t="s">
        <v>2185</v>
      </c>
      <c r="B16" s="1030" t="s">
        <v>2202</v>
      </c>
      <c r="C16" s="159" t="s">
        <v>2735</v>
      </c>
      <c r="D16" s="325"/>
      <c r="E16" s="2" t="s">
        <v>2203</v>
      </c>
      <c r="F16" s="327"/>
      <c r="G16" s="348" t="s">
        <v>1236</v>
      </c>
      <c r="H16" s="443"/>
      <c r="I16" s="283"/>
      <c r="J16" s="2"/>
      <c r="K16" s="2"/>
      <c r="L16" s="2"/>
      <c r="M16" s="2"/>
      <c r="N16" s="2"/>
      <c r="O16" s="2"/>
      <c r="P16" s="2"/>
      <c r="Q16" s="2"/>
      <c r="R16" s="2"/>
      <c r="S16" s="2"/>
      <c r="T16" s="2"/>
      <c r="U16" s="2"/>
      <c r="V16" s="2"/>
      <c r="W16" s="2"/>
      <c r="X16" s="2"/>
      <c r="Y16" s="2"/>
      <c r="Z16" s="2"/>
      <c r="AA16" s="2"/>
    </row>
    <row r="17" spans="1:27" ht="16.899999999999999" customHeight="1">
      <c r="A17" s="159" t="s">
        <v>1382</v>
      </c>
      <c r="B17" s="1030" t="s">
        <v>2204</v>
      </c>
      <c r="C17" s="159" t="s">
        <v>2738</v>
      </c>
      <c r="D17" s="325"/>
      <c r="E17" s="2" t="s">
        <v>2205</v>
      </c>
      <c r="F17" s="327"/>
      <c r="G17" s="2"/>
      <c r="H17" s="460"/>
      <c r="I17" s="283"/>
      <c r="J17" s="2"/>
      <c r="K17" s="2"/>
      <c r="L17" s="2"/>
      <c r="M17" s="2"/>
      <c r="N17" s="2"/>
      <c r="O17" s="2"/>
      <c r="P17" s="2"/>
      <c r="Q17" s="2"/>
      <c r="R17" s="2"/>
      <c r="S17" s="2"/>
      <c r="T17" s="2"/>
      <c r="U17" s="2"/>
      <c r="V17" s="2"/>
      <c r="W17" s="2"/>
      <c r="X17" s="2"/>
      <c r="Y17" s="2"/>
      <c r="Z17" s="2"/>
      <c r="AA17" s="2"/>
    </row>
    <row r="18" spans="1:27" ht="16.899999999999999" customHeight="1">
      <c r="A18" s="157"/>
      <c r="B18" s="1030" t="s">
        <v>2206</v>
      </c>
      <c r="C18" s="159" t="s">
        <v>154</v>
      </c>
      <c r="D18" s="325"/>
      <c r="E18" s="2" t="s">
        <v>2207</v>
      </c>
      <c r="F18" s="327"/>
      <c r="G18" s="2"/>
      <c r="H18" s="928"/>
      <c r="I18" s="283" t="s">
        <v>203</v>
      </c>
      <c r="J18" s="2"/>
      <c r="K18" s="2"/>
      <c r="L18" s="2"/>
      <c r="M18" s="2"/>
      <c r="N18" s="2"/>
      <c r="O18" s="2"/>
      <c r="P18" s="2"/>
      <c r="Q18" s="2"/>
      <c r="R18" s="2"/>
      <c r="S18" s="2"/>
      <c r="T18" s="2"/>
      <c r="U18" s="2"/>
      <c r="V18" s="2"/>
      <c r="W18" s="2"/>
      <c r="X18" s="2"/>
      <c r="Y18" s="2"/>
      <c r="Z18" s="2"/>
      <c r="AA18" s="2"/>
    </row>
    <row r="19" spans="1:27" ht="16.899999999999999" customHeight="1">
      <c r="A19" s="159" t="s">
        <v>2134</v>
      </c>
      <c r="B19" s="1030" t="s">
        <v>2208</v>
      </c>
      <c r="C19" s="159" t="s">
        <v>2591</v>
      </c>
      <c r="D19" s="325"/>
      <c r="E19" s="2" t="s">
        <v>2209</v>
      </c>
      <c r="F19" s="327"/>
      <c r="G19" s="2"/>
      <c r="H19" s="928"/>
      <c r="I19" s="283" t="s">
        <v>203</v>
      </c>
      <c r="J19" s="2"/>
      <c r="K19" s="2"/>
      <c r="L19" s="2"/>
      <c r="M19" s="2"/>
      <c r="N19" s="2"/>
      <c r="O19" s="2"/>
      <c r="P19" s="2"/>
      <c r="Q19" s="2"/>
      <c r="R19" s="2"/>
      <c r="S19" s="2"/>
      <c r="T19" s="2"/>
      <c r="U19" s="2"/>
      <c r="V19" s="2"/>
      <c r="W19" s="2"/>
      <c r="X19" s="2"/>
      <c r="Y19" s="2"/>
      <c r="Z19" s="2"/>
      <c r="AA19" s="2"/>
    </row>
    <row r="20" spans="1:27" ht="16.899999999999999" customHeight="1">
      <c r="A20" s="157" t="s">
        <v>1482</v>
      </c>
      <c r="B20" s="1030" t="s">
        <v>2210</v>
      </c>
      <c r="C20" s="159" t="s">
        <v>2265</v>
      </c>
      <c r="D20" s="325"/>
      <c r="E20" s="2" t="s">
        <v>2211</v>
      </c>
      <c r="F20" s="327"/>
      <c r="G20" s="2"/>
      <c r="H20" s="928"/>
      <c r="I20" s="283" t="s">
        <v>203</v>
      </c>
      <c r="J20" s="2"/>
      <c r="K20" s="2"/>
      <c r="L20" s="2"/>
      <c r="M20" s="2"/>
      <c r="N20" s="2"/>
      <c r="O20" s="2"/>
      <c r="P20" s="2"/>
      <c r="Q20" s="2"/>
      <c r="R20" s="2"/>
      <c r="S20" s="2"/>
      <c r="T20" s="2"/>
      <c r="U20" s="2"/>
      <c r="V20" s="2"/>
      <c r="W20" s="2"/>
      <c r="X20" s="2"/>
      <c r="Y20" s="2"/>
      <c r="Z20" s="2"/>
      <c r="AA20" s="2"/>
    </row>
    <row r="21" spans="1:27" ht="16.899999999999999" customHeight="1">
      <c r="A21" s="159" t="s">
        <v>2155</v>
      </c>
      <c r="B21" s="1030" t="s">
        <v>2212</v>
      </c>
      <c r="C21" s="157"/>
      <c r="D21" s="325"/>
      <c r="E21" s="326" t="s">
        <v>2213</v>
      </c>
      <c r="F21" s="327"/>
      <c r="G21" s="2"/>
      <c r="H21" s="2"/>
      <c r="I21" s="283"/>
      <c r="J21" s="2"/>
      <c r="K21" s="2"/>
      <c r="L21" s="2"/>
      <c r="M21" s="2"/>
      <c r="N21" s="2"/>
      <c r="O21" s="2"/>
      <c r="P21" s="2"/>
      <c r="Q21" s="2"/>
      <c r="R21" s="2"/>
      <c r="S21" s="2"/>
      <c r="T21" s="2"/>
      <c r="U21" s="2"/>
      <c r="V21" s="2"/>
      <c r="W21" s="2"/>
      <c r="X21" s="2"/>
      <c r="Y21" s="2"/>
      <c r="Z21" s="2"/>
      <c r="AA21" s="2"/>
    </row>
    <row r="22" spans="1:27" ht="16.899999999999999" customHeight="1">
      <c r="A22" s="157"/>
      <c r="B22" s="1030" t="s">
        <v>2214</v>
      </c>
      <c r="C22" s="159" t="s">
        <v>2266</v>
      </c>
      <c r="D22" s="325"/>
      <c r="E22" s="2" t="s">
        <v>2215</v>
      </c>
      <c r="F22" s="327"/>
      <c r="G22" s="348" t="s">
        <v>1236</v>
      </c>
      <c r="H22" s="158"/>
      <c r="I22" s="283"/>
      <c r="J22" s="2"/>
      <c r="K22" s="2"/>
      <c r="L22" s="2"/>
      <c r="M22" s="2"/>
      <c r="N22" s="2"/>
      <c r="O22" s="2"/>
      <c r="P22" s="2"/>
      <c r="Q22" s="2"/>
      <c r="R22" s="2"/>
      <c r="S22" s="2"/>
      <c r="T22" s="2"/>
      <c r="U22" s="2"/>
      <c r="V22" s="2"/>
      <c r="W22" s="2"/>
      <c r="X22" s="2"/>
      <c r="Y22" s="2"/>
      <c r="Z22" s="2"/>
      <c r="AA22" s="2"/>
    </row>
    <row r="23" spans="1:27" ht="16.899999999999999" customHeight="1">
      <c r="A23" s="159" t="s">
        <v>2172</v>
      </c>
      <c r="B23" s="1030" t="s">
        <v>969</v>
      </c>
      <c r="C23" s="159" t="s">
        <v>2267</v>
      </c>
      <c r="D23" s="325"/>
      <c r="E23" s="2" t="s">
        <v>970</v>
      </c>
      <c r="F23" s="327"/>
      <c r="G23" s="2"/>
      <c r="H23" s="158"/>
      <c r="I23" s="283"/>
      <c r="J23" s="2"/>
      <c r="K23" s="2"/>
      <c r="L23" s="2"/>
      <c r="M23" s="2"/>
      <c r="N23" s="2"/>
      <c r="O23" s="2"/>
      <c r="P23" s="2"/>
      <c r="Q23" s="2"/>
      <c r="R23" s="2"/>
      <c r="S23" s="2"/>
      <c r="T23" s="2"/>
      <c r="U23" s="2"/>
      <c r="V23" s="2"/>
      <c r="W23" s="2"/>
      <c r="X23" s="2"/>
      <c r="Y23" s="2"/>
      <c r="Z23" s="2"/>
      <c r="AA23" s="2"/>
    </row>
    <row r="24" spans="1:27" ht="16.899999999999999" customHeight="1">
      <c r="A24" s="157"/>
      <c r="B24" s="1030" t="s">
        <v>971</v>
      </c>
      <c r="C24" s="159" t="s">
        <v>2268</v>
      </c>
      <c r="D24" s="325"/>
      <c r="E24" s="2" t="s">
        <v>972</v>
      </c>
      <c r="F24" s="327"/>
      <c r="G24" s="2"/>
      <c r="H24" s="158"/>
      <c r="I24" s="283"/>
      <c r="J24" s="2"/>
      <c r="K24" s="2"/>
      <c r="L24" s="2"/>
      <c r="M24" s="2"/>
      <c r="N24" s="2"/>
      <c r="O24" s="2"/>
      <c r="P24" s="2"/>
      <c r="Q24" s="2"/>
      <c r="R24" s="2"/>
      <c r="S24" s="2"/>
      <c r="T24" s="2"/>
      <c r="U24" s="2"/>
      <c r="V24" s="2"/>
      <c r="W24" s="2"/>
      <c r="X24" s="2"/>
      <c r="Y24" s="2"/>
      <c r="Z24" s="2"/>
      <c r="AA24" s="2"/>
    </row>
    <row r="25" spans="1:27" ht="16.899999999999999" customHeight="1">
      <c r="A25" s="159" t="s">
        <v>2183</v>
      </c>
      <c r="B25" s="1030" t="s">
        <v>973</v>
      </c>
      <c r="C25" s="159" t="s">
        <v>2269</v>
      </c>
      <c r="D25" s="325"/>
      <c r="E25" s="2" t="s">
        <v>974</v>
      </c>
      <c r="F25" s="327"/>
      <c r="G25" s="2"/>
      <c r="H25" s="158"/>
      <c r="I25" s="283"/>
      <c r="J25" s="2"/>
      <c r="K25" s="2"/>
      <c r="L25" s="2"/>
      <c r="M25" s="2"/>
      <c r="N25" s="2"/>
      <c r="O25" s="2"/>
      <c r="P25" s="2"/>
      <c r="Q25" s="2"/>
      <c r="R25" s="2"/>
      <c r="S25" s="2"/>
      <c r="T25" s="2"/>
      <c r="U25" s="2"/>
      <c r="V25" s="2"/>
      <c r="W25" s="2"/>
      <c r="X25" s="2"/>
      <c r="Y25" s="2"/>
      <c r="Z25" s="2"/>
      <c r="AA25" s="2"/>
    </row>
    <row r="26" spans="1:27" ht="16.899999999999999" customHeight="1">
      <c r="A26" s="157"/>
      <c r="B26" s="1030" t="s">
        <v>975</v>
      </c>
      <c r="C26" s="159" t="s">
        <v>2270</v>
      </c>
      <c r="D26" s="325"/>
      <c r="E26" s="2" t="s">
        <v>976</v>
      </c>
      <c r="F26" s="327"/>
      <c r="G26" s="2"/>
      <c r="H26" s="158"/>
      <c r="I26" s="283"/>
      <c r="J26" s="2"/>
      <c r="K26" s="2"/>
      <c r="L26" s="2"/>
      <c r="M26" s="2"/>
      <c r="N26" s="2"/>
      <c r="O26" s="2"/>
      <c r="P26" s="2"/>
      <c r="Q26" s="2"/>
      <c r="R26" s="2"/>
      <c r="S26" s="2"/>
      <c r="T26" s="2"/>
      <c r="U26" s="2"/>
      <c r="V26" s="2"/>
      <c r="W26" s="2"/>
      <c r="X26" s="2"/>
      <c r="Y26" s="2"/>
      <c r="Z26" s="2"/>
      <c r="AA26" s="2"/>
    </row>
    <row r="27" spans="1:27" ht="16.899999999999999" customHeight="1">
      <c r="A27" s="159" t="s">
        <v>2187</v>
      </c>
      <c r="B27" s="1030" t="s">
        <v>977</v>
      </c>
      <c r="C27" s="159" t="s">
        <v>2271</v>
      </c>
      <c r="D27" s="325"/>
      <c r="E27" s="2" t="s">
        <v>978</v>
      </c>
      <c r="F27" s="327"/>
      <c r="G27" s="2"/>
      <c r="H27" s="158"/>
      <c r="I27" s="283"/>
      <c r="J27" s="2"/>
      <c r="K27" s="2"/>
      <c r="L27" s="2"/>
      <c r="M27" s="2"/>
      <c r="N27" s="2"/>
      <c r="O27" s="2"/>
      <c r="P27" s="2"/>
      <c r="Q27" s="2"/>
      <c r="R27" s="2"/>
      <c r="S27" s="2"/>
      <c r="T27" s="2"/>
      <c r="U27" s="2"/>
      <c r="V27" s="2"/>
      <c r="W27" s="2"/>
      <c r="X27" s="2"/>
      <c r="Y27" s="2"/>
      <c r="Z27" s="2"/>
      <c r="AA27" s="2"/>
    </row>
    <row r="28" spans="1:27" ht="16.899999999999999" customHeight="1">
      <c r="A28" s="159" t="s">
        <v>979</v>
      </c>
      <c r="B28" s="1030" t="s">
        <v>980</v>
      </c>
      <c r="C28" s="159" t="s">
        <v>2272</v>
      </c>
      <c r="D28" s="325"/>
      <c r="E28" s="2" t="s">
        <v>981</v>
      </c>
      <c r="F28" s="327"/>
      <c r="G28" s="2" t="s">
        <v>1482</v>
      </c>
      <c r="H28" s="460"/>
      <c r="I28" s="283"/>
      <c r="J28" s="2"/>
      <c r="K28" s="2"/>
      <c r="L28" s="2"/>
      <c r="M28" s="2"/>
      <c r="N28" s="2"/>
      <c r="O28" s="2"/>
      <c r="P28" s="2"/>
      <c r="Q28" s="2"/>
      <c r="R28" s="2"/>
      <c r="S28" s="2"/>
      <c r="T28" s="2"/>
      <c r="U28" s="2"/>
      <c r="V28" s="2"/>
      <c r="W28" s="2"/>
      <c r="X28" s="2"/>
      <c r="Y28" s="2"/>
      <c r="Z28" s="2"/>
      <c r="AA28" s="2"/>
    </row>
    <row r="29" spans="1:27" ht="16.899999999999999" customHeight="1">
      <c r="A29" s="157"/>
      <c r="B29" s="281"/>
      <c r="C29" s="159" t="s">
        <v>2273</v>
      </c>
      <c r="D29" s="325"/>
      <c r="E29" s="348" t="s">
        <v>982</v>
      </c>
      <c r="F29" s="327"/>
      <c r="G29" s="348" t="s">
        <v>1236</v>
      </c>
      <c r="H29" s="285">
        <f>SUM(H22:H28)</f>
        <v>0</v>
      </c>
      <c r="I29" s="283"/>
      <c r="J29" s="2"/>
      <c r="K29" s="2"/>
      <c r="L29" s="2"/>
      <c r="M29" s="2"/>
      <c r="N29" s="2"/>
      <c r="O29" s="2"/>
      <c r="P29" s="2"/>
      <c r="Q29" s="2"/>
      <c r="R29" s="2"/>
      <c r="S29" s="2"/>
      <c r="T29" s="2"/>
      <c r="U29" s="2"/>
      <c r="V29" s="2"/>
      <c r="W29" s="2"/>
      <c r="X29" s="2"/>
      <c r="Y29" s="2"/>
      <c r="Z29" s="2"/>
      <c r="AA29" s="2"/>
    </row>
    <row r="30" spans="1:27" ht="16.899999999999999" customHeight="1">
      <c r="A30" s="320"/>
      <c r="B30" s="324"/>
      <c r="C30" s="159" t="s">
        <v>2274</v>
      </c>
      <c r="D30" s="325"/>
      <c r="E30" s="2" t="s">
        <v>983</v>
      </c>
      <c r="F30" s="327"/>
      <c r="G30" s="2"/>
      <c r="H30" s="158"/>
      <c r="I30" s="283"/>
      <c r="J30" s="2"/>
      <c r="K30" s="2"/>
      <c r="L30" s="2"/>
      <c r="M30" s="2"/>
      <c r="N30" s="2"/>
      <c r="O30" s="2"/>
      <c r="P30" s="2"/>
      <c r="Q30" s="2"/>
      <c r="R30" s="2"/>
      <c r="S30" s="2"/>
      <c r="T30" s="2"/>
      <c r="U30" s="2"/>
      <c r="V30" s="2"/>
      <c r="W30" s="2"/>
      <c r="X30" s="2"/>
      <c r="Y30" s="2"/>
      <c r="Z30" s="2"/>
      <c r="AA30" s="2"/>
    </row>
    <row r="31" spans="1:27" ht="16.899999999999999" customHeight="1">
      <c r="A31" s="157"/>
      <c r="B31" s="1030" t="s">
        <v>984</v>
      </c>
      <c r="C31" s="159" t="s">
        <v>2275</v>
      </c>
      <c r="D31" s="325"/>
      <c r="E31" s="2" t="s">
        <v>985</v>
      </c>
      <c r="F31" s="327"/>
      <c r="G31" s="2"/>
      <c r="H31" s="158"/>
      <c r="I31" s="283"/>
      <c r="J31" s="2"/>
      <c r="K31" s="2"/>
      <c r="L31" s="2"/>
      <c r="M31" s="2"/>
      <c r="N31" s="2"/>
      <c r="O31" s="2"/>
      <c r="P31" s="2"/>
      <c r="Q31" s="2"/>
      <c r="R31" s="2"/>
      <c r="S31" s="2"/>
      <c r="T31" s="2"/>
      <c r="U31" s="2"/>
      <c r="V31" s="2"/>
      <c r="W31" s="2"/>
      <c r="X31" s="2"/>
      <c r="Y31" s="2"/>
      <c r="Z31" s="2"/>
      <c r="AA31" s="2"/>
    </row>
    <row r="32" spans="1:27" ht="16.899999999999999" customHeight="1">
      <c r="A32" s="157"/>
      <c r="B32" s="1030" t="s">
        <v>986</v>
      </c>
      <c r="C32" s="159" t="s">
        <v>2276</v>
      </c>
      <c r="D32" s="325"/>
      <c r="E32" s="2" t="s">
        <v>987</v>
      </c>
      <c r="F32" s="327"/>
      <c r="G32" s="2"/>
      <c r="H32" s="158"/>
      <c r="I32" s="283"/>
      <c r="J32" s="2"/>
      <c r="K32" s="2"/>
      <c r="L32" s="2"/>
      <c r="M32" s="2"/>
      <c r="N32" s="2"/>
      <c r="O32" s="2"/>
      <c r="P32" s="2"/>
      <c r="Q32" s="2"/>
      <c r="R32" s="2"/>
      <c r="S32" s="2"/>
      <c r="T32" s="2"/>
      <c r="U32" s="2"/>
      <c r="V32" s="2"/>
      <c r="W32" s="2"/>
      <c r="X32" s="2"/>
      <c r="Y32" s="2"/>
      <c r="Z32" s="2"/>
      <c r="AA32" s="2"/>
    </row>
    <row r="33" spans="1:27" ht="16.899999999999999" customHeight="1">
      <c r="A33" s="157"/>
      <c r="B33" s="1030" t="s">
        <v>988</v>
      </c>
      <c r="C33" s="157"/>
      <c r="D33" s="325"/>
      <c r="E33" s="927" t="s">
        <v>989</v>
      </c>
      <c r="F33" s="826"/>
      <c r="G33" s="2"/>
      <c r="H33" s="2"/>
      <c r="I33" s="283"/>
      <c r="J33" s="2"/>
      <c r="K33" s="2"/>
      <c r="L33" s="2"/>
      <c r="M33" s="2"/>
      <c r="N33" s="2"/>
      <c r="O33" s="2"/>
      <c r="P33" s="2"/>
      <c r="Q33" s="2"/>
      <c r="R33" s="2"/>
      <c r="S33" s="2"/>
      <c r="T33" s="2"/>
      <c r="U33" s="2"/>
      <c r="V33" s="2"/>
      <c r="W33" s="2"/>
      <c r="X33" s="2"/>
      <c r="Y33" s="2"/>
      <c r="Z33" s="2"/>
      <c r="AA33" s="2"/>
    </row>
    <row r="34" spans="1:27" ht="16.899999999999999" customHeight="1">
      <c r="A34" s="287"/>
      <c r="B34" s="1031"/>
      <c r="C34" s="159" t="s">
        <v>2277</v>
      </c>
      <c r="D34" s="325"/>
      <c r="E34" s="2" t="s">
        <v>990</v>
      </c>
      <c r="F34" s="327"/>
      <c r="G34" s="348" t="s">
        <v>1236</v>
      </c>
      <c r="H34" s="158"/>
      <c r="I34" s="283"/>
      <c r="J34" s="2"/>
      <c r="K34" s="2"/>
      <c r="L34" s="2"/>
      <c r="M34" s="2"/>
      <c r="N34" s="2"/>
      <c r="O34" s="2"/>
      <c r="P34" s="2"/>
      <c r="Q34" s="2"/>
      <c r="R34" s="2"/>
      <c r="S34" s="2"/>
      <c r="T34" s="2"/>
      <c r="U34" s="2"/>
      <c r="V34" s="2"/>
      <c r="W34" s="2"/>
      <c r="X34" s="2"/>
      <c r="Y34" s="2"/>
      <c r="Z34" s="2"/>
      <c r="AA34" s="2"/>
    </row>
    <row r="35" spans="1:27" ht="16.899999999999999" customHeight="1">
      <c r="A35" s="287"/>
      <c r="B35" s="1031"/>
      <c r="C35" s="159" t="s">
        <v>2278</v>
      </c>
      <c r="D35" s="325"/>
      <c r="E35" s="2" t="s">
        <v>991</v>
      </c>
      <c r="F35" s="327"/>
      <c r="G35" s="348" t="s">
        <v>1236</v>
      </c>
      <c r="H35" s="158"/>
      <c r="I35" s="283"/>
      <c r="J35" s="2"/>
      <c r="K35" s="2"/>
      <c r="L35" s="2"/>
      <c r="M35" s="2"/>
      <c r="N35" s="2"/>
      <c r="O35" s="2"/>
      <c r="P35" s="2"/>
      <c r="Q35" s="2"/>
      <c r="R35" s="2"/>
      <c r="S35" s="2"/>
      <c r="T35" s="2"/>
      <c r="U35" s="2"/>
      <c r="V35" s="2"/>
      <c r="W35" s="2"/>
      <c r="X35" s="2"/>
      <c r="Y35" s="2"/>
      <c r="Z35" s="2"/>
      <c r="AA35" s="2"/>
    </row>
    <row r="36" spans="1:27" ht="16.899999999999999" customHeight="1">
      <c r="A36" s="287"/>
      <c r="B36" s="1031" t="s">
        <v>3011</v>
      </c>
      <c r="C36" s="159" t="s">
        <v>2279</v>
      </c>
      <c r="D36" s="325"/>
      <c r="E36" s="2" t="s">
        <v>992</v>
      </c>
      <c r="F36" s="327"/>
      <c r="G36" s="348" t="s">
        <v>1236</v>
      </c>
      <c r="H36" s="158"/>
      <c r="I36" s="283"/>
      <c r="J36" s="2"/>
      <c r="K36" s="2"/>
      <c r="L36" s="2"/>
      <c r="M36" s="2"/>
      <c r="N36" s="2"/>
      <c r="O36" s="2"/>
      <c r="P36" s="2"/>
      <c r="Q36" s="2"/>
      <c r="R36" s="2"/>
      <c r="S36" s="2"/>
      <c r="T36" s="2"/>
      <c r="U36" s="2"/>
      <c r="V36" s="2"/>
      <c r="W36" s="2"/>
      <c r="X36" s="2"/>
      <c r="Y36" s="2"/>
      <c r="Z36" s="2"/>
      <c r="AA36" s="2"/>
    </row>
    <row r="37" spans="1:27" ht="16.899999999999999" customHeight="1">
      <c r="A37" s="287"/>
      <c r="B37" s="1031" t="s">
        <v>3010</v>
      </c>
      <c r="C37" s="159" t="s">
        <v>2280</v>
      </c>
      <c r="D37" s="325"/>
      <c r="E37" s="2" t="s">
        <v>993</v>
      </c>
      <c r="F37" s="327"/>
      <c r="G37" s="348" t="s">
        <v>1236</v>
      </c>
      <c r="H37" s="158"/>
      <c r="I37" s="283"/>
      <c r="J37" s="2"/>
      <c r="K37" s="2"/>
      <c r="L37" s="2"/>
      <c r="M37" s="2"/>
      <c r="N37" s="2"/>
      <c r="O37" s="2"/>
      <c r="P37" s="2"/>
      <c r="Q37" s="2"/>
      <c r="R37" s="2"/>
      <c r="S37" s="2"/>
      <c r="T37" s="2"/>
      <c r="U37" s="2"/>
      <c r="V37" s="2"/>
      <c r="W37" s="2"/>
      <c r="X37" s="2"/>
      <c r="Y37" s="2"/>
      <c r="Z37" s="2"/>
      <c r="AA37" s="2"/>
    </row>
    <row r="38" spans="1:27" ht="16.899999999999999" customHeight="1">
      <c r="A38" s="287"/>
      <c r="B38" s="1031"/>
      <c r="C38" s="159" t="s">
        <v>167</v>
      </c>
      <c r="D38" s="325"/>
      <c r="E38" s="2" t="s">
        <v>982</v>
      </c>
      <c r="F38" s="327"/>
      <c r="G38" s="348" t="s">
        <v>1236</v>
      </c>
      <c r="H38" s="158"/>
      <c r="I38" s="283"/>
      <c r="J38" s="2"/>
      <c r="K38" s="2"/>
      <c r="L38" s="2"/>
      <c r="M38" s="2"/>
      <c r="N38" s="2"/>
      <c r="O38" s="2"/>
      <c r="P38" s="2"/>
      <c r="Q38" s="2"/>
      <c r="R38" s="2"/>
      <c r="S38" s="2"/>
      <c r="T38" s="2"/>
      <c r="U38" s="2"/>
      <c r="V38" s="2"/>
      <c r="W38" s="2"/>
      <c r="X38" s="2"/>
      <c r="Y38" s="2"/>
      <c r="Z38" s="2"/>
      <c r="AA38" s="2"/>
    </row>
    <row r="39" spans="1:27" ht="16.899999999999999" customHeight="1">
      <c r="A39" s="287"/>
      <c r="B39" s="1031"/>
      <c r="C39" s="159" t="s">
        <v>170</v>
      </c>
      <c r="D39" s="325"/>
      <c r="E39" s="2" t="s">
        <v>994</v>
      </c>
      <c r="F39" s="327"/>
      <c r="G39" s="348" t="s">
        <v>1236</v>
      </c>
      <c r="H39" s="158"/>
      <c r="I39" s="283"/>
      <c r="J39" s="2"/>
      <c r="K39" s="2"/>
      <c r="L39" s="2"/>
      <c r="M39" s="2"/>
      <c r="N39" s="2"/>
      <c r="O39" s="2"/>
      <c r="P39" s="2"/>
      <c r="Q39" s="2"/>
      <c r="R39" s="2"/>
      <c r="S39" s="2"/>
      <c r="T39" s="2"/>
      <c r="U39" s="2"/>
      <c r="V39" s="2"/>
      <c r="W39" s="2"/>
      <c r="X39" s="2"/>
      <c r="Y39" s="2"/>
      <c r="Z39" s="2"/>
      <c r="AA39" s="2"/>
    </row>
    <row r="40" spans="1:27" ht="16.899999999999999" customHeight="1">
      <c r="A40" s="287"/>
      <c r="B40" s="1031"/>
      <c r="C40" s="159" t="s">
        <v>172</v>
      </c>
      <c r="D40" s="325"/>
      <c r="E40" s="2" t="s">
        <v>995</v>
      </c>
      <c r="F40" s="327"/>
      <c r="G40" s="348" t="s">
        <v>1236</v>
      </c>
      <c r="H40" s="158"/>
      <c r="I40" s="283"/>
      <c r="J40" s="2"/>
      <c r="K40" s="2"/>
      <c r="L40" s="2"/>
      <c r="M40" s="2"/>
      <c r="N40" s="2"/>
      <c r="O40" s="2"/>
      <c r="P40" s="2"/>
      <c r="Q40" s="2"/>
      <c r="R40" s="2"/>
      <c r="S40" s="2"/>
      <c r="T40" s="2"/>
      <c r="U40" s="2"/>
      <c r="V40" s="2"/>
      <c r="W40" s="2"/>
      <c r="X40" s="2"/>
      <c r="Y40" s="2"/>
      <c r="Z40" s="2"/>
      <c r="AA40" s="2"/>
    </row>
    <row r="41" spans="1:27" ht="16.899999999999999" customHeight="1">
      <c r="A41" s="287"/>
      <c r="B41" s="1031"/>
      <c r="C41" s="159" t="s">
        <v>175</v>
      </c>
      <c r="D41" s="325"/>
      <c r="E41" s="2" t="s">
        <v>2314</v>
      </c>
      <c r="F41" s="327"/>
      <c r="G41" s="2"/>
      <c r="H41" s="158"/>
      <c r="I41" s="283"/>
      <c r="J41" s="2"/>
      <c r="K41" s="2"/>
      <c r="L41" s="2"/>
      <c r="M41" s="2"/>
      <c r="N41" s="2"/>
      <c r="O41" s="2"/>
      <c r="P41" s="2"/>
      <c r="Q41" s="2"/>
      <c r="R41" s="2"/>
      <c r="S41" s="2"/>
      <c r="T41" s="2"/>
      <c r="U41" s="2"/>
      <c r="V41" s="2"/>
      <c r="W41" s="2"/>
      <c r="X41" s="2"/>
      <c r="Y41" s="2"/>
      <c r="Z41" s="2"/>
      <c r="AA41" s="2"/>
    </row>
    <row r="42" spans="1:27" ht="16.899999999999999" customHeight="1">
      <c r="A42" s="287"/>
      <c r="B42" s="1031"/>
      <c r="C42" s="159" t="s">
        <v>533</v>
      </c>
      <c r="D42" s="325"/>
      <c r="E42" s="2" t="s">
        <v>2315</v>
      </c>
      <c r="F42" s="327"/>
      <c r="G42" s="2"/>
      <c r="H42" s="158"/>
      <c r="I42" s="283"/>
      <c r="J42" s="2"/>
      <c r="K42" s="2"/>
      <c r="L42" s="2"/>
      <c r="M42" s="2"/>
      <c r="N42" s="2"/>
      <c r="O42" s="2"/>
      <c r="P42" s="2"/>
      <c r="Q42" s="2"/>
      <c r="R42" s="2"/>
      <c r="S42" s="2"/>
      <c r="T42" s="2"/>
      <c r="U42" s="2"/>
      <c r="V42" s="2"/>
      <c r="W42" s="2"/>
      <c r="X42" s="2"/>
      <c r="Y42" s="2"/>
      <c r="Z42" s="2"/>
      <c r="AA42" s="2"/>
    </row>
    <row r="43" spans="1:27" ht="16.899999999999999" customHeight="1">
      <c r="A43" s="287"/>
      <c r="B43" s="1031"/>
      <c r="C43" s="159" t="s">
        <v>536</v>
      </c>
      <c r="D43" s="325"/>
      <c r="E43" s="2" t="s">
        <v>2316</v>
      </c>
      <c r="F43" s="327"/>
      <c r="G43" s="2"/>
      <c r="H43" s="158"/>
      <c r="I43" s="283"/>
      <c r="J43" s="2"/>
      <c r="K43" s="2"/>
      <c r="L43" s="2"/>
      <c r="M43" s="2"/>
      <c r="N43" s="2"/>
      <c r="O43" s="2"/>
      <c r="P43" s="2"/>
      <c r="Q43" s="2"/>
      <c r="R43" s="2"/>
      <c r="S43" s="2"/>
      <c r="T43" s="2"/>
      <c r="U43" s="2"/>
      <c r="V43" s="2"/>
      <c r="W43" s="2"/>
      <c r="X43" s="2"/>
      <c r="Y43" s="2"/>
      <c r="Z43" s="2"/>
      <c r="AA43" s="2"/>
    </row>
    <row r="44" spans="1:27" ht="16.899999999999999" customHeight="1">
      <c r="A44" s="287"/>
      <c r="B44" s="1031"/>
      <c r="C44" s="159" t="s">
        <v>539</v>
      </c>
      <c r="D44" s="325"/>
      <c r="E44" s="2" t="s">
        <v>2317</v>
      </c>
      <c r="F44" s="327"/>
      <c r="G44" s="2"/>
      <c r="H44" s="158"/>
      <c r="I44" s="283"/>
      <c r="J44" s="2"/>
      <c r="K44" s="2"/>
      <c r="L44" s="2"/>
      <c r="M44" s="2"/>
      <c r="N44" s="2"/>
      <c r="O44" s="2"/>
      <c r="P44" s="2"/>
      <c r="Q44" s="2"/>
      <c r="R44" s="2"/>
      <c r="S44" s="2"/>
      <c r="T44" s="2"/>
      <c r="U44" s="2"/>
      <c r="V44" s="2"/>
      <c r="W44" s="2"/>
      <c r="X44" s="2"/>
      <c r="Y44" s="2"/>
      <c r="Z44" s="2"/>
      <c r="AA44" s="2"/>
    </row>
    <row r="45" spans="1:27" ht="16.899999999999999" customHeight="1">
      <c r="A45" s="287"/>
      <c r="B45" s="1031"/>
      <c r="C45" s="320"/>
      <c r="D45" s="322"/>
      <c r="E45" s="322"/>
      <c r="F45" s="322"/>
      <c r="G45" s="322"/>
      <c r="H45" s="322"/>
      <c r="I45" s="324"/>
      <c r="J45" s="2"/>
      <c r="K45" s="2"/>
      <c r="L45" s="2"/>
      <c r="M45" s="2"/>
      <c r="N45" s="2"/>
      <c r="O45" s="2"/>
      <c r="P45" s="2"/>
      <c r="Q45" s="2"/>
      <c r="R45" s="2"/>
      <c r="S45" s="2"/>
      <c r="T45" s="2"/>
      <c r="U45" s="2"/>
      <c r="V45" s="2"/>
      <c r="W45" s="2"/>
      <c r="X45" s="2"/>
      <c r="Y45" s="2"/>
      <c r="Z45" s="2"/>
      <c r="AA45" s="2"/>
    </row>
    <row r="46" spans="1:27" ht="16.899999999999999" customHeight="1">
      <c r="A46" s="287"/>
      <c r="B46" s="1031"/>
      <c r="C46" s="157"/>
      <c r="D46" s="1023" t="s">
        <v>2318</v>
      </c>
      <c r="E46" s="164"/>
      <c r="F46" s="164"/>
      <c r="G46" s="164"/>
      <c r="H46" s="164"/>
      <c r="I46" s="283"/>
      <c r="J46" s="2"/>
      <c r="K46" s="2"/>
      <c r="L46" s="2"/>
      <c r="M46" s="2"/>
      <c r="N46" s="2"/>
      <c r="O46" s="2"/>
      <c r="P46" s="2"/>
      <c r="Q46" s="2"/>
      <c r="R46" s="2"/>
      <c r="S46" s="2"/>
      <c r="T46" s="2"/>
      <c r="U46" s="2"/>
      <c r="V46" s="2"/>
      <c r="W46" s="2"/>
      <c r="X46" s="2"/>
      <c r="Y46" s="2"/>
      <c r="Z46" s="2"/>
      <c r="AA46" s="2"/>
    </row>
    <row r="47" spans="1:27" ht="16.899999999999999" customHeight="1">
      <c r="A47" s="287"/>
      <c r="B47" s="1031"/>
      <c r="C47" s="157"/>
      <c r="D47" s="1023" t="s">
        <v>2319</v>
      </c>
      <c r="E47" s="164"/>
      <c r="F47" s="164"/>
      <c r="G47" s="164"/>
      <c r="H47" s="164"/>
      <c r="I47" s="283"/>
      <c r="J47" s="2"/>
      <c r="K47" s="2"/>
      <c r="L47" s="2"/>
      <c r="M47" s="2"/>
      <c r="N47" s="2"/>
      <c r="O47" s="2"/>
      <c r="P47" s="2"/>
      <c r="Q47" s="2"/>
      <c r="R47" s="2"/>
      <c r="S47" s="2"/>
      <c r="T47" s="2"/>
      <c r="U47" s="2"/>
      <c r="V47" s="2"/>
      <c r="W47" s="2"/>
      <c r="X47" s="2"/>
      <c r="Y47" s="2"/>
      <c r="Z47" s="2"/>
      <c r="AA47" s="2"/>
    </row>
    <row r="48" spans="1:27" ht="16.899999999999999" customHeight="1">
      <c r="A48" s="287"/>
      <c r="B48" s="1031"/>
      <c r="C48" s="157"/>
      <c r="D48" s="2"/>
      <c r="E48" s="2"/>
      <c r="F48" s="2"/>
      <c r="G48" s="2"/>
      <c r="H48" s="2"/>
      <c r="I48" s="283"/>
      <c r="J48" s="2"/>
      <c r="K48" s="2"/>
      <c r="L48" s="2"/>
      <c r="M48" s="2"/>
      <c r="N48" s="2"/>
      <c r="O48" s="2"/>
      <c r="P48" s="2"/>
      <c r="Q48" s="2"/>
      <c r="R48" s="2"/>
      <c r="S48" s="2"/>
      <c r="T48" s="2"/>
      <c r="U48" s="2"/>
      <c r="V48" s="2"/>
      <c r="W48" s="2"/>
      <c r="X48" s="2"/>
      <c r="Y48" s="2"/>
      <c r="Z48" s="2"/>
      <c r="AA48" s="2"/>
    </row>
    <row r="49" spans="1:27" ht="16.899999999999999" customHeight="1">
      <c r="A49" s="287"/>
      <c r="B49" s="1031"/>
      <c r="C49" s="157"/>
      <c r="D49" s="2"/>
      <c r="E49" s="2"/>
      <c r="F49" s="2"/>
      <c r="G49" s="2"/>
      <c r="H49" s="2"/>
      <c r="I49" s="283"/>
      <c r="J49" s="2"/>
      <c r="K49" s="2"/>
      <c r="L49" s="2"/>
      <c r="M49" s="2"/>
      <c r="N49" s="2"/>
      <c r="O49" s="2"/>
      <c r="P49" s="2"/>
      <c r="Q49" s="2"/>
      <c r="R49" s="2"/>
      <c r="S49" s="2"/>
      <c r="T49" s="2"/>
      <c r="U49" s="2"/>
      <c r="V49" s="2"/>
      <c r="W49" s="2"/>
      <c r="X49" s="2"/>
      <c r="Y49" s="2"/>
      <c r="Z49" s="2"/>
      <c r="AA49" s="2"/>
    </row>
    <row r="50" spans="1:27" ht="16.899999999999999" customHeight="1">
      <c r="A50" s="287"/>
      <c r="B50" s="1031"/>
      <c r="C50" s="157"/>
      <c r="D50" s="2"/>
      <c r="E50" s="2"/>
      <c r="F50" s="2"/>
      <c r="G50" s="2"/>
      <c r="H50" s="2"/>
      <c r="I50" s="283"/>
      <c r="J50" s="2"/>
      <c r="K50" s="2"/>
      <c r="L50" s="2"/>
      <c r="M50" s="2"/>
      <c r="N50" s="2"/>
      <c r="O50" s="2"/>
      <c r="P50" s="2"/>
      <c r="Q50" s="2"/>
      <c r="R50" s="2"/>
      <c r="S50" s="2"/>
      <c r="T50" s="2"/>
      <c r="U50" s="2"/>
      <c r="V50" s="2"/>
      <c r="W50" s="2"/>
      <c r="X50" s="2"/>
      <c r="Y50" s="2"/>
      <c r="Z50" s="2"/>
      <c r="AA50" s="2"/>
    </row>
    <row r="51" spans="1:27" ht="16.899999999999999" customHeight="1">
      <c r="A51" s="287"/>
      <c r="B51" s="1031"/>
      <c r="C51" s="157"/>
      <c r="D51" s="2"/>
      <c r="E51" s="2"/>
      <c r="F51" s="2"/>
      <c r="G51" s="2"/>
      <c r="H51" s="2"/>
      <c r="I51" s="283"/>
      <c r="J51" s="2"/>
      <c r="K51" s="2"/>
      <c r="L51" s="2"/>
      <c r="M51" s="2"/>
      <c r="N51" s="2"/>
      <c r="O51" s="2"/>
      <c r="P51" s="2"/>
      <c r="Q51" s="2"/>
      <c r="R51" s="2"/>
      <c r="S51" s="2"/>
      <c r="T51" s="2"/>
      <c r="U51" s="2"/>
      <c r="V51" s="2"/>
      <c r="W51" s="2"/>
      <c r="X51" s="2"/>
      <c r="Y51" s="2"/>
      <c r="Z51" s="2"/>
      <c r="AA51" s="2"/>
    </row>
    <row r="52" spans="1:27" ht="16.899999999999999" customHeight="1">
      <c r="A52" s="287"/>
      <c r="B52" s="1031"/>
      <c r="C52" s="157"/>
      <c r="D52" s="2"/>
      <c r="E52" s="2"/>
      <c r="F52" s="2"/>
      <c r="G52" s="2"/>
      <c r="H52" s="2"/>
      <c r="I52" s="283"/>
      <c r="J52" s="2"/>
      <c r="K52" s="2"/>
      <c r="L52" s="2"/>
      <c r="M52" s="2"/>
      <c r="N52" s="2"/>
      <c r="O52" s="2"/>
      <c r="P52" s="2"/>
      <c r="Q52" s="2"/>
      <c r="R52" s="2"/>
      <c r="S52" s="2"/>
      <c r="T52" s="2"/>
      <c r="U52" s="2"/>
      <c r="V52" s="2"/>
      <c r="W52" s="2"/>
      <c r="X52" s="2"/>
      <c r="Y52" s="2"/>
      <c r="Z52" s="2"/>
      <c r="AA52" s="2"/>
    </row>
    <row r="53" spans="1:27" ht="16.899999999999999" customHeight="1">
      <c r="A53" s="287"/>
      <c r="B53" s="1031"/>
      <c r="C53" s="157"/>
      <c r="D53" s="2"/>
      <c r="E53" s="2"/>
      <c r="F53" s="2"/>
      <c r="G53" s="2"/>
      <c r="H53" s="2"/>
      <c r="I53" s="283"/>
      <c r="J53" s="2"/>
      <c r="K53" s="2"/>
      <c r="L53" s="2"/>
      <c r="M53" s="2"/>
      <c r="N53" s="2"/>
      <c r="O53" s="2"/>
      <c r="P53" s="2"/>
      <c r="Q53" s="2"/>
      <c r="R53" s="2"/>
      <c r="S53" s="2"/>
      <c r="T53" s="2"/>
      <c r="U53" s="2"/>
      <c r="V53" s="2"/>
      <c r="W53" s="2"/>
      <c r="X53" s="2"/>
      <c r="Y53" s="2"/>
      <c r="Z53" s="2"/>
      <c r="AA53" s="2"/>
    </row>
    <row r="54" spans="1:27" ht="16.899999999999999" customHeight="1" thickBot="1">
      <c r="A54" s="289" t="s">
        <v>1482</v>
      </c>
      <c r="B54" s="1032" t="s">
        <v>1482</v>
      </c>
      <c r="C54" s="317"/>
      <c r="D54" s="318"/>
      <c r="E54" s="318"/>
      <c r="F54" s="318"/>
      <c r="G54" s="318"/>
      <c r="H54" s="318"/>
      <c r="I54" s="319"/>
      <c r="J54" s="2"/>
      <c r="K54" s="2"/>
      <c r="L54" s="2"/>
      <c r="M54" s="2"/>
      <c r="N54" s="2"/>
      <c r="O54" s="2"/>
      <c r="P54" s="2"/>
      <c r="Q54" s="2"/>
      <c r="R54" s="2"/>
      <c r="S54" s="2"/>
      <c r="T54" s="2"/>
      <c r="U54" s="2"/>
      <c r="V54" s="2"/>
      <c r="W54" s="2"/>
      <c r="X54" s="2"/>
      <c r="Y54" s="2"/>
      <c r="Z54" s="2"/>
      <c r="AA54" s="2"/>
    </row>
    <row r="55" spans="1:27" ht="16.899999999999999" customHeight="1">
      <c r="A55" s="2" t="s">
        <v>2717</v>
      </c>
      <c r="B55" s="2"/>
      <c r="C55" s="2"/>
      <c r="D55" s="2"/>
      <c r="E55" s="2" t="s">
        <v>1482</v>
      </c>
      <c r="F55" s="2"/>
      <c r="G55" s="2"/>
      <c r="H55" s="348" t="s">
        <v>2320</v>
      </c>
      <c r="I55" s="2"/>
      <c r="J55" s="2"/>
      <c r="K55" s="2"/>
      <c r="L55" s="2"/>
      <c r="M55" s="2"/>
      <c r="N55" s="2"/>
      <c r="O55" s="2"/>
      <c r="P55" s="2"/>
      <c r="Q55" s="2"/>
      <c r="R55" s="2"/>
      <c r="S55" s="2"/>
      <c r="T55" s="2"/>
      <c r="U55" s="2"/>
      <c r="V55" s="2"/>
      <c r="W55" s="2"/>
      <c r="X55" s="2"/>
      <c r="Y55" s="2"/>
      <c r="Z55" s="2"/>
      <c r="AA55" s="2"/>
    </row>
    <row r="56" spans="1:27" ht="16.899999999999999" customHeight="1">
      <c r="A56" s="164">
        <v>81</v>
      </c>
      <c r="B56" s="164"/>
      <c r="C56" s="164">
        <v>82</v>
      </c>
      <c r="D56" s="164"/>
      <c r="E56" s="164"/>
      <c r="F56" s="164"/>
      <c r="G56" s="164"/>
      <c r="H56" s="164"/>
      <c r="I56" s="164"/>
      <c r="J56" s="2"/>
      <c r="K56" s="2"/>
      <c r="L56" s="2"/>
      <c r="M56" s="2"/>
      <c r="N56" s="2"/>
      <c r="O56" s="2"/>
      <c r="P56" s="2"/>
      <c r="Q56" s="2"/>
      <c r="R56" s="2"/>
      <c r="S56" s="2"/>
      <c r="T56" s="2"/>
      <c r="U56" s="2"/>
      <c r="V56" s="2"/>
      <c r="W56" s="2"/>
      <c r="X56" s="2"/>
      <c r="Y56" s="2"/>
      <c r="Z56" s="2"/>
      <c r="AA56" s="2"/>
    </row>
    <row r="57" spans="1:27" ht="15.75" thickBot="1">
      <c r="A57" s="152" t="str">
        <f>'Data Sheet'!A46</f>
        <v>Annual Report of Pattersonville Telephone Company                                          For the period ending December 31, 2014</v>
      </c>
      <c r="B57" s="2"/>
      <c r="C57" s="2"/>
      <c r="D57" s="2"/>
      <c r="E57" s="2"/>
      <c r="F57" s="2"/>
      <c r="G57" s="2"/>
      <c r="H57" s="2"/>
      <c r="I57" s="2"/>
      <c r="J57" s="2"/>
      <c r="K57" s="2"/>
      <c r="L57" s="2"/>
      <c r="M57" s="2"/>
      <c r="N57" s="2"/>
      <c r="O57" s="2"/>
      <c r="P57" s="2"/>
      <c r="Q57" s="2"/>
      <c r="R57" s="2"/>
      <c r="S57" s="2"/>
      <c r="T57" s="2"/>
      <c r="U57" s="2"/>
    </row>
    <row r="58" spans="1:27" ht="15.75">
      <c r="A58" s="924" t="s">
        <v>1482</v>
      </c>
      <c r="B58" s="925"/>
      <c r="C58" s="2"/>
      <c r="D58" s="2"/>
      <c r="E58" s="2"/>
      <c r="F58" s="2"/>
      <c r="G58" s="2"/>
      <c r="H58" s="2"/>
      <c r="I58" s="2"/>
      <c r="J58" s="2"/>
      <c r="K58" s="2"/>
      <c r="L58" s="2"/>
      <c r="M58" s="2"/>
      <c r="N58" s="2"/>
      <c r="O58" s="2"/>
      <c r="P58" s="2"/>
      <c r="Q58" s="2"/>
      <c r="R58" s="2"/>
      <c r="S58" s="2"/>
      <c r="T58" s="2"/>
      <c r="U58" s="2"/>
    </row>
    <row r="59" spans="1:27" ht="15.75">
      <c r="A59" s="71" t="s">
        <v>1697</v>
      </c>
      <c r="B59" s="73"/>
      <c r="C59" s="920"/>
      <c r="D59" s="2"/>
      <c r="E59" s="2"/>
      <c r="F59" s="2"/>
      <c r="G59" s="2"/>
      <c r="H59" s="2"/>
      <c r="I59" s="2"/>
      <c r="J59" s="2"/>
      <c r="K59" s="2"/>
      <c r="L59" s="2"/>
      <c r="M59" s="2"/>
      <c r="N59" s="2"/>
      <c r="O59" s="2"/>
      <c r="P59" s="2"/>
      <c r="Q59" s="2"/>
      <c r="R59" s="2"/>
      <c r="S59" s="2"/>
      <c r="T59" s="2"/>
      <c r="U59" s="2"/>
    </row>
    <row r="60" spans="1:27" ht="15.75">
      <c r="A60" s="157"/>
      <c r="B60" s="283"/>
      <c r="C60" s="72"/>
      <c r="D60" s="2"/>
      <c r="E60" s="2"/>
      <c r="F60" s="2"/>
      <c r="G60" s="2"/>
      <c r="H60" s="2"/>
      <c r="I60" s="2"/>
      <c r="J60" s="2"/>
      <c r="K60" s="2"/>
      <c r="L60" s="2"/>
      <c r="M60" s="2"/>
      <c r="N60" s="2"/>
      <c r="O60" s="2"/>
      <c r="P60" s="2"/>
      <c r="Q60" s="2"/>
      <c r="R60" s="2"/>
      <c r="S60" s="2"/>
      <c r="T60" s="2"/>
      <c r="U60" s="2"/>
    </row>
    <row r="61" spans="1:27">
      <c r="A61" s="157"/>
      <c r="B61" s="281"/>
      <c r="C61" s="2"/>
      <c r="D61" s="2"/>
      <c r="E61" s="2"/>
      <c r="F61" s="2"/>
      <c r="G61" s="2"/>
      <c r="H61" s="2"/>
      <c r="I61" s="2"/>
      <c r="J61" s="2"/>
      <c r="K61" s="2"/>
      <c r="L61" s="2"/>
      <c r="M61" s="2"/>
      <c r="N61" s="2"/>
      <c r="O61" s="2"/>
      <c r="P61" s="2"/>
      <c r="Q61" s="2"/>
      <c r="R61" s="2"/>
      <c r="S61" s="2"/>
      <c r="T61" s="2"/>
      <c r="U61" s="2"/>
    </row>
    <row r="62" spans="1:27">
      <c r="A62" s="157"/>
      <c r="B62" s="281"/>
      <c r="C62" s="2"/>
      <c r="D62" s="164"/>
      <c r="E62" s="2"/>
      <c r="F62" s="2"/>
      <c r="G62" s="2"/>
      <c r="H62" s="2"/>
      <c r="I62" s="2"/>
      <c r="J62" s="2"/>
      <c r="K62" s="2"/>
      <c r="L62" s="2"/>
      <c r="M62" s="2"/>
      <c r="N62" s="2"/>
      <c r="O62" s="2"/>
      <c r="P62" s="2"/>
      <c r="Q62" s="2"/>
      <c r="R62" s="2"/>
      <c r="S62" s="2"/>
      <c r="T62" s="2"/>
      <c r="U62" s="2"/>
      <c r="V62" s="2"/>
      <c r="W62" s="2"/>
      <c r="X62" s="2"/>
      <c r="Y62" s="2"/>
      <c r="Z62" s="2"/>
      <c r="AA62" s="2"/>
    </row>
    <row r="63" spans="1:27">
      <c r="A63" s="157"/>
      <c r="B63" s="283"/>
      <c r="C63" s="2"/>
      <c r="D63" s="164"/>
      <c r="E63" s="2"/>
      <c r="F63" s="2"/>
      <c r="G63" s="2"/>
      <c r="H63" s="2"/>
      <c r="I63" s="2"/>
      <c r="J63" s="2"/>
      <c r="K63" s="2"/>
      <c r="L63" s="2"/>
      <c r="M63" s="2"/>
      <c r="N63" s="2"/>
      <c r="O63" s="2"/>
      <c r="P63" s="2"/>
      <c r="Q63" s="2"/>
      <c r="R63" s="2"/>
      <c r="S63" s="2"/>
      <c r="T63" s="2"/>
      <c r="U63" s="2"/>
      <c r="V63" s="2"/>
      <c r="W63" s="2"/>
      <c r="X63" s="2"/>
      <c r="Y63" s="2"/>
      <c r="Z63" s="2"/>
      <c r="AA63" s="2"/>
    </row>
    <row r="64" spans="1:27">
      <c r="A64" s="320"/>
      <c r="B64" s="571"/>
      <c r="C64" s="2"/>
      <c r="D64" s="2"/>
      <c r="E64" s="2"/>
      <c r="F64" s="2"/>
      <c r="G64" s="2"/>
      <c r="H64" s="2"/>
      <c r="I64" s="2"/>
      <c r="J64" s="2"/>
      <c r="K64" s="2"/>
      <c r="L64" s="2"/>
      <c r="M64" s="2"/>
      <c r="N64" s="2"/>
      <c r="O64" s="2"/>
      <c r="P64" s="2"/>
      <c r="Q64" s="2"/>
      <c r="R64" s="2"/>
      <c r="S64" s="2"/>
      <c r="T64" s="2"/>
      <c r="U64" s="2"/>
      <c r="V64" s="2"/>
      <c r="W64" s="2"/>
      <c r="X64" s="2"/>
      <c r="Y64" s="2"/>
      <c r="Z64" s="2"/>
      <c r="AA64" s="2"/>
    </row>
    <row r="65" spans="1:27">
      <c r="A65" s="157"/>
      <c r="B65" s="281"/>
      <c r="C65" s="2"/>
      <c r="D65" s="164"/>
      <c r="E65" s="2"/>
      <c r="F65" s="2"/>
      <c r="G65" s="2"/>
      <c r="H65" s="2"/>
      <c r="I65" s="2"/>
      <c r="J65" s="2"/>
      <c r="K65" s="2"/>
      <c r="L65" s="2"/>
      <c r="M65" s="2"/>
      <c r="N65" s="2"/>
      <c r="O65" s="2"/>
      <c r="P65" s="2"/>
      <c r="Q65" s="2"/>
      <c r="R65" s="2"/>
      <c r="S65" s="2"/>
      <c r="T65" s="2"/>
      <c r="U65" s="2"/>
      <c r="V65" s="2"/>
      <c r="W65" s="2"/>
      <c r="X65" s="2"/>
      <c r="Y65" s="2"/>
      <c r="Z65" s="2"/>
      <c r="AA65" s="2"/>
    </row>
    <row r="66" spans="1:27">
      <c r="A66" s="157"/>
      <c r="B66" s="281"/>
      <c r="C66" s="2"/>
      <c r="D66" s="164"/>
      <c r="E66" s="2"/>
      <c r="F66" s="2"/>
      <c r="G66" s="2"/>
      <c r="H66" s="2"/>
      <c r="I66" s="2"/>
      <c r="J66" s="2"/>
      <c r="K66" s="2"/>
      <c r="L66" s="2"/>
      <c r="M66" s="2"/>
      <c r="N66" s="2"/>
      <c r="O66" s="2"/>
      <c r="P66" s="2"/>
      <c r="Q66" s="2"/>
      <c r="R66" s="2"/>
      <c r="S66" s="2"/>
      <c r="T66" s="2"/>
      <c r="U66" s="2"/>
      <c r="V66" s="2"/>
      <c r="W66" s="2"/>
      <c r="X66" s="2"/>
      <c r="Y66" s="2"/>
      <c r="Z66" s="2"/>
      <c r="AA66" s="2"/>
    </row>
    <row r="67" spans="1:27">
      <c r="A67" s="157"/>
      <c r="B67" s="281"/>
      <c r="C67" s="2"/>
      <c r="D67" s="164"/>
      <c r="E67" s="2"/>
      <c r="F67" s="2"/>
      <c r="G67" s="2"/>
      <c r="H67" s="2"/>
      <c r="I67" s="2"/>
      <c r="J67" s="2"/>
      <c r="K67" s="2"/>
      <c r="L67" s="2"/>
      <c r="M67" s="2"/>
      <c r="N67" s="2"/>
      <c r="O67" s="2"/>
      <c r="P67" s="2"/>
      <c r="Q67" s="2"/>
      <c r="R67" s="2"/>
      <c r="S67" s="2"/>
      <c r="T67" s="2"/>
      <c r="U67" s="2"/>
      <c r="V67" s="2"/>
      <c r="W67" s="2"/>
      <c r="X67" s="2"/>
      <c r="Y67" s="2"/>
      <c r="Z67" s="2"/>
      <c r="AA67" s="2"/>
    </row>
    <row r="68" spans="1:27">
      <c r="A68" s="157"/>
      <c r="B68" s="281"/>
      <c r="C68" s="2"/>
      <c r="D68" s="164"/>
      <c r="E68" s="2"/>
      <c r="F68" s="2"/>
      <c r="G68" s="2"/>
      <c r="H68" s="2"/>
      <c r="I68" s="2"/>
      <c r="J68" s="2"/>
      <c r="K68" s="2"/>
      <c r="L68" s="2"/>
      <c r="M68" s="2"/>
      <c r="N68" s="2"/>
      <c r="O68" s="2"/>
      <c r="P68" s="2"/>
      <c r="Q68" s="2"/>
      <c r="R68" s="2"/>
      <c r="S68" s="2"/>
      <c r="T68" s="2"/>
      <c r="U68" s="2"/>
      <c r="V68" s="2"/>
      <c r="W68" s="2"/>
      <c r="X68" s="2"/>
      <c r="Y68" s="2"/>
      <c r="Z68" s="2"/>
      <c r="AA68" s="2"/>
    </row>
    <row r="69" spans="1:27">
      <c r="A69" s="157"/>
      <c r="B69" s="281"/>
      <c r="C69" s="2"/>
      <c r="D69" s="164"/>
      <c r="E69" s="2"/>
      <c r="F69" s="2"/>
      <c r="G69" s="2"/>
      <c r="H69" s="2"/>
      <c r="I69" s="2"/>
      <c r="J69" s="2"/>
      <c r="K69" s="2"/>
      <c r="L69" s="2"/>
      <c r="M69" s="2"/>
      <c r="N69" s="2"/>
      <c r="O69" s="2"/>
      <c r="P69" s="2"/>
      <c r="Q69" s="2"/>
      <c r="R69" s="2"/>
      <c r="S69" s="2"/>
      <c r="T69" s="2"/>
      <c r="U69" s="2"/>
      <c r="V69" s="2"/>
      <c r="W69" s="2"/>
      <c r="X69" s="2"/>
      <c r="Y69" s="2"/>
      <c r="Z69" s="2"/>
      <c r="AA69" s="2"/>
    </row>
    <row r="70" spans="1:27">
      <c r="A70" s="157"/>
      <c r="B70" s="281"/>
      <c r="C70" s="2"/>
      <c r="D70" s="164"/>
      <c r="E70" s="2"/>
      <c r="F70" s="2"/>
      <c r="G70" s="2"/>
      <c r="H70" s="2"/>
      <c r="I70" s="2"/>
      <c r="J70" s="2"/>
      <c r="K70" s="2"/>
      <c r="L70" s="2"/>
      <c r="M70" s="2"/>
      <c r="N70" s="2"/>
      <c r="O70" s="2"/>
      <c r="P70" s="2"/>
      <c r="Q70" s="2"/>
      <c r="R70" s="2"/>
      <c r="S70" s="2"/>
      <c r="T70" s="2"/>
      <c r="U70" s="2"/>
      <c r="V70" s="2"/>
      <c r="W70" s="2"/>
      <c r="X70" s="2"/>
      <c r="Y70" s="2"/>
      <c r="Z70" s="2"/>
      <c r="AA70" s="2"/>
    </row>
    <row r="71" spans="1:27">
      <c r="A71" s="157"/>
      <c r="B71" s="281"/>
      <c r="C71" s="2"/>
      <c r="D71" s="164"/>
      <c r="E71" s="2"/>
      <c r="F71" s="2"/>
      <c r="G71" s="2"/>
      <c r="H71" s="2"/>
      <c r="I71" s="2"/>
      <c r="J71" s="2"/>
      <c r="K71" s="2"/>
      <c r="L71" s="2"/>
      <c r="M71" s="2"/>
      <c r="N71" s="2"/>
      <c r="O71" s="2"/>
      <c r="P71" s="2"/>
      <c r="Q71" s="2"/>
      <c r="R71" s="2"/>
      <c r="S71" s="2"/>
      <c r="T71" s="2"/>
      <c r="U71" s="2"/>
      <c r="V71" s="2"/>
      <c r="W71" s="2"/>
      <c r="X71" s="2"/>
      <c r="Y71" s="2"/>
      <c r="Z71" s="2"/>
      <c r="AA71" s="2"/>
    </row>
    <row r="72" spans="1:27">
      <c r="A72" s="157"/>
      <c r="B72" s="281"/>
      <c r="C72" s="2"/>
      <c r="D72" s="164"/>
      <c r="E72" s="2"/>
      <c r="F72" s="2"/>
      <c r="G72" s="2"/>
      <c r="H72" s="2"/>
      <c r="I72" s="2"/>
      <c r="J72" s="2"/>
      <c r="K72" s="2"/>
      <c r="L72" s="2"/>
      <c r="M72" s="2"/>
      <c r="N72" s="2"/>
      <c r="O72" s="2"/>
      <c r="P72" s="2"/>
      <c r="Q72" s="2"/>
      <c r="R72" s="2"/>
      <c r="S72" s="2"/>
      <c r="T72" s="2"/>
      <c r="U72" s="2"/>
      <c r="V72" s="2"/>
      <c r="W72" s="2"/>
      <c r="X72" s="2"/>
      <c r="Y72" s="2"/>
      <c r="Z72" s="2"/>
      <c r="AA72" s="2"/>
    </row>
    <row r="73" spans="1:27">
      <c r="A73" s="157"/>
      <c r="B73" s="281"/>
      <c r="C73" s="2"/>
      <c r="D73" s="164"/>
      <c r="E73" s="2"/>
      <c r="F73" s="2"/>
      <c r="G73" s="2"/>
      <c r="H73" s="2"/>
      <c r="I73" s="2"/>
      <c r="J73" s="2"/>
      <c r="K73" s="2"/>
      <c r="L73" s="2"/>
      <c r="M73" s="2"/>
      <c r="N73" s="2"/>
      <c r="O73" s="2"/>
      <c r="P73" s="2"/>
      <c r="Q73" s="2"/>
      <c r="R73" s="2"/>
      <c r="S73" s="2"/>
      <c r="T73" s="2"/>
      <c r="U73" s="2"/>
      <c r="V73" s="2"/>
      <c r="W73" s="2"/>
      <c r="X73" s="2"/>
      <c r="Y73" s="2"/>
      <c r="Z73" s="2"/>
      <c r="AA73" s="2"/>
    </row>
    <row r="74" spans="1:27">
      <c r="A74" s="157"/>
      <c r="B74" s="281"/>
      <c r="C74" s="2"/>
      <c r="D74" s="164"/>
      <c r="E74" s="2"/>
      <c r="F74" s="2"/>
      <c r="G74" s="2"/>
      <c r="H74" s="2"/>
      <c r="I74" s="2"/>
      <c r="J74" s="2"/>
      <c r="K74" s="2"/>
      <c r="L74" s="2"/>
      <c r="M74" s="2"/>
      <c r="N74" s="2"/>
      <c r="O74" s="2"/>
      <c r="P74" s="2"/>
      <c r="Q74" s="2"/>
      <c r="R74" s="2"/>
      <c r="S74" s="2"/>
      <c r="T74" s="2"/>
      <c r="U74" s="2"/>
      <c r="V74" s="2"/>
      <c r="W74" s="2"/>
      <c r="X74" s="2"/>
      <c r="Y74" s="2"/>
      <c r="Z74" s="2"/>
      <c r="AA74" s="2"/>
    </row>
    <row r="75" spans="1:27">
      <c r="A75" s="157"/>
      <c r="B75" s="281"/>
      <c r="C75" s="2"/>
      <c r="D75" s="164"/>
      <c r="E75" s="2"/>
      <c r="F75" s="2"/>
      <c r="G75" s="2"/>
      <c r="H75" s="2"/>
      <c r="I75" s="2"/>
      <c r="J75" s="2"/>
      <c r="K75" s="2"/>
      <c r="L75" s="2"/>
      <c r="M75" s="2"/>
      <c r="N75" s="2"/>
      <c r="O75" s="2"/>
      <c r="P75" s="2"/>
      <c r="Q75" s="2"/>
      <c r="R75" s="2"/>
      <c r="S75" s="2"/>
      <c r="T75" s="2"/>
      <c r="U75" s="2"/>
      <c r="V75" s="2"/>
      <c r="W75" s="2"/>
      <c r="X75" s="2"/>
      <c r="Y75" s="2"/>
      <c r="Z75" s="2"/>
      <c r="AA75" s="2"/>
    </row>
    <row r="76" spans="1:27">
      <c r="A76" s="157"/>
      <c r="B76" s="281"/>
      <c r="C76" s="2"/>
      <c r="D76" s="164"/>
      <c r="E76" s="2"/>
      <c r="F76" s="2"/>
      <c r="G76" s="2"/>
      <c r="H76" s="2"/>
      <c r="I76" s="2"/>
      <c r="J76" s="2"/>
      <c r="K76" s="2"/>
      <c r="L76" s="2"/>
      <c r="M76" s="2"/>
      <c r="N76" s="2"/>
      <c r="O76" s="2"/>
      <c r="P76" s="2"/>
      <c r="Q76" s="2"/>
      <c r="R76" s="2"/>
      <c r="S76" s="2"/>
      <c r="T76" s="2"/>
      <c r="U76" s="2"/>
      <c r="V76" s="2"/>
      <c r="W76" s="2"/>
      <c r="X76" s="2"/>
      <c r="Y76" s="2"/>
      <c r="Z76" s="2"/>
      <c r="AA76" s="2"/>
    </row>
    <row r="77" spans="1:27">
      <c r="A77" s="157"/>
      <c r="B77" s="281"/>
      <c r="C77" s="2"/>
      <c r="D77" s="164"/>
      <c r="E77" s="2"/>
      <c r="F77" s="2"/>
      <c r="G77" s="2"/>
      <c r="H77" s="2"/>
      <c r="I77" s="2"/>
      <c r="J77" s="2"/>
      <c r="K77" s="2"/>
      <c r="L77" s="2"/>
      <c r="M77" s="2"/>
      <c r="N77" s="2"/>
      <c r="O77" s="2"/>
      <c r="P77" s="2"/>
      <c r="Q77" s="2"/>
      <c r="R77" s="2"/>
      <c r="S77" s="2"/>
      <c r="T77" s="2"/>
      <c r="U77" s="2"/>
      <c r="V77" s="2"/>
      <c r="W77" s="2"/>
      <c r="X77" s="2"/>
      <c r="Y77" s="2"/>
      <c r="Z77" s="2"/>
      <c r="AA77" s="2"/>
    </row>
    <row r="78" spans="1:27">
      <c r="A78" s="157"/>
      <c r="B78" s="281"/>
      <c r="C78" s="2"/>
      <c r="D78" s="164"/>
      <c r="E78" s="2"/>
      <c r="F78" s="2"/>
      <c r="G78" s="2"/>
      <c r="H78" s="2"/>
      <c r="I78" s="2"/>
      <c r="J78" s="2"/>
      <c r="K78" s="2"/>
      <c r="L78" s="2"/>
      <c r="M78" s="2"/>
      <c r="N78" s="2"/>
      <c r="O78" s="2"/>
      <c r="P78" s="2"/>
      <c r="Q78" s="2"/>
      <c r="R78" s="2"/>
      <c r="S78" s="2"/>
      <c r="T78" s="2"/>
      <c r="U78" s="2"/>
      <c r="V78" s="2"/>
      <c r="W78" s="2"/>
      <c r="X78" s="2"/>
      <c r="Y78" s="2"/>
      <c r="Z78" s="2"/>
      <c r="AA78" s="2"/>
    </row>
    <row r="79" spans="1:27">
      <c r="A79" s="157"/>
      <c r="B79" s="281"/>
      <c r="C79" s="2"/>
      <c r="D79" s="164"/>
      <c r="E79" s="2"/>
      <c r="F79" s="2"/>
      <c r="G79" s="2"/>
      <c r="H79" s="2"/>
      <c r="I79" s="2"/>
      <c r="J79" s="2"/>
      <c r="K79" s="2"/>
      <c r="L79" s="2"/>
      <c r="M79" s="2"/>
      <c r="N79" s="2"/>
      <c r="O79" s="2"/>
      <c r="P79" s="2"/>
      <c r="Q79" s="2"/>
      <c r="R79" s="2"/>
      <c r="S79" s="2"/>
      <c r="T79" s="2"/>
      <c r="U79" s="2"/>
      <c r="V79" s="2"/>
      <c r="W79" s="2"/>
      <c r="X79" s="2"/>
      <c r="Y79" s="2"/>
      <c r="Z79" s="2"/>
      <c r="AA79" s="2"/>
    </row>
    <row r="80" spans="1:27" ht="21" customHeight="1">
      <c r="A80" s="157"/>
      <c r="B80" s="281"/>
      <c r="C80" s="2"/>
      <c r="D80" s="164"/>
      <c r="E80" s="2"/>
      <c r="F80" s="2"/>
      <c r="G80" s="2"/>
      <c r="H80" s="2"/>
      <c r="I80" s="2"/>
      <c r="J80" s="2"/>
      <c r="K80" s="2"/>
      <c r="L80" s="2"/>
      <c r="M80" s="2"/>
      <c r="N80" s="2"/>
      <c r="O80" s="2"/>
      <c r="P80" s="2"/>
      <c r="Q80" s="2"/>
      <c r="R80" s="2"/>
      <c r="S80" s="2"/>
      <c r="T80" s="2"/>
      <c r="U80" s="2"/>
      <c r="V80" s="2"/>
      <c r="W80" s="2"/>
      <c r="X80" s="2"/>
      <c r="Y80" s="2"/>
      <c r="Z80" s="2"/>
      <c r="AA80" s="2"/>
    </row>
    <row r="81" spans="1:27" ht="21" customHeight="1">
      <c r="A81" s="157"/>
      <c r="B81" s="281"/>
      <c r="C81" s="2"/>
      <c r="D81" s="164"/>
      <c r="E81" s="2"/>
      <c r="F81" s="2"/>
      <c r="G81" s="2"/>
      <c r="H81" s="2"/>
      <c r="I81" s="2"/>
      <c r="J81" s="2"/>
      <c r="K81" s="2"/>
      <c r="L81" s="2"/>
      <c r="M81" s="2"/>
      <c r="N81" s="2"/>
      <c r="O81" s="2"/>
      <c r="P81" s="2"/>
      <c r="Q81" s="2"/>
      <c r="R81" s="2"/>
      <c r="S81" s="2"/>
      <c r="T81" s="2"/>
      <c r="U81" s="2"/>
      <c r="V81" s="2"/>
      <c r="W81" s="2"/>
      <c r="X81" s="2"/>
      <c r="Y81" s="2"/>
      <c r="Z81" s="2"/>
      <c r="AA81" s="2"/>
    </row>
    <row r="82" spans="1:27" ht="21" customHeight="1">
      <c r="A82" s="157"/>
      <c r="B82" s="281"/>
      <c r="C82" s="2"/>
      <c r="D82" s="164"/>
      <c r="E82" s="2"/>
      <c r="F82" s="2"/>
      <c r="G82" s="2"/>
      <c r="H82" s="2"/>
      <c r="I82" s="2"/>
      <c r="J82" s="2"/>
      <c r="K82" s="2"/>
      <c r="L82" s="2"/>
      <c r="M82" s="2"/>
      <c r="N82" s="2"/>
      <c r="O82" s="2"/>
      <c r="P82" s="2"/>
      <c r="Q82" s="2"/>
      <c r="R82" s="2"/>
      <c r="S82" s="2"/>
      <c r="T82" s="2"/>
      <c r="U82" s="2"/>
      <c r="V82" s="2"/>
      <c r="W82" s="2"/>
      <c r="X82" s="2"/>
      <c r="Y82" s="2"/>
      <c r="Z82" s="2"/>
      <c r="AA82" s="2"/>
    </row>
    <row r="83" spans="1:27" ht="21" customHeight="1">
      <c r="A83" s="157"/>
      <c r="B83" s="281"/>
      <c r="C83" s="2"/>
      <c r="D83" s="164"/>
      <c r="E83" s="2"/>
      <c r="F83" s="2"/>
      <c r="G83" s="2"/>
      <c r="H83" s="2"/>
      <c r="I83" s="2"/>
      <c r="J83" s="2"/>
      <c r="K83" s="2"/>
      <c r="L83" s="2"/>
      <c r="M83" s="2"/>
      <c r="N83" s="2"/>
      <c r="O83" s="2"/>
      <c r="P83" s="2"/>
      <c r="Q83" s="2"/>
      <c r="R83" s="2"/>
      <c r="S83" s="2"/>
      <c r="T83" s="2"/>
      <c r="U83" s="2"/>
      <c r="V83" s="2"/>
      <c r="W83" s="2"/>
      <c r="X83" s="2"/>
      <c r="Y83" s="2"/>
      <c r="Z83" s="2"/>
      <c r="AA83" s="2"/>
    </row>
    <row r="84" spans="1:27" ht="21" customHeight="1">
      <c r="A84" s="157"/>
      <c r="B84" s="281"/>
      <c r="C84" s="2"/>
      <c r="D84" s="164"/>
      <c r="E84" s="2"/>
      <c r="F84" s="2"/>
      <c r="G84" s="2"/>
      <c r="H84" s="2"/>
      <c r="I84" s="2"/>
      <c r="J84" s="2"/>
      <c r="K84" s="2"/>
      <c r="L84" s="2"/>
      <c r="M84" s="2"/>
      <c r="N84" s="2"/>
      <c r="O84" s="2"/>
      <c r="P84" s="2"/>
      <c r="Q84" s="2"/>
      <c r="R84" s="2"/>
      <c r="S84" s="2"/>
      <c r="T84" s="2"/>
      <c r="U84" s="2"/>
      <c r="V84" s="2"/>
      <c r="W84" s="2"/>
      <c r="X84" s="2"/>
      <c r="Y84" s="2"/>
      <c r="Z84" s="2"/>
      <c r="AA84" s="2"/>
    </row>
    <row r="85" spans="1:27" ht="21" customHeight="1">
      <c r="A85" s="157"/>
      <c r="B85" s="281"/>
      <c r="C85" s="2"/>
      <c r="D85" s="164"/>
      <c r="E85" s="2"/>
      <c r="F85" s="2"/>
      <c r="G85" s="2"/>
      <c r="H85" s="2"/>
      <c r="I85" s="2"/>
      <c r="J85" s="2"/>
      <c r="K85" s="2"/>
      <c r="L85" s="2"/>
      <c r="M85" s="2"/>
      <c r="N85" s="2"/>
      <c r="O85" s="2"/>
      <c r="P85" s="2"/>
      <c r="Q85" s="2"/>
      <c r="R85" s="2"/>
      <c r="S85" s="2"/>
      <c r="T85" s="2"/>
      <c r="U85" s="2"/>
      <c r="V85" s="2"/>
      <c r="W85" s="2"/>
      <c r="X85" s="2"/>
      <c r="Y85" s="2"/>
      <c r="Z85" s="2"/>
      <c r="AA85" s="2"/>
    </row>
    <row r="86" spans="1:27" ht="21" customHeight="1">
      <c r="A86" s="157"/>
      <c r="B86" s="283"/>
      <c r="C86" s="2"/>
      <c r="D86" s="164"/>
      <c r="E86" s="2"/>
      <c r="F86" s="2"/>
      <c r="G86" s="2"/>
      <c r="H86" s="2"/>
      <c r="I86" s="2"/>
      <c r="J86" s="2"/>
      <c r="K86" s="2"/>
      <c r="L86" s="2"/>
      <c r="M86" s="2"/>
      <c r="N86" s="2"/>
      <c r="O86" s="2"/>
      <c r="P86" s="2"/>
      <c r="Q86" s="2"/>
      <c r="R86" s="2"/>
      <c r="S86" s="2"/>
      <c r="T86" s="2"/>
      <c r="U86" s="2"/>
      <c r="V86" s="2"/>
      <c r="W86" s="2"/>
      <c r="X86" s="2"/>
      <c r="Y86" s="2"/>
      <c r="Z86" s="2"/>
      <c r="AA86" s="2"/>
    </row>
    <row r="87" spans="1:27" ht="21" customHeight="1">
      <c r="A87" s="157"/>
      <c r="B87" s="281"/>
      <c r="C87" s="2"/>
      <c r="D87" s="2"/>
      <c r="E87" s="2"/>
      <c r="F87" s="2"/>
      <c r="G87" s="2"/>
      <c r="H87" s="2"/>
      <c r="I87" s="2"/>
      <c r="J87" s="2"/>
      <c r="K87" s="2"/>
      <c r="L87" s="2"/>
      <c r="M87" s="2"/>
      <c r="N87" s="2"/>
      <c r="O87" s="2"/>
      <c r="P87" s="2"/>
      <c r="Q87" s="2"/>
      <c r="R87" s="2"/>
      <c r="S87" s="2"/>
      <c r="T87" s="2"/>
      <c r="U87" s="2"/>
      <c r="V87" s="2"/>
      <c r="W87" s="2"/>
      <c r="X87" s="2"/>
      <c r="Y87" s="2"/>
      <c r="Z87" s="2"/>
      <c r="AA87" s="2"/>
    </row>
    <row r="88" spans="1:27" ht="21" customHeight="1">
      <c r="A88" s="157"/>
      <c r="B88" s="281"/>
      <c r="C88" s="2"/>
      <c r="D88" s="164"/>
      <c r="E88" s="2"/>
      <c r="F88" s="2"/>
      <c r="G88" s="2"/>
      <c r="H88" s="2"/>
      <c r="I88" s="2"/>
      <c r="J88" s="2"/>
      <c r="K88" s="2"/>
      <c r="L88" s="2"/>
      <c r="M88" s="2"/>
      <c r="N88" s="2"/>
      <c r="O88" s="2"/>
      <c r="P88" s="2"/>
      <c r="Q88" s="2"/>
      <c r="R88" s="2"/>
      <c r="S88" s="2"/>
      <c r="T88" s="2"/>
      <c r="U88" s="2"/>
      <c r="V88" s="2"/>
      <c r="W88" s="2"/>
      <c r="X88" s="2"/>
      <c r="Y88" s="2"/>
      <c r="Z88" s="2"/>
      <c r="AA88" s="2"/>
    </row>
    <row r="89" spans="1:27" ht="21" customHeight="1">
      <c r="A89" s="157"/>
      <c r="B89" s="281"/>
      <c r="C89" s="2"/>
      <c r="D89" s="164"/>
      <c r="E89" s="2"/>
      <c r="F89" s="2"/>
      <c r="G89" s="2"/>
      <c r="H89" s="2"/>
      <c r="I89" s="2"/>
      <c r="J89" s="2"/>
      <c r="K89" s="2"/>
      <c r="L89" s="2"/>
      <c r="M89" s="2"/>
      <c r="N89" s="2"/>
      <c r="O89" s="2"/>
      <c r="P89" s="2"/>
      <c r="Q89" s="2"/>
      <c r="R89" s="2"/>
      <c r="S89" s="2"/>
      <c r="T89" s="2"/>
      <c r="U89" s="2"/>
      <c r="V89" s="2"/>
      <c r="W89" s="2"/>
      <c r="X89" s="2"/>
      <c r="Y89" s="2"/>
      <c r="Z89" s="2"/>
      <c r="AA89" s="2"/>
    </row>
    <row r="90" spans="1:27" ht="21" customHeight="1">
      <c r="A90" s="157"/>
      <c r="B90" s="281"/>
      <c r="C90" s="2"/>
      <c r="D90" s="164"/>
      <c r="E90" s="2"/>
      <c r="F90" s="2"/>
      <c r="G90" s="2"/>
      <c r="H90" s="2"/>
      <c r="I90" s="2"/>
      <c r="J90" s="2"/>
      <c r="K90" s="2"/>
      <c r="L90" s="2"/>
      <c r="M90" s="2"/>
      <c r="N90" s="2"/>
      <c r="O90" s="2"/>
      <c r="P90" s="2"/>
      <c r="Q90" s="2"/>
      <c r="R90" s="2"/>
      <c r="S90" s="2"/>
      <c r="T90" s="2"/>
      <c r="U90" s="2"/>
      <c r="V90" s="2"/>
      <c r="W90" s="2"/>
      <c r="X90" s="2"/>
      <c r="Y90" s="2"/>
      <c r="Z90" s="2"/>
      <c r="AA90" s="2"/>
    </row>
    <row r="91" spans="1:27" ht="21" customHeight="1">
      <c r="A91" s="157"/>
      <c r="B91" s="283"/>
      <c r="C91" s="2"/>
      <c r="D91" s="164"/>
      <c r="E91" s="2"/>
      <c r="F91" s="2"/>
      <c r="G91" s="2"/>
      <c r="H91" s="2"/>
      <c r="I91" s="2"/>
      <c r="J91" s="2"/>
      <c r="K91" s="2"/>
      <c r="L91" s="2"/>
      <c r="M91" s="2"/>
      <c r="N91" s="2"/>
      <c r="O91" s="2"/>
      <c r="P91" s="2"/>
      <c r="Q91" s="2"/>
      <c r="R91" s="2"/>
      <c r="S91" s="2"/>
      <c r="T91" s="2"/>
      <c r="U91" s="2"/>
      <c r="V91" s="2"/>
      <c r="W91" s="2"/>
      <c r="X91" s="2"/>
      <c r="Y91" s="2"/>
      <c r="Z91" s="2"/>
      <c r="AA91" s="2"/>
    </row>
    <row r="92" spans="1:27" ht="21" customHeight="1">
      <c r="A92" s="157"/>
      <c r="B92" s="283"/>
      <c r="C92" s="2"/>
      <c r="D92" s="2"/>
      <c r="E92" s="2"/>
      <c r="F92" s="2"/>
      <c r="G92" s="2"/>
      <c r="H92" s="2"/>
      <c r="I92" s="2"/>
      <c r="J92" s="2"/>
      <c r="K92" s="2"/>
      <c r="L92" s="2"/>
      <c r="M92" s="2"/>
      <c r="N92" s="2"/>
      <c r="O92" s="2"/>
      <c r="P92" s="2"/>
      <c r="Q92" s="2"/>
      <c r="R92" s="2"/>
      <c r="S92" s="2"/>
      <c r="T92" s="2"/>
      <c r="U92" s="2"/>
      <c r="V92" s="2"/>
      <c r="W92" s="2"/>
      <c r="X92" s="2"/>
      <c r="Y92" s="2"/>
      <c r="Z92" s="2"/>
      <c r="AA92" s="2"/>
    </row>
    <row r="93" spans="1:27" ht="21" customHeight="1">
      <c r="A93" s="157"/>
      <c r="B93" s="283"/>
      <c r="C93" s="2"/>
      <c r="D93" s="2"/>
      <c r="E93" s="2"/>
      <c r="F93" s="2"/>
      <c r="G93" s="2"/>
      <c r="H93" s="2"/>
      <c r="I93" s="2"/>
      <c r="J93" s="2"/>
      <c r="K93" s="2"/>
      <c r="L93" s="2"/>
      <c r="M93" s="2"/>
      <c r="N93" s="2"/>
      <c r="O93" s="2"/>
      <c r="P93" s="2"/>
      <c r="Q93" s="2"/>
      <c r="R93" s="2"/>
      <c r="S93" s="2"/>
      <c r="T93" s="2"/>
      <c r="U93" s="2"/>
      <c r="V93" s="2"/>
      <c r="W93" s="2"/>
      <c r="X93" s="2"/>
      <c r="Y93" s="2"/>
      <c r="Z93" s="2"/>
      <c r="AA93" s="2"/>
    </row>
    <row r="94" spans="1:27" ht="21" customHeight="1">
      <c r="A94" s="157"/>
      <c r="B94" s="283"/>
      <c r="C94" s="2"/>
      <c r="D94" s="2"/>
      <c r="E94" s="2"/>
      <c r="F94" s="2"/>
      <c r="G94" s="2"/>
      <c r="H94" s="2"/>
      <c r="I94" s="2"/>
      <c r="J94" s="2"/>
      <c r="K94" s="2"/>
      <c r="L94" s="2"/>
      <c r="M94" s="2"/>
      <c r="N94" s="2"/>
      <c r="O94" s="2"/>
      <c r="P94" s="2"/>
      <c r="Q94" s="2"/>
      <c r="R94" s="2"/>
      <c r="S94" s="2"/>
      <c r="T94" s="2"/>
      <c r="U94" s="2"/>
      <c r="V94" s="2"/>
      <c r="W94" s="2"/>
      <c r="X94" s="2"/>
      <c r="Y94" s="2"/>
      <c r="Z94" s="2"/>
      <c r="AA94" s="2"/>
    </row>
    <row r="95" spans="1:27" ht="21" customHeight="1">
      <c r="A95" s="157"/>
      <c r="B95" s="283"/>
      <c r="C95" s="2"/>
      <c r="D95" s="2"/>
      <c r="E95" s="2"/>
      <c r="F95" s="2"/>
      <c r="G95" s="2"/>
      <c r="H95" s="2"/>
      <c r="I95" s="2"/>
      <c r="J95" s="2"/>
      <c r="K95" s="2"/>
      <c r="L95" s="2"/>
      <c r="M95" s="2"/>
      <c r="N95" s="2"/>
      <c r="O95" s="2"/>
      <c r="P95" s="2"/>
      <c r="Q95" s="2"/>
      <c r="R95" s="2"/>
      <c r="S95" s="2"/>
      <c r="T95" s="2"/>
      <c r="U95" s="2"/>
      <c r="V95" s="2"/>
      <c r="W95" s="2"/>
      <c r="X95" s="2"/>
      <c r="Y95" s="2"/>
      <c r="Z95" s="2"/>
      <c r="AA95" s="2"/>
    </row>
    <row r="96" spans="1:27" ht="21" customHeight="1">
      <c r="A96" s="157"/>
      <c r="B96" s="283"/>
      <c r="C96" s="2"/>
      <c r="D96" s="2"/>
      <c r="E96" s="2"/>
      <c r="F96" s="2"/>
      <c r="G96" s="2"/>
      <c r="H96" s="2"/>
      <c r="I96" s="2"/>
      <c r="J96" s="2"/>
      <c r="K96" s="2"/>
      <c r="L96" s="2"/>
      <c r="M96" s="2"/>
      <c r="N96" s="2"/>
      <c r="O96" s="2"/>
      <c r="P96" s="2"/>
      <c r="Q96" s="2"/>
      <c r="R96" s="2"/>
      <c r="S96" s="2"/>
      <c r="T96" s="2"/>
      <c r="U96" s="2"/>
      <c r="V96" s="2"/>
      <c r="W96" s="2"/>
      <c r="X96" s="2"/>
      <c r="Y96" s="2"/>
      <c r="Z96" s="2"/>
      <c r="AA96" s="2"/>
    </row>
    <row r="97" spans="1:27" ht="21" customHeight="1">
      <c r="A97" s="157"/>
      <c r="B97" s="283"/>
      <c r="C97" s="2"/>
      <c r="D97" s="2"/>
      <c r="E97" s="2"/>
      <c r="F97" s="2"/>
      <c r="G97" s="2"/>
      <c r="H97" s="2"/>
      <c r="I97" s="2"/>
      <c r="J97" s="2"/>
      <c r="K97" s="2"/>
      <c r="L97" s="2"/>
      <c r="M97" s="2"/>
      <c r="N97" s="2"/>
      <c r="O97" s="2"/>
      <c r="P97" s="2"/>
      <c r="Q97" s="2"/>
      <c r="R97" s="2"/>
      <c r="S97" s="2"/>
      <c r="T97" s="2"/>
      <c r="U97" s="2"/>
      <c r="V97" s="2"/>
      <c r="W97" s="2"/>
      <c r="X97" s="2"/>
      <c r="Y97" s="2"/>
      <c r="Z97" s="2"/>
      <c r="AA97" s="2"/>
    </row>
    <row r="98" spans="1:27" ht="21" customHeight="1">
      <c r="A98" s="157"/>
      <c r="B98" s="283"/>
      <c r="C98" s="2"/>
      <c r="D98" s="2"/>
      <c r="E98" s="2"/>
      <c r="F98" s="2"/>
      <c r="G98" s="2"/>
      <c r="H98" s="2"/>
      <c r="I98" s="2"/>
      <c r="J98" s="2"/>
      <c r="K98" s="2"/>
      <c r="L98" s="2"/>
      <c r="M98" s="2"/>
      <c r="N98" s="2"/>
      <c r="O98" s="2"/>
      <c r="P98" s="2"/>
      <c r="Q98" s="2"/>
      <c r="R98" s="2"/>
      <c r="S98" s="2"/>
      <c r="T98" s="2"/>
      <c r="U98" s="2"/>
      <c r="V98" s="2"/>
      <c r="W98" s="2"/>
      <c r="X98" s="2"/>
      <c r="Y98" s="2"/>
      <c r="Z98" s="2"/>
      <c r="AA98" s="2"/>
    </row>
    <row r="99" spans="1:27" ht="21" customHeight="1">
      <c r="A99" s="157"/>
      <c r="B99" s="283"/>
      <c r="C99" s="2"/>
      <c r="D99" s="2"/>
      <c r="E99" s="2"/>
      <c r="F99" s="2"/>
      <c r="G99" s="2"/>
      <c r="H99" s="2"/>
      <c r="I99" s="2"/>
      <c r="J99" s="2"/>
      <c r="K99" s="2"/>
      <c r="L99" s="2"/>
      <c r="M99" s="2"/>
      <c r="N99" s="2"/>
      <c r="O99" s="2"/>
      <c r="P99" s="2"/>
      <c r="Q99" s="2"/>
      <c r="R99" s="2"/>
      <c r="S99" s="2"/>
      <c r="T99" s="2"/>
      <c r="U99" s="2"/>
      <c r="V99" s="2"/>
      <c r="W99" s="2"/>
      <c r="X99" s="2"/>
      <c r="Y99" s="2"/>
      <c r="Z99" s="2"/>
      <c r="AA99" s="2"/>
    </row>
    <row r="100" spans="1:27" ht="21" customHeight="1">
      <c r="A100" s="157"/>
      <c r="B100" s="283"/>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21" customHeight="1">
      <c r="A101" s="157"/>
      <c r="B101" s="283"/>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21" customHeight="1">
      <c r="A102" s="157"/>
      <c r="B102" s="283"/>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21" customHeight="1">
      <c r="A103" s="157"/>
      <c r="B103" s="283"/>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21" customHeight="1">
      <c r="A104" s="157"/>
      <c r="B104" s="283"/>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21" customHeight="1">
      <c r="A105" s="157"/>
      <c r="B105" s="283"/>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21" customHeight="1">
      <c r="A106" s="157"/>
      <c r="B106" s="283"/>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21" customHeight="1">
      <c r="A107" s="157"/>
      <c r="B107" s="283"/>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21" customHeight="1">
      <c r="A108" s="157"/>
      <c r="B108" s="283"/>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21" customHeight="1">
      <c r="A109" s="157"/>
      <c r="B109" s="283"/>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21" customHeight="1" thickBot="1">
      <c r="A110" s="317"/>
      <c r="B110" s="31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21" customHeight="1">
      <c r="A111" s="164" t="s">
        <v>755</v>
      </c>
      <c r="B111" s="164"/>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21" customHeight="1">
      <c r="J112" s="2"/>
      <c r="K112" s="2"/>
      <c r="L112" s="2"/>
      <c r="M112" s="2"/>
      <c r="N112" s="2"/>
      <c r="O112" s="2"/>
      <c r="P112" s="2"/>
      <c r="Q112" s="2"/>
      <c r="R112" s="2"/>
      <c r="S112" s="2"/>
      <c r="T112" s="2"/>
      <c r="U112" s="2"/>
      <c r="V112" s="2"/>
      <c r="W112" s="2"/>
      <c r="X112" s="2"/>
      <c r="Y112" s="2"/>
      <c r="Z112" s="2"/>
      <c r="AA112" s="2"/>
    </row>
    <row r="113" spans="10:27" ht="21" customHeight="1">
      <c r="J113" s="2"/>
      <c r="K113" s="2"/>
      <c r="L113" s="2"/>
      <c r="M113" s="2"/>
      <c r="N113" s="2"/>
      <c r="O113" s="2"/>
      <c r="P113" s="2"/>
      <c r="Q113" s="2"/>
      <c r="R113" s="2"/>
      <c r="S113" s="2"/>
      <c r="T113" s="2"/>
      <c r="U113" s="2"/>
      <c r="V113" s="2"/>
      <c r="W113" s="2"/>
      <c r="X113" s="2"/>
      <c r="Y113" s="2"/>
      <c r="Z113" s="2"/>
      <c r="AA113" s="2"/>
    </row>
    <row r="114" spans="10:27" ht="21" customHeight="1">
      <c r="J114" s="2"/>
      <c r="K114" s="2"/>
      <c r="L114" s="2"/>
      <c r="M114" s="2"/>
      <c r="N114" s="2"/>
      <c r="O114" s="2"/>
      <c r="P114" s="2"/>
      <c r="Q114" s="2"/>
      <c r="R114" s="2"/>
      <c r="S114" s="2"/>
      <c r="T114" s="2"/>
      <c r="U114" s="2"/>
      <c r="V114" s="2"/>
      <c r="W114" s="2"/>
      <c r="X114" s="2"/>
      <c r="Y114" s="2"/>
      <c r="Z114" s="2"/>
      <c r="AA114" s="2"/>
    </row>
    <row r="115" spans="10:27" ht="21" customHeight="1">
      <c r="J115" s="2"/>
      <c r="K115" s="2"/>
      <c r="L115" s="2"/>
      <c r="M115" s="2"/>
      <c r="N115" s="2"/>
      <c r="O115" s="2"/>
      <c r="P115" s="2"/>
      <c r="Q115" s="2"/>
      <c r="R115" s="2"/>
      <c r="S115" s="2"/>
      <c r="T115" s="2"/>
      <c r="U115" s="2"/>
      <c r="V115" s="2"/>
      <c r="W115" s="2"/>
      <c r="X115" s="2"/>
      <c r="Y115" s="2"/>
      <c r="Z115" s="2"/>
      <c r="AA115" s="2"/>
    </row>
    <row r="116" spans="10:27" ht="21" customHeight="1">
      <c r="J116" s="2"/>
      <c r="K116" s="2"/>
      <c r="L116" s="2"/>
      <c r="M116" s="2"/>
      <c r="N116" s="2"/>
      <c r="O116" s="2"/>
      <c r="P116" s="2"/>
      <c r="Q116" s="2"/>
      <c r="R116" s="2"/>
      <c r="S116" s="2"/>
      <c r="T116" s="2"/>
      <c r="U116" s="2"/>
      <c r="V116" s="2"/>
      <c r="W116" s="2"/>
      <c r="X116" s="2"/>
      <c r="Y116" s="2"/>
      <c r="Z116" s="2"/>
      <c r="AA116" s="2"/>
    </row>
    <row r="117" spans="10:27" ht="21" customHeight="1">
      <c r="J117" s="2"/>
      <c r="K117" s="2"/>
      <c r="L117" s="2"/>
      <c r="M117" s="2"/>
      <c r="N117" s="2"/>
      <c r="O117" s="2"/>
      <c r="P117" s="2"/>
      <c r="Q117" s="2"/>
      <c r="R117" s="2"/>
      <c r="S117" s="2"/>
      <c r="T117" s="2"/>
      <c r="U117" s="2"/>
      <c r="V117" s="2"/>
      <c r="W117" s="2"/>
      <c r="X117" s="2"/>
      <c r="Y117" s="2"/>
      <c r="Z117" s="2"/>
      <c r="AA117" s="2"/>
    </row>
    <row r="118" spans="10:27" ht="21" customHeight="1">
      <c r="J118" s="2"/>
      <c r="K118" s="2"/>
      <c r="L118" s="2"/>
      <c r="M118" s="2"/>
      <c r="N118" s="2"/>
      <c r="O118" s="2"/>
      <c r="P118" s="2"/>
      <c r="Q118" s="2"/>
      <c r="R118" s="2"/>
      <c r="S118" s="2"/>
      <c r="T118" s="2"/>
      <c r="U118" s="2"/>
      <c r="V118" s="2"/>
      <c r="W118" s="2"/>
      <c r="X118" s="2"/>
      <c r="Y118" s="2"/>
      <c r="Z118" s="2"/>
      <c r="AA118" s="2"/>
    </row>
    <row r="119" spans="10:27" ht="21" customHeight="1">
      <c r="J119" s="2"/>
      <c r="K119" s="2"/>
      <c r="L119" s="2"/>
      <c r="M119" s="2"/>
      <c r="N119" s="2"/>
      <c r="O119" s="2"/>
      <c r="P119" s="2"/>
      <c r="Q119" s="2"/>
      <c r="R119" s="2"/>
      <c r="S119" s="2"/>
      <c r="T119" s="2"/>
      <c r="U119" s="2"/>
      <c r="V119" s="2"/>
      <c r="W119" s="2"/>
      <c r="X119" s="2"/>
      <c r="Y119" s="2"/>
      <c r="Z119" s="2"/>
      <c r="AA119" s="2"/>
    </row>
    <row r="120" spans="10:27" ht="21" customHeight="1">
      <c r="J120" s="2"/>
      <c r="K120" s="2"/>
      <c r="L120" s="2"/>
      <c r="M120" s="2"/>
      <c r="N120" s="2"/>
      <c r="O120" s="2"/>
      <c r="P120" s="2"/>
      <c r="Q120" s="2"/>
      <c r="R120" s="2"/>
      <c r="S120" s="2"/>
      <c r="T120" s="2"/>
      <c r="U120" s="2"/>
      <c r="V120" s="2"/>
      <c r="W120" s="2"/>
      <c r="X120" s="2"/>
      <c r="Y120" s="2"/>
      <c r="Z120" s="2"/>
      <c r="AA120" s="2"/>
    </row>
    <row r="121" spans="10:27" ht="21" customHeight="1">
      <c r="J121" s="2"/>
      <c r="K121" s="2"/>
      <c r="L121" s="2"/>
      <c r="M121" s="2"/>
      <c r="N121" s="2"/>
      <c r="O121" s="2"/>
      <c r="P121" s="2"/>
      <c r="Q121" s="2"/>
      <c r="R121" s="2"/>
      <c r="S121" s="2"/>
      <c r="T121" s="2"/>
      <c r="U121" s="2"/>
      <c r="V121" s="2"/>
      <c r="W121" s="2"/>
      <c r="X121" s="2"/>
      <c r="Y121" s="2"/>
      <c r="Z121" s="2"/>
      <c r="AA121" s="2"/>
    </row>
    <row r="122" spans="10:27" ht="21" customHeight="1">
      <c r="J122" s="2"/>
      <c r="K122" s="2"/>
      <c r="L122" s="2"/>
      <c r="M122" s="2"/>
      <c r="N122" s="2"/>
      <c r="O122" s="2"/>
      <c r="P122" s="2"/>
      <c r="Q122" s="2"/>
      <c r="R122" s="2"/>
      <c r="S122" s="2"/>
      <c r="T122" s="2"/>
      <c r="U122" s="2"/>
      <c r="V122" s="2"/>
      <c r="W122" s="2"/>
      <c r="X122" s="2"/>
      <c r="Y122" s="2"/>
      <c r="Z122" s="2"/>
      <c r="AA122" s="2"/>
    </row>
    <row r="123" spans="10:27" ht="21" customHeight="1">
      <c r="J123" s="2"/>
      <c r="K123" s="2"/>
      <c r="L123" s="2"/>
      <c r="M123" s="2"/>
      <c r="N123" s="2"/>
      <c r="O123" s="2"/>
      <c r="P123" s="2"/>
      <c r="Q123" s="2"/>
      <c r="R123" s="2"/>
      <c r="S123" s="2"/>
      <c r="T123" s="2"/>
      <c r="U123" s="2"/>
      <c r="V123" s="2"/>
      <c r="W123" s="2"/>
      <c r="X123" s="2"/>
      <c r="Y123" s="2"/>
      <c r="Z123" s="2"/>
      <c r="AA123" s="2"/>
    </row>
    <row r="124" spans="10:27" ht="21" customHeight="1">
      <c r="J124" s="2"/>
      <c r="K124" s="2"/>
      <c r="L124" s="2"/>
      <c r="M124" s="2"/>
      <c r="N124" s="2"/>
      <c r="O124" s="2"/>
      <c r="P124" s="2"/>
      <c r="Q124" s="2"/>
      <c r="R124" s="2"/>
      <c r="S124" s="2"/>
      <c r="T124" s="2"/>
      <c r="U124" s="2"/>
      <c r="V124" s="2"/>
      <c r="W124" s="2"/>
      <c r="X124" s="2"/>
      <c r="Y124" s="2"/>
      <c r="Z124" s="2"/>
      <c r="AA124" s="2"/>
    </row>
    <row r="125" spans="10:27" ht="21" customHeight="1">
      <c r="J125" s="2"/>
      <c r="K125" s="2"/>
      <c r="L125" s="2"/>
      <c r="M125" s="2"/>
      <c r="N125" s="2"/>
      <c r="O125" s="2"/>
      <c r="P125" s="2"/>
      <c r="Q125" s="2"/>
      <c r="R125" s="2"/>
      <c r="S125" s="2"/>
      <c r="T125" s="2"/>
      <c r="U125" s="2"/>
      <c r="V125" s="2"/>
      <c r="W125" s="2"/>
      <c r="X125" s="2"/>
      <c r="Y125" s="2"/>
      <c r="Z125" s="2"/>
      <c r="AA125" s="2"/>
    </row>
    <row r="126" spans="10:27" ht="21" customHeight="1">
      <c r="J126" s="2"/>
      <c r="K126" s="2"/>
      <c r="L126" s="2"/>
      <c r="M126" s="2"/>
      <c r="N126" s="2"/>
      <c r="O126" s="2"/>
      <c r="P126" s="2"/>
      <c r="Q126" s="2"/>
      <c r="R126" s="2"/>
      <c r="S126" s="2"/>
      <c r="T126" s="2"/>
      <c r="U126" s="2"/>
      <c r="V126" s="2"/>
      <c r="W126" s="2"/>
      <c r="X126" s="2"/>
      <c r="Y126" s="2"/>
      <c r="Z126" s="2"/>
      <c r="AA126" s="2"/>
    </row>
    <row r="127" spans="10:27" ht="21" customHeight="1">
      <c r="J127" s="2"/>
      <c r="K127" s="2"/>
      <c r="L127" s="2"/>
      <c r="M127" s="2"/>
      <c r="N127" s="2"/>
      <c r="O127" s="2"/>
      <c r="P127" s="2"/>
      <c r="Q127" s="2"/>
      <c r="R127" s="2"/>
      <c r="S127" s="2"/>
      <c r="T127" s="2"/>
      <c r="U127" s="2"/>
      <c r="V127" s="2"/>
      <c r="W127" s="2"/>
      <c r="X127" s="2"/>
      <c r="Y127" s="2"/>
      <c r="Z127" s="2"/>
      <c r="AA127" s="2"/>
    </row>
    <row r="128" spans="10:27" ht="21" customHeight="1">
      <c r="J128" s="2"/>
      <c r="K128" s="2"/>
      <c r="L128" s="2"/>
      <c r="M128" s="2"/>
      <c r="N128" s="2"/>
      <c r="O128" s="2"/>
      <c r="P128" s="2"/>
      <c r="Q128" s="2"/>
      <c r="R128" s="2"/>
      <c r="S128" s="2"/>
      <c r="T128" s="2"/>
      <c r="U128" s="2"/>
      <c r="V128" s="2"/>
      <c r="W128" s="2"/>
      <c r="X128" s="2"/>
      <c r="Y128" s="2"/>
      <c r="Z128" s="2"/>
      <c r="AA128" s="2"/>
    </row>
    <row r="129" spans="10:27" ht="21" customHeight="1">
      <c r="J129" s="2"/>
      <c r="K129" s="2"/>
      <c r="L129" s="2"/>
      <c r="M129" s="2"/>
      <c r="N129" s="2"/>
      <c r="O129" s="2"/>
      <c r="P129" s="2"/>
      <c r="Q129" s="2"/>
      <c r="R129" s="2"/>
      <c r="S129" s="2"/>
      <c r="T129" s="2"/>
      <c r="U129" s="2"/>
      <c r="V129" s="2"/>
      <c r="W129" s="2"/>
      <c r="X129" s="2"/>
      <c r="Y129" s="2"/>
      <c r="Z129" s="2"/>
      <c r="AA129" s="2"/>
    </row>
    <row r="130" spans="10:27" ht="21" customHeight="1">
      <c r="J130" s="2"/>
      <c r="K130" s="2"/>
      <c r="L130" s="2"/>
      <c r="M130" s="2"/>
      <c r="N130" s="2"/>
      <c r="O130" s="2"/>
      <c r="P130" s="2"/>
      <c r="Q130" s="2"/>
      <c r="R130" s="2"/>
      <c r="S130" s="2"/>
      <c r="T130" s="2"/>
      <c r="U130" s="2"/>
      <c r="V130" s="2"/>
      <c r="W130" s="2"/>
      <c r="X130" s="2"/>
      <c r="Y130" s="2"/>
      <c r="Z130" s="2"/>
      <c r="AA130" s="2"/>
    </row>
    <row r="131" spans="10:27" ht="21" customHeight="1">
      <c r="J131" s="2"/>
      <c r="K131" s="2"/>
      <c r="L131" s="2"/>
      <c r="M131" s="2"/>
      <c r="N131" s="2"/>
      <c r="O131" s="2"/>
      <c r="P131" s="2"/>
      <c r="Q131" s="2"/>
      <c r="R131" s="2"/>
      <c r="S131" s="2"/>
      <c r="T131" s="2"/>
      <c r="U131" s="2"/>
      <c r="V131" s="2"/>
      <c r="W131" s="2"/>
      <c r="X131" s="2"/>
      <c r="Y131" s="2"/>
      <c r="Z131" s="2"/>
      <c r="AA131" s="2"/>
    </row>
    <row r="132" spans="10:27" ht="21" customHeight="1">
      <c r="J132" s="2"/>
      <c r="K132" s="2"/>
      <c r="L132" s="2"/>
      <c r="M132" s="2"/>
      <c r="N132" s="2"/>
      <c r="O132" s="2"/>
      <c r="P132" s="2"/>
      <c r="Q132" s="2"/>
      <c r="R132" s="2"/>
      <c r="S132" s="2"/>
      <c r="T132" s="2"/>
      <c r="U132" s="2"/>
      <c r="V132" s="2"/>
      <c r="W132" s="2"/>
      <c r="X132" s="2"/>
      <c r="Y132" s="2"/>
      <c r="Z132" s="2"/>
      <c r="AA132" s="2"/>
    </row>
    <row r="133" spans="10:27" ht="21" customHeight="1">
      <c r="J133" s="2"/>
      <c r="K133" s="2"/>
      <c r="L133" s="2"/>
      <c r="M133" s="2"/>
      <c r="N133" s="2"/>
      <c r="O133" s="2"/>
      <c r="P133" s="2"/>
      <c r="Q133" s="2"/>
      <c r="R133" s="2"/>
      <c r="S133" s="2"/>
      <c r="T133" s="2"/>
      <c r="U133" s="2"/>
      <c r="V133" s="2"/>
      <c r="W133" s="2"/>
      <c r="X133" s="2"/>
      <c r="Y133" s="2"/>
      <c r="Z133" s="2"/>
      <c r="AA133" s="2"/>
    </row>
  </sheetData>
  <phoneticPr fontId="62" type="noConversion"/>
  <printOptions horizontalCentered="1" verticalCentered="1"/>
  <pageMargins left="0.5" right="0.5" top="0.5" bottom="0.5" header="0" footer="0"/>
  <pageSetup scale="68" fitToWidth="2" fitToHeight="2" orientation="portrait" r:id="rId1"/>
  <headerFooter alignWithMargins="0"/>
  <rowBreaks count="1" manualBreakCount="1">
    <brk id="56" max="8" man="1"/>
  </rowBreaks>
  <colBreaks count="1" manualBreakCount="1">
    <brk id="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60476" r:id="rId4" name="Button 60">
              <controlPr locked="0" defaultSize="0" autoFill="0" autoLine="0" autoPict="0">
                <anchor moveWithCells="1" sizeWithCells="1">
                  <from>
                    <xdr:col>3</xdr:col>
                    <xdr:colOff>0</xdr:colOff>
                    <xdr:row>57</xdr:row>
                    <xdr:rowOff>152400</xdr:rowOff>
                  </from>
                  <to>
                    <xdr:col>3</xdr:col>
                    <xdr:colOff>0</xdr:colOff>
                    <xdr:row>57</xdr:row>
                    <xdr:rowOff>152400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92"/>
  <sheetViews>
    <sheetView defaultGridColor="0" colorId="22" zoomScale="75" zoomScaleNormal="75" workbookViewId="0"/>
  </sheetViews>
  <sheetFormatPr defaultColWidth="9.77734375" defaultRowHeight="15"/>
  <cols>
    <col min="2" max="2" width="78.77734375" customWidth="1"/>
  </cols>
  <sheetData>
    <row r="1" spans="1:6" ht="15.75" thickBot="1">
      <c r="A1" s="66" t="str">
        <f>'Data Sheet'!A46</f>
        <v>Annual Report of Pattersonville Telephone Company                                          For the period ending December 31, 2014</v>
      </c>
      <c r="B1" s="67"/>
      <c r="C1" s="67"/>
      <c r="D1" s="67"/>
      <c r="E1" s="67"/>
      <c r="F1" s="67"/>
    </row>
    <row r="2" spans="1:6">
      <c r="A2" s="68"/>
      <c r="B2" s="69"/>
      <c r="C2" s="69"/>
      <c r="D2" s="69"/>
      <c r="E2" s="70"/>
      <c r="F2" s="67"/>
    </row>
    <row r="3" spans="1:6" ht="18">
      <c r="A3" s="133" t="s">
        <v>2190</v>
      </c>
      <c r="B3" s="134"/>
      <c r="C3" s="134"/>
      <c r="D3" s="134"/>
      <c r="E3" s="135"/>
      <c r="F3" s="67"/>
    </row>
    <row r="4" spans="1:6">
      <c r="A4" s="74"/>
      <c r="B4" s="67"/>
      <c r="C4" s="67"/>
      <c r="D4" s="67"/>
      <c r="E4" s="75"/>
      <c r="F4" s="67"/>
    </row>
    <row r="5" spans="1:6" ht="45">
      <c r="A5" s="74"/>
      <c r="B5" s="136" t="s">
        <v>2810</v>
      </c>
      <c r="C5" s="67"/>
      <c r="D5" s="67"/>
      <c r="E5" s="75"/>
      <c r="F5" s="67"/>
    </row>
    <row r="6" spans="1:6" ht="15.75" thickBot="1">
      <c r="A6" s="74"/>
      <c r="B6" s="67"/>
      <c r="C6" s="67"/>
      <c r="D6" s="67"/>
      <c r="E6" s="75"/>
      <c r="F6" s="67"/>
    </row>
    <row r="7" spans="1:6">
      <c r="A7" s="137"/>
      <c r="B7" s="69"/>
      <c r="C7" s="69"/>
      <c r="D7" s="137"/>
      <c r="E7" s="70"/>
      <c r="F7" s="67"/>
    </row>
    <row r="8" spans="1:6">
      <c r="A8" s="138" t="s">
        <v>2811</v>
      </c>
      <c r="B8" s="139" t="s">
        <v>2812</v>
      </c>
      <c r="C8" s="134"/>
      <c r="D8" s="138" t="s">
        <v>2813</v>
      </c>
      <c r="E8" s="140" t="s">
        <v>2721</v>
      </c>
      <c r="F8" s="67"/>
    </row>
    <row r="9" spans="1:6">
      <c r="A9" s="141" t="s">
        <v>2814</v>
      </c>
      <c r="B9" s="67"/>
      <c r="C9" s="67"/>
      <c r="D9" s="141" t="s">
        <v>2814</v>
      </c>
      <c r="E9" s="142" t="s">
        <v>2814</v>
      </c>
      <c r="F9" s="67"/>
    </row>
    <row r="10" spans="1:6" ht="15.75" thickBot="1">
      <c r="A10" s="143"/>
      <c r="B10" s="103"/>
      <c r="C10" s="103"/>
      <c r="D10" s="143"/>
      <c r="E10" s="144"/>
      <c r="F10" s="67"/>
    </row>
    <row r="11" spans="1:6">
      <c r="A11" s="145"/>
      <c r="B11" s="30"/>
      <c r="C11" s="30"/>
      <c r="D11" s="146"/>
      <c r="E11" s="147"/>
      <c r="F11" s="67"/>
    </row>
    <row r="12" spans="1:6">
      <c r="A12" s="145"/>
      <c r="B12" s="30"/>
      <c r="C12" s="30"/>
      <c r="D12" s="146"/>
      <c r="E12" s="147"/>
      <c r="F12" s="67"/>
    </row>
    <row r="13" spans="1:6">
      <c r="A13" s="145"/>
      <c r="B13" s="30"/>
      <c r="C13" s="30"/>
      <c r="D13" s="146"/>
      <c r="E13" s="147"/>
      <c r="F13" s="67"/>
    </row>
    <row r="14" spans="1:6">
      <c r="A14" s="145"/>
      <c r="B14" s="30"/>
      <c r="C14" s="30"/>
      <c r="D14" s="146"/>
      <c r="E14" s="147"/>
      <c r="F14" s="67"/>
    </row>
    <row r="15" spans="1:6">
      <c r="A15" s="145"/>
      <c r="B15" s="30"/>
      <c r="C15" s="30"/>
      <c r="D15" s="146"/>
      <c r="E15" s="147"/>
      <c r="F15" s="67"/>
    </row>
    <row r="16" spans="1:6">
      <c r="A16" s="145"/>
      <c r="B16" s="30"/>
      <c r="C16" s="30"/>
      <c r="D16" s="146"/>
      <c r="E16" s="147"/>
      <c r="F16" s="67"/>
    </row>
    <row r="17" spans="1:6">
      <c r="A17" s="145"/>
      <c r="B17" s="30"/>
      <c r="C17" s="30"/>
      <c r="D17" s="146"/>
      <c r="E17" s="147"/>
      <c r="F17" s="67"/>
    </row>
    <row r="18" spans="1:6">
      <c r="A18" s="145"/>
      <c r="B18" s="30"/>
      <c r="C18" s="30"/>
      <c r="D18" s="146"/>
      <c r="E18" s="147"/>
      <c r="F18" s="67"/>
    </row>
    <row r="19" spans="1:6">
      <c r="A19" s="145"/>
      <c r="B19" s="30"/>
      <c r="C19" s="30"/>
      <c r="D19" s="146"/>
      <c r="E19" s="147"/>
      <c r="F19" s="67"/>
    </row>
    <row r="20" spans="1:6">
      <c r="A20" s="145"/>
      <c r="B20" s="30"/>
      <c r="C20" s="30"/>
      <c r="D20" s="146"/>
      <c r="E20" s="147"/>
      <c r="F20" s="67"/>
    </row>
    <row r="21" spans="1:6">
      <c r="A21" s="145"/>
      <c r="B21" s="30"/>
      <c r="C21" s="30"/>
      <c r="D21" s="146"/>
      <c r="E21" s="147"/>
      <c r="F21" s="67"/>
    </row>
    <row r="22" spans="1:6">
      <c r="A22" s="145"/>
      <c r="B22" s="30"/>
      <c r="C22" s="30"/>
      <c r="D22" s="146"/>
      <c r="E22" s="147"/>
      <c r="F22" s="67"/>
    </row>
    <row r="23" spans="1:6">
      <c r="A23" s="145"/>
      <c r="B23" s="30"/>
      <c r="C23" s="30"/>
      <c r="D23" s="146"/>
      <c r="E23" s="147"/>
      <c r="F23" s="67"/>
    </row>
    <row r="24" spans="1:6">
      <c r="A24" s="145"/>
      <c r="B24" s="30"/>
      <c r="C24" s="30"/>
      <c r="D24" s="146"/>
      <c r="E24" s="147"/>
      <c r="F24" s="67"/>
    </row>
    <row r="25" spans="1:6">
      <c r="A25" s="145"/>
      <c r="B25" s="30"/>
      <c r="C25" s="30"/>
      <c r="D25" s="146"/>
      <c r="E25" s="147"/>
      <c r="F25" s="67"/>
    </row>
    <row r="26" spans="1:6">
      <c r="A26" s="145"/>
      <c r="B26" s="30"/>
      <c r="C26" s="30"/>
      <c r="D26" s="146"/>
      <c r="E26" s="147"/>
      <c r="F26" s="67"/>
    </row>
    <row r="27" spans="1:6">
      <c r="A27" s="145"/>
      <c r="B27" s="30"/>
      <c r="C27" s="30"/>
      <c r="D27" s="146"/>
      <c r="E27" s="147"/>
      <c r="F27" s="67"/>
    </row>
    <row r="28" spans="1:6">
      <c r="A28" s="145"/>
      <c r="B28" s="30"/>
      <c r="C28" s="30"/>
      <c r="D28" s="146"/>
      <c r="E28" s="147"/>
      <c r="F28" s="67"/>
    </row>
    <row r="29" spans="1:6">
      <c r="A29" s="145"/>
      <c r="B29" s="30"/>
      <c r="C29" s="30"/>
      <c r="D29" s="146"/>
      <c r="E29" s="147"/>
      <c r="F29" s="67"/>
    </row>
    <row r="30" spans="1:6">
      <c r="A30" s="145"/>
      <c r="B30" s="30"/>
      <c r="C30" s="30"/>
      <c r="D30" s="146"/>
      <c r="E30" s="147"/>
      <c r="F30" s="67"/>
    </row>
    <row r="31" spans="1:6">
      <c r="A31" s="145"/>
      <c r="B31" s="30"/>
      <c r="C31" s="30"/>
      <c r="D31" s="146"/>
      <c r="E31" s="147"/>
      <c r="F31" s="67"/>
    </row>
    <row r="32" spans="1:6">
      <c r="A32" s="145"/>
      <c r="B32" s="30"/>
      <c r="C32" s="30"/>
      <c r="D32" s="146"/>
      <c r="E32" s="147"/>
      <c r="F32" s="67"/>
    </row>
    <row r="33" spans="1:6">
      <c r="A33" s="145"/>
      <c r="B33" s="30"/>
      <c r="C33" s="30"/>
      <c r="D33" s="146"/>
      <c r="E33" s="147"/>
      <c r="F33" s="67"/>
    </row>
    <row r="34" spans="1:6">
      <c r="A34" s="145"/>
      <c r="B34" s="30"/>
      <c r="C34" s="30"/>
      <c r="D34" s="146"/>
      <c r="E34" s="147"/>
      <c r="F34" s="67"/>
    </row>
    <row r="35" spans="1:6">
      <c r="A35" s="145"/>
      <c r="B35" s="30"/>
      <c r="C35" s="30"/>
      <c r="D35" s="146"/>
      <c r="E35" s="147"/>
      <c r="F35" s="67"/>
    </row>
    <row r="36" spans="1:6">
      <c r="A36" s="145"/>
      <c r="B36" s="30"/>
      <c r="C36" s="30"/>
      <c r="D36" s="146"/>
      <c r="E36" s="147"/>
      <c r="F36" s="67"/>
    </row>
    <row r="37" spans="1:6">
      <c r="A37" s="145"/>
      <c r="B37" s="30"/>
      <c r="C37" s="30"/>
      <c r="D37" s="146"/>
      <c r="E37" s="147"/>
      <c r="F37" s="67"/>
    </row>
    <row r="38" spans="1:6">
      <c r="A38" s="145"/>
      <c r="B38" s="30"/>
      <c r="C38" s="30"/>
      <c r="D38" s="146"/>
      <c r="E38" s="147"/>
      <c r="F38" s="67"/>
    </row>
    <row r="39" spans="1:6">
      <c r="A39" s="145"/>
      <c r="B39" s="30"/>
      <c r="C39" s="30"/>
      <c r="D39" s="146"/>
      <c r="E39" s="147"/>
      <c r="F39" s="67"/>
    </row>
    <row r="40" spans="1:6">
      <c r="A40" s="145"/>
      <c r="B40" s="30"/>
      <c r="C40" s="30"/>
      <c r="D40" s="146"/>
      <c r="E40" s="147"/>
      <c r="F40" s="67"/>
    </row>
    <row r="41" spans="1:6">
      <c r="A41" s="145"/>
      <c r="B41" s="30"/>
      <c r="C41" s="30"/>
      <c r="D41" s="146"/>
      <c r="E41" s="147"/>
      <c r="F41" s="67"/>
    </row>
    <row r="42" spans="1:6">
      <c r="A42" s="145"/>
      <c r="B42" s="30"/>
      <c r="C42" s="30"/>
      <c r="D42" s="146"/>
      <c r="E42" s="147"/>
      <c r="F42" s="67"/>
    </row>
    <row r="43" spans="1:6">
      <c r="A43" s="145"/>
      <c r="B43" s="30"/>
      <c r="C43" s="30"/>
      <c r="D43" s="146"/>
      <c r="E43" s="147"/>
      <c r="F43" s="67"/>
    </row>
    <row r="44" spans="1:6">
      <c r="A44" s="145"/>
      <c r="B44" s="30"/>
      <c r="C44" s="30"/>
      <c r="D44" s="146"/>
      <c r="E44" s="147"/>
      <c r="F44" s="67"/>
    </row>
    <row r="45" spans="1:6">
      <c r="A45" s="145"/>
      <c r="B45" s="30"/>
      <c r="C45" s="30"/>
      <c r="D45" s="146"/>
      <c r="E45" s="147"/>
      <c r="F45" s="67"/>
    </row>
    <row r="46" spans="1:6">
      <c r="A46" s="145"/>
      <c r="B46" s="30"/>
      <c r="C46" s="30"/>
      <c r="D46" s="146"/>
      <c r="E46" s="147"/>
      <c r="F46" s="67"/>
    </row>
    <row r="47" spans="1:6">
      <c r="A47" s="145"/>
      <c r="B47" s="30"/>
      <c r="C47" s="30"/>
      <c r="D47" s="146"/>
      <c r="E47" s="147"/>
      <c r="F47" s="67"/>
    </row>
    <row r="48" spans="1:6">
      <c r="A48" s="145"/>
      <c r="B48" s="30"/>
      <c r="C48" s="30"/>
      <c r="D48" s="146"/>
      <c r="E48" s="147"/>
      <c r="F48" s="67"/>
    </row>
    <row r="49" spans="1:6">
      <c r="A49" s="145"/>
      <c r="B49" s="30"/>
      <c r="C49" s="30"/>
      <c r="D49" s="146"/>
      <c r="E49" s="147"/>
      <c r="F49" s="67"/>
    </row>
    <row r="50" spans="1:6">
      <c r="A50" s="145"/>
      <c r="B50" s="30"/>
      <c r="C50" s="30"/>
      <c r="D50" s="146"/>
      <c r="E50" s="147"/>
      <c r="F50" s="67"/>
    </row>
    <row r="51" spans="1:6">
      <c r="A51" s="145"/>
      <c r="B51" s="30"/>
      <c r="C51" s="30"/>
      <c r="D51" s="146"/>
      <c r="E51" s="147"/>
      <c r="F51" s="67"/>
    </row>
    <row r="52" spans="1:6">
      <c r="A52" s="145"/>
      <c r="B52" s="30"/>
      <c r="C52" s="30"/>
      <c r="D52" s="146"/>
      <c r="E52" s="147"/>
      <c r="F52" s="67"/>
    </row>
    <row r="53" spans="1:6">
      <c r="A53" s="145"/>
      <c r="B53" s="30"/>
      <c r="C53" s="30"/>
      <c r="D53" s="146"/>
      <c r="E53" s="147"/>
      <c r="F53" s="67"/>
    </row>
    <row r="54" spans="1:6">
      <c r="A54" s="145"/>
      <c r="B54" s="30"/>
      <c r="C54" s="30"/>
      <c r="D54" s="146"/>
      <c r="E54" s="147"/>
      <c r="F54" s="67"/>
    </row>
    <row r="55" spans="1:6">
      <c r="A55" s="145"/>
      <c r="B55" s="30"/>
      <c r="C55" s="30"/>
      <c r="D55" s="146"/>
      <c r="E55" s="147"/>
      <c r="F55" s="67"/>
    </row>
    <row r="56" spans="1:6">
      <c r="A56" s="145"/>
      <c r="B56" s="30"/>
      <c r="C56" s="30"/>
      <c r="D56" s="146"/>
      <c r="E56" s="147"/>
      <c r="F56" s="67"/>
    </row>
    <row r="57" spans="1:6">
      <c r="A57" s="145"/>
      <c r="B57" s="30"/>
      <c r="C57" s="30"/>
      <c r="D57" s="146"/>
      <c r="E57" s="147"/>
      <c r="F57" s="67"/>
    </row>
    <row r="58" spans="1:6">
      <c r="A58" s="145"/>
      <c r="B58" s="30"/>
      <c r="C58" s="30"/>
      <c r="D58" s="146"/>
      <c r="E58" s="147"/>
      <c r="F58" s="67"/>
    </row>
    <row r="59" spans="1:6">
      <c r="A59" s="145"/>
      <c r="B59" s="30"/>
      <c r="C59" s="30"/>
      <c r="D59" s="146"/>
      <c r="E59" s="147"/>
      <c r="F59" s="67"/>
    </row>
    <row r="60" spans="1:6">
      <c r="A60" s="145"/>
      <c r="B60" s="30"/>
      <c r="C60" s="30"/>
      <c r="D60" s="146"/>
      <c r="E60" s="147"/>
      <c r="F60" s="67"/>
    </row>
    <row r="61" spans="1:6">
      <c r="A61" s="145"/>
      <c r="B61" s="30"/>
      <c r="C61" s="30"/>
      <c r="D61" s="146"/>
      <c r="E61" s="147"/>
      <c r="F61" s="67"/>
    </row>
    <row r="62" spans="1:6">
      <c r="A62" s="145"/>
      <c r="B62" s="30"/>
      <c r="C62" s="30"/>
      <c r="D62" s="146"/>
      <c r="E62" s="147"/>
      <c r="F62" s="67"/>
    </row>
    <row r="63" spans="1:6">
      <c r="A63" s="145"/>
      <c r="B63" s="30"/>
      <c r="C63" s="30"/>
      <c r="D63" s="146"/>
      <c r="E63" s="147"/>
      <c r="F63" s="67"/>
    </row>
    <row r="64" spans="1:6">
      <c r="A64" s="145"/>
      <c r="B64" s="30"/>
      <c r="C64" s="30"/>
      <c r="D64" s="146"/>
      <c r="E64" s="147"/>
      <c r="F64" s="67"/>
    </row>
    <row r="65" spans="1:6">
      <c r="A65" s="145"/>
      <c r="B65" s="30"/>
      <c r="C65" s="30"/>
      <c r="D65" s="146"/>
      <c r="E65" s="147"/>
      <c r="F65" s="67"/>
    </row>
    <row r="66" spans="1:6">
      <c r="A66" s="145"/>
      <c r="B66" s="30"/>
      <c r="C66" s="30"/>
      <c r="D66" s="146"/>
      <c r="E66" s="147"/>
      <c r="F66" s="67"/>
    </row>
    <row r="67" spans="1:6">
      <c r="A67" s="145"/>
      <c r="B67" s="30"/>
      <c r="C67" s="30"/>
      <c r="D67" s="146"/>
      <c r="E67" s="147"/>
      <c r="F67" s="67"/>
    </row>
    <row r="68" spans="1:6">
      <c r="A68" s="145"/>
      <c r="B68" s="30"/>
      <c r="C68" s="30"/>
      <c r="D68" s="146"/>
      <c r="E68" s="147"/>
      <c r="F68" s="67"/>
    </row>
    <row r="69" spans="1:6">
      <c r="A69" s="145"/>
      <c r="B69" s="30"/>
      <c r="C69" s="30"/>
      <c r="D69" s="146"/>
      <c r="E69" s="147"/>
      <c r="F69" s="67"/>
    </row>
    <row r="70" spans="1:6">
      <c r="A70" s="145"/>
      <c r="B70" s="30"/>
      <c r="C70" s="30"/>
      <c r="D70" s="146"/>
      <c r="E70" s="147"/>
      <c r="F70" s="67"/>
    </row>
    <row r="71" spans="1:6">
      <c r="A71" s="145"/>
      <c r="B71" s="30"/>
      <c r="C71" s="30"/>
      <c r="D71" s="146"/>
      <c r="E71" s="147"/>
      <c r="F71" s="67"/>
    </row>
    <row r="72" spans="1:6">
      <c r="A72" s="145"/>
      <c r="B72" s="30"/>
      <c r="C72" s="30"/>
      <c r="D72" s="146"/>
      <c r="E72" s="147"/>
      <c r="F72" s="67"/>
    </row>
    <row r="73" spans="1:6">
      <c r="A73" s="145"/>
      <c r="B73" s="30"/>
      <c r="C73" s="30"/>
      <c r="D73" s="146"/>
      <c r="E73" s="147"/>
      <c r="F73" s="67"/>
    </row>
    <row r="74" spans="1:6" ht="15.75" thickBot="1">
      <c r="A74" s="148"/>
      <c r="B74" s="149"/>
      <c r="C74" s="149"/>
      <c r="D74" s="150"/>
      <c r="E74" s="151"/>
      <c r="F74" s="67"/>
    </row>
    <row r="75" spans="1:6">
      <c r="A75" s="67"/>
      <c r="B75" s="96" t="s">
        <v>2815</v>
      </c>
      <c r="C75" s="67"/>
      <c r="D75" s="67"/>
      <c r="E75" s="67"/>
      <c r="F75" s="67"/>
    </row>
    <row r="76" spans="1:6">
      <c r="A76" s="67"/>
      <c r="B76" s="67"/>
      <c r="C76" s="67"/>
      <c r="D76" s="67"/>
    </row>
    <row r="77" spans="1:6">
      <c r="A77" s="67"/>
      <c r="B77" s="67"/>
      <c r="C77" s="67"/>
      <c r="D77" s="67"/>
    </row>
    <row r="78" spans="1:6">
      <c r="A78" s="67"/>
      <c r="B78" s="67"/>
      <c r="C78" s="67"/>
      <c r="D78" s="67"/>
    </row>
    <row r="79" spans="1:6">
      <c r="A79" s="67"/>
      <c r="B79" s="67"/>
      <c r="C79" s="67"/>
      <c r="D79" s="67"/>
    </row>
    <row r="80" spans="1:6">
      <c r="A80" s="67"/>
      <c r="B80" s="67"/>
      <c r="C80" s="67"/>
      <c r="D80" s="67"/>
    </row>
    <row r="81" spans="1:6">
      <c r="A81" s="67"/>
      <c r="B81" s="67"/>
      <c r="C81" s="67"/>
      <c r="D81" s="67"/>
    </row>
    <row r="82" spans="1:6">
      <c r="A82" s="67"/>
      <c r="B82" s="2"/>
      <c r="C82" s="67"/>
      <c r="D82" s="67"/>
      <c r="E82" s="67"/>
      <c r="F82" s="67"/>
    </row>
    <row r="83" spans="1:6">
      <c r="A83" s="67"/>
      <c r="B83" s="67"/>
      <c r="C83" s="67"/>
      <c r="D83" s="67"/>
      <c r="E83" s="67"/>
      <c r="F83" s="67"/>
    </row>
    <row r="84" spans="1:6">
      <c r="A84" s="67"/>
      <c r="B84" s="67"/>
      <c r="C84" s="67"/>
      <c r="D84" s="67"/>
      <c r="E84" s="67"/>
      <c r="F84" s="67"/>
    </row>
    <row r="85" spans="1:6">
      <c r="A85" s="67"/>
      <c r="B85" s="67"/>
      <c r="C85" s="67"/>
      <c r="D85" s="67"/>
      <c r="E85" s="67"/>
      <c r="F85" s="67"/>
    </row>
    <row r="86" spans="1:6">
      <c r="A86" s="67"/>
      <c r="B86" s="67"/>
      <c r="C86" s="67"/>
      <c r="D86" s="67"/>
      <c r="E86" s="67"/>
      <c r="F86" s="67"/>
    </row>
    <row r="87" spans="1:6">
      <c r="A87" s="67"/>
      <c r="B87" s="67"/>
      <c r="C87" s="67"/>
      <c r="D87" s="67"/>
      <c r="E87" s="67"/>
      <c r="F87" s="67"/>
    </row>
    <row r="88" spans="1:6">
      <c r="A88" s="67"/>
      <c r="B88" s="67"/>
      <c r="C88" s="67"/>
      <c r="D88" s="67"/>
      <c r="E88" s="67"/>
      <c r="F88" s="67"/>
    </row>
    <row r="89" spans="1:6">
      <c r="A89" s="67"/>
      <c r="B89" s="67"/>
      <c r="C89" s="67"/>
      <c r="D89" s="67"/>
      <c r="E89" s="67"/>
      <c r="F89" s="67"/>
    </row>
    <row r="90" spans="1:6">
      <c r="A90" s="67"/>
      <c r="B90" s="67"/>
      <c r="C90" s="67"/>
      <c r="D90" s="67"/>
      <c r="E90" s="67"/>
      <c r="F90" s="67"/>
    </row>
    <row r="91" spans="1:6">
      <c r="A91" s="67"/>
      <c r="B91" s="67"/>
      <c r="C91" s="67"/>
      <c r="D91" s="67"/>
      <c r="E91" s="67"/>
      <c r="F91" s="67"/>
    </row>
    <row r="92" spans="1:6">
      <c r="A92" s="67"/>
      <c r="B92" s="67"/>
      <c r="C92" s="67"/>
      <c r="D92" s="67"/>
      <c r="E92" s="67"/>
      <c r="F92" s="67"/>
    </row>
  </sheetData>
  <phoneticPr fontId="62" type="noConversion"/>
  <pageMargins left="0.5" right="0.5" top="0.5" bottom="0.5" header="0.5" footer="0.5"/>
  <pageSetup scale="59" orientation="portrait" r:id="rId1"/>
  <headerFooter alignWithMargins="0"/>
  <rowBreaks count="1" manualBreakCount="1">
    <brk id="7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150" r:id="rId4" name="Button 6">
              <controlPr locked="0" defaultSize="0" autoFill="0" autoLine="0" autoPict="0">
                <anchor moveWithCells="1" sizeWithCells="1">
                  <from>
                    <xdr:col>0</xdr:col>
                    <xdr:colOff>0</xdr:colOff>
                    <xdr:row>76</xdr:row>
                    <xdr:rowOff>123825</xdr:rowOff>
                  </from>
                  <to>
                    <xdr:col>0</xdr:col>
                    <xdr:colOff>0</xdr:colOff>
                    <xdr:row>78</xdr:row>
                    <xdr:rowOff>123825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M159"/>
  <sheetViews>
    <sheetView defaultGridColor="0" colorId="22" zoomScale="75" zoomScaleNormal="75" workbookViewId="0"/>
  </sheetViews>
  <sheetFormatPr defaultColWidth="9.77734375" defaultRowHeight="15"/>
  <cols>
    <col min="1" max="1" width="4.77734375" customWidth="1"/>
    <col min="2" max="2" width="101.21875" customWidth="1"/>
    <col min="3" max="3" width="13.88671875" customWidth="1"/>
    <col min="4" max="4" width="4.77734375" customWidth="1"/>
    <col min="5" max="5" width="1.77734375" customWidth="1"/>
    <col min="6" max="6" width="80.77734375" customWidth="1"/>
    <col min="7" max="7" width="3.77734375" customWidth="1"/>
    <col min="8" max="8" width="13.77734375" customWidth="1"/>
    <col min="9" max="9" width="2.77734375" customWidth="1"/>
    <col min="10" max="10" width="3.77734375" customWidth="1"/>
    <col min="11" max="11" width="13.77734375" customWidth="1"/>
    <col min="12" max="12" width="2.77734375" customWidth="1"/>
  </cols>
  <sheetData>
    <row r="1" spans="1:13" ht="16.899999999999999" customHeight="1" thickBot="1">
      <c r="A1" s="66" t="str">
        <f>'Data Sheet'!A48</f>
        <v>Annual Report of Pattersonville Telephone Company                                                     For the period ending December 31, 2014</v>
      </c>
      <c r="B1" s="929"/>
      <c r="C1" s="67"/>
      <c r="D1" s="66" t="str">
        <f>'Data Sheet'!A48</f>
        <v>Annual Report of Pattersonville Telephone Company                                                     For the period ending December 31, 2014</v>
      </c>
      <c r="E1" s="920"/>
      <c r="F1" s="920"/>
      <c r="G1" s="920"/>
      <c r="H1" s="67"/>
      <c r="I1" s="920"/>
      <c r="J1" s="920"/>
      <c r="K1" s="920"/>
      <c r="L1" s="920"/>
      <c r="M1" s="67"/>
    </row>
    <row r="2" spans="1:13" ht="16.899999999999999" customHeight="1">
      <c r="A2" s="930"/>
      <c r="B2" s="931"/>
      <c r="C2" s="70"/>
      <c r="D2" s="924"/>
      <c r="E2" s="926"/>
      <c r="F2" s="926"/>
      <c r="G2" s="926"/>
      <c r="H2" s="926"/>
      <c r="I2" s="926"/>
      <c r="J2" s="926"/>
      <c r="K2" s="926"/>
      <c r="L2" s="925"/>
      <c r="M2" s="67"/>
    </row>
    <row r="3" spans="1:13" ht="16.899999999999999" customHeight="1">
      <c r="A3" s="153" t="s">
        <v>2322</v>
      </c>
      <c r="B3" s="134"/>
      <c r="C3" s="135"/>
      <c r="D3" s="932" t="s">
        <v>2323</v>
      </c>
      <c r="E3" s="72"/>
      <c r="F3" s="72"/>
      <c r="G3" s="72"/>
      <c r="H3" s="72"/>
      <c r="I3" s="72"/>
      <c r="J3" s="72"/>
      <c r="K3" s="72"/>
      <c r="L3" s="73"/>
      <c r="M3" s="67"/>
    </row>
    <row r="4" spans="1:13" ht="16.899999999999999" customHeight="1">
      <c r="A4" s="74"/>
      <c r="B4" s="67"/>
      <c r="C4" s="75"/>
      <c r="D4" s="74"/>
      <c r="E4" s="67"/>
      <c r="F4" s="67"/>
      <c r="G4" s="67"/>
      <c r="H4" s="67"/>
      <c r="I4" s="67"/>
      <c r="J4" s="67"/>
      <c r="K4" s="67"/>
      <c r="L4" s="75"/>
      <c r="M4" s="67"/>
    </row>
    <row r="5" spans="1:13" ht="16.899999999999999" customHeight="1">
      <c r="A5" s="1067" t="s">
        <v>1361</v>
      </c>
      <c r="B5" s="1068" t="s">
        <v>2324</v>
      </c>
      <c r="C5" s="75"/>
      <c r="D5" s="626"/>
      <c r="E5" s="182"/>
      <c r="F5" s="181"/>
      <c r="G5" s="182"/>
      <c r="H5" s="181"/>
      <c r="I5" s="181"/>
      <c r="J5" s="182"/>
      <c r="K5" s="181"/>
      <c r="L5" s="304"/>
      <c r="M5" s="67"/>
    </row>
    <row r="6" spans="1:13" ht="16.899999999999999" customHeight="1">
      <c r="A6" s="1069"/>
      <c r="B6" s="1068" t="s">
        <v>2325</v>
      </c>
      <c r="C6" s="75"/>
      <c r="D6" s="98" t="s">
        <v>2228</v>
      </c>
      <c r="E6" s="177"/>
      <c r="F6" s="96" t="s">
        <v>2326</v>
      </c>
      <c r="G6" s="177"/>
      <c r="H6" s="67" t="s">
        <v>1482</v>
      </c>
      <c r="I6" s="67"/>
      <c r="J6" s="177"/>
      <c r="K6" s="67" t="s">
        <v>1482</v>
      </c>
      <c r="L6" s="75"/>
      <c r="M6" s="67"/>
    </row>
    <row r="7" spans="1:13" ht="16.899999999999999" customHeight="1">
      <c r="A7" s="1069"/>
      <c r="B7" s="1068" t="s">
        <v>2327</v>
      </c>
      <c r="C7" s="75"/>
      <c r="D7" s="98" t="s">
        <v>2240</v>
      </c>
      <c r="E7" s="177"/>
      <c r="F7" s="96" t="s">
        <v>2722</v>
      </c>
      <c r="G7" s="177"/>
      <c r="H7" s="96" t="s">
        <v>2723</v>
      </c>
      <c r="I7" s="67"/>
      <c r="J7" s="177"/>
      <c r="K7" s="96" t="s">
        <v>2724</v>
      </c>
      <c r="L7" s="75"/>
      <c r="M7" s="67"/>
    </row>
    <row r="8" spans="1:13" ht="16.899999999999999" customHeight="1">
      <c r="A8" s="1069"/>
      <c r="B8" s="1068" t="s">
        <v>1754</v>
      </c>
      <c r="C8" s="75"/>
      <c r="D8" s="217"/>
      <c r="E8" s="180"/>
      <c r="F8" s="218"/>
      <c r="G8" s="180"/>
      <c r="H8" s="218"/>
      <c r="I8" s="218"/>
      <c r="J8" s="180"/>
      <c r="K8" s="218"/>
      <c r="L8" s="219"/>
      <c r="M8" s="67"/>
    </row>
    <row r="9" spans="1:13" ht="16.899999999999999" customHeight="1">
      <c r="A9" s="1069"/>
      <c r="B9" s="1068" t="s">
        <v>1755</v>
      </c>
      <c r="C9" s="75"/>
      <c r="D9" s="74"/>
      <c r="E9" s="177"/>
      <c r="F9" s="96" t="s">
        <v>1705</v>
      </c>
      <c r="G9" s="177"/>
      <c r="H9" s="67"/>
      <c r="I9" s="67"/>
      <c r="J9" s="177"/>
      <c r="K9" s="262"/>
      <c r="L9" s="75"/>
      <c r="M9" s="67"/>
    </row>
    <row r="10" spans="1:13" ht="16.899999999999999" customHeight="1">
      <c r="A10" s="1069"/>
      <c r="B10" s="1068" t="s">
        <v>1756</v>
      </c>
      <c r="C10" s="75"/>
      <c r="D10" s="98" t="s">
        <v>2727</v>
      </c>
      <c r="E10" s="177"/>
      <c r="F10" s="67" t="s">
        <v>1757</v>
      </c>
      <c r="G10" s="177"/>
      <c r="H10" s="30"/>
      <c r="I10" s="67"/>
      <c r="J10" s="248" t="s">
        <v>1361</v>
      </c>
      <c r="K10" s="206"/>
      <c r="L10" s="75"/>
      <c r="M10" s="67"/>
    </row>
    <row r="11" spans="1:13" ht="16.899999999999999" customHeight="1">
      <c r="A11" s="1069"/>
      <c r="B11" s="1068" t="s">
        <v>1758</v>
      </c>
      <c r="C11" s="75"/>
      <c r="D11" s="98" t="s">
        <v>1726</v>
      </c>
      <c r="E11" s="177"/>
      <c r="F11" s="67" t="s">
        <v>1759</v>
      </c>
      <c r="G11" s="177"/>
      <c r="H11" s="30"/>
      <c r="I11" s="67"/>
      <c r="J11" s="248" t="s">
        <v>1375</v>
      </c>
      <c r="K11" s="206"/>
      <c r="L11" s="75"/>
      <c r="M11" s="67"/>
    </row>
    <row r="12" spans="1:13" ht="16.899999999999999" customHeight="1">
      <c r="A12" s="1069"/>
      <c r="B12" s="1068" t="s">
        <v>501</v>
      </c>
      <c r="C12" s="75"/>
      <c r="D12" s="74"/>
      <c r="E12" s="177"/>
      <c r="F12" s="67" t="s">
        <v>502</v>
      </c>
      <c r="G12" s="177"/>
      <c r="H12" s="30"/>
      <c r="I12" s="67"/>
      <c r="J12" s="177"/>
      <c r="K12" s="30"/>
      <c r="L12" s="75"/>
      <c r="M12" s="67"/>
    </row>
    <row r="13" spans="1:13" ht="16.899999999999999" customHeight="1">
      <c r="A13" s="1069"/>
      <c r="B13" s="1068" t="s">
        <v>503</v>
      </c>
      <c r="C13" s="75"/>
      <c r="D13" s="98" t="s">
        <v>1971</v>
      </c>
      <c r="E13" s="177"/>
      <c r="F13" s="67" t="s">
        <v>504</v>
      </c>
      <c r="G13" s="248" t="s">
        <v>2137</v>
      </c>
      <c r="H13" s="206"/>
      <c r="I13" s="67"/>
      <c r="J13" s="177"/>
      <c r="K13" s="30"/>
      <c r="L13" s="75"/>
      <c r="M13" s="67"/>
    </row>
    <row r="14" spans="1:13" ht="16.899999999999999" customHeight="1">
      <c r="A14" s="1069"/>
      <c r="B14" s="1068" t="s">
        <v>505</v>
      </c>
      <c r="C14" s="75"/>
      <c r="D14" s="98" t="s">
        <v>2263</v>
      </c>
      <c r="E14" s="177"/>
      <c r="F14" s="67" t="s">
        <v>506</v>
      </c>
      <c r="G14" s="248" t="s">
        <v>2157</v>
      </c>
      <c r="H14" s="206"/>
      <c r="I14" s="67"/>
      <c r="J14" s="177"/>
      <c r="K14" s="30"/>
      <c r="L14" s="75"/>
      <c r="M14" s="67"/>
    </row>
    <row r="15" spans="1:13" ht="16.899999999999999" customHeight="1">
      <c r="A15" s="1069"/>
      <c r="B15" s="1068" t="s">
        <v>507</v>
      </c>
      <c r="C15" s="75"/>
      <c r="D15" s="98" t="s">
        <v>2264</v>
      </c>
      <c r="E15" s="177"/>
      <c r="F15" s="67" t="s">
        <v>508</v>
      </c>
      <c r="G15" s="177"/>
      <c r="H15" s="30"/>
      <c r="I15" s="67"/>
      <c r="J15" s="248" t="s">
        <v>2182</v>
      </c>
      <c r="K15" s="218">
        <f>H13-H14</f>
        <v>0</v>
      </c>
      <c r="L15" s="75"/>
      <c r="M15" s="67"/>
    </row>
    <row r="16" spans="1:13" ht="16.899999999999999" customHeight="1">
      <c r="A16" s="1069"/>
      <c r="B16" s="1068" t="s">
        <v>509</v>
      </c>
      <c r="C16" s="75"/>
      <c r="D16" s="74"/>
      <c r="E16" s="177"/>
      <c r="F16" s="67" t="s">
        <v>510</v>
      </c>
      <c r="G16" s="177"/>
      <c r="H16" s="30"/>
      <c r="I16" s="67"/>
      <c r="J16" s="177"/>
      <c r="K16" s="67"/>
      <c r="L16" s="75"/>
      <c r="M16" s="67"/>
    </row>
    <row r="17" spans="1:13" ht="16.899999999999999" customHeight="1">
      <c r="A17" s="1069"/>
      <c r="B17" s="1068" t="s">
        <v>1245</v>
      </c>
      <c r="C17" s="75"/>
      <c r="D17" s="98" t="s">
        <v>2735</v>
      </c>
      <c r="E17" s="177"/>
      <c r="F17" s="67" t="s">
        <v>1246</v>
      </c>
      <c r="G17" s="248" t="s">
        <v>2185</v>
      </c>
      <c r="H17" s="206"/>
      <c r="I17" s="67"/>
      <c r="J17" s="177"/>
      <c r="K17" s="30"/>
      <c r="L17" s="75"/>
      <c r="M17" s="67"/>
    </row>
    <row r="18" spans="1:13" ht="16.899999999999999" customHeight="1">
      <c r="A18" s="1069"/>
      <c r="B18" s="1068" t="s">
        <v>1247</v>
      </c>
      <c r="C18" s="75"/>
      <c r="D18" s="98" t="s">
        <v>2738</v>
      </c>
      <c r="E18" s="177"/>
      <c r="F18" s="67" t="s">
        <v>1248</v>
      </c>
      <c r="G18" s="248" t="s">
        <v>1382</v>
      </c>
      <c r="H18" s="206"/>
      <c r="I18" s="67"/>
      <c r="J18" s="177" t="s">
        <v>1249</v>
      </c>
      <c r="K18" s="30"/>
      <c r="L18" s="75"/>
      <c r="M18" s="67"/>
    </row>
    <row r="19" spans="1:13" ht="16.899999999999999" customHeight="1">
      <c r="A19" s="1069"/>
      <c r="B19" s="1068" t="s">
        <v>1250</v>
      </c>
      <c r="C19" s="75"/>
      <c r="D19" s="98" t="s">
        <v>154</v>
      </c>
      <c r="E19" s="177"/>
      <c r="F19" s="67" t="s">
        <v>1251</v>
      </c>
      <c r="G19" s="248" t="s">
        <v>2134</v>
      </c>
      <c r="H19" s="236"/>
      <c r="I19" s="67"/>
      <c r="J19" s="177"/>
      <c r="K19" s="30"/>
      <c r="L19" s="75"/>
      <c r="M19" s="67"/>
    </row>
    <row r="20" spans="1:13" ht="16.899999999999999" customHeight="1">
      <c r="A20" s="1069"/>
      <c r="B20" s="1068"/>
      <c r="C20" s="75"/>
      <c r="D20" s="98" t="s">
        <v>2591</v>
      </c>
      <c r="E20" s="177"/>
      <c r="F20" s="67" t="s">
        <v>1252</v>
      </c>
      <c r="G20" s="177"/>
      <c r="H20" s="30"/>
      <c r="I20" s="67"/>
      <c r="J20" s="248" t="s">
        <v>2155</v>
      </c>
      <c r="K20" s="218">
        <f>(+H17*(+H18/10000)*+H19)*100</f>
        <v>0</v>
      </c>
      <c r="L20" s="75"/>
      <c r="M20" s="67"/>
    </row>
    <row r="21" spans="1:13" ht="16.899999999999999" customHeight="1">
      <c r="A21" s="1067" t="s">
        <v>1375</v>
      </c>
      <c r="B21" s="1068" t="s">
        <v>1253</v>
      </c>
      <c r="C21" s="75"/>
      <c r="D21" s="74"/>
      <c r="E21" s="177"/>
      <c r="F21" s="67" t="s">
        <v>1254</v>
      </c>
      <c r="G21" s="177"/>
      <c r="H21" s="30"/>
      <c r="I21" s="67"/>
      <c r="J21" s="177"/>
      <c r="K21" s="67"/>
      <c r="L21" s="75"/>
      <c r="M21" s="67"/>
    </row>
    <row r="22" spans="1:13" ht="16.899999999999999" customHeight="1">
      <c r="A22" s="1069"/>
      <c r="B22" s="1068" t="s">
        <v>1255</v>
      </c>
      <c r="C22" s="75"/>
      <c r="D22" s="98" t="s">
        <v>2265</v>
      </c>
      <c r="E22" s="177"/>
      <c r="F22" s="67" t="s">
        <v>1256</v>
      </c>
      <c r="G22" s="248" t="s">
        <v>2172</v>
      </c>
      <c r="H22" s="206"/>
      <c r="I22" s="67"/>
      <c r="J22" s="177"/>
      <c r="K22" s="30"/>
      <c r="L22" s="75"/>
      <c r="M22" s="67"/>
    </row>
    <row r="23" spans="1:13" ht="16.899999999999999" customHeight="1">
      <c r="A23" s="1069"/>
      <c r="B23" s="1068"/>
      <c r="C23" s="75"/>
      <c r="D23" s="98" t="s">
        <v>2266</v>
      </c>
      <c r="E23" s="177"/>
      <c r="F23" s="67" t="s">
        <v>1257</v>
      </c>
      <c r="G23" s="248" t="s">
        <v>2183</v>
      </c>
      <c r="H23" s="206"/>
      <c r="I23" s="67"/>
      <c r="J23" s="177"/>
      <c r="K23" s="30"/>
      <c r="L23" s="75"/>
      <c r="M23" s="67"/>
    </row>
    <row r="24" spans="1:13" ht="16.899999999999999" customHeight="1">
      <c r="A24" s="1067" t="s">
        <v>2137</v>
      </c>
      <c r="B24" s="1068" t="s">
        <v>1258</v>
      </c>
      <c r="C24" s="75"/>
      <c r="D24" s="98" t="s">
        <v>2267</v>
      </c>
      <c r="E24" s="177"/>
      <c r="F24" s="67" t="s">
        <v>1259</v>
      </c>
      <c r="G24" s="177"/>
      <c r="H24" s="30"/>
      <c r="I24" s="67"/>
      <c r="J24" s="248" t="s">
        <v>2187</v>
      </c>
      <c r="K24" s="218">
        <f>H22-H23</f>
        <v>0</v>
      </c>
      <c r="L24" s="75"/>
      <c r="M24" s="67"/>
    </row>
    <row r="25" spans="1:13" ht="16.899999999999999" customHeight="1">
      <c r="A25" s="1069"/>
      <c r="B25" s="1068" t="s">
        <v>1260</v>
      </c>
      <c r="C25" s="75"/>
      <c r="D25" s="98" t="s">
        <v>2268</v>
      </c>
      <c r="E25" s="177"/>
      <c r="F25" s="67" t="s">
        <v>1261</v>
      </c>
      <c r="G25" s="177"/>
      <c r="H25" s="30"/>
      <c r="I25" s="67"/>
      <c r="J25" s="248" t="s">
        <v>979</v>
      </c>
      <c r="K25" s="218">
        <f>K10+K11+K15+K20+K24</f>
        <v>0</v>
      </c>
      <c r="L25" s="75"/>
      <c r="M25" s="67"/>
    </row>
    <row r="26" spans="1:13" ht="16.899999999999999" customHeight="1">
      <c r="A26" s="1069"/>
      <c r="B26" s="1068" t="s">
        <v>1262</v>
      </c>
      <c r="C26" s="75"/>
      <c r="D26" s="98" t="s">
        <v>2269</v>
      </c>
      <c r="E26" s="177"/>
      <c r="F26" s="67" t="s">
        <v>1263</v>
      </c>
      <c r="G26" s="177"/>
      <c r="H26" s="30"/>
      <c r="I26" s="67"/>
      <c r="J26" s="248" t="s">
        <v>1264</v>
      </c>
      <c r="K26" s="933">
        <f>IF(K25=0,0,+H22/+H17)</f>
        <v>0</v>
      </c>
      <c r="L26" s="75"/>
      <c r="M26" s="67"/>
    </row>
    <row r="27" spans="1:13" ht="16.899999999999999" customHeight="1">
      <c r="A27" s="1069"/>
      <c r="B27" s="1068"/>
      <c r="C27" s="75"/>
      <c r="D27" s="81" t="s">
        <v>2270</v>
      </c>
      <c r="E27" s="180"/>
      <c r="F27" s="218" t="s">
        <v>1265</v>
      </c>
      <c r="G27" s="180"/>
      <c r="H27" s="206"/>
      <c r="I27" s="218"/>
      <c r="J27" s="252" t="s">
        <v>1266</v>
      </c>
      <c r="K27" s="218">
        <f>K25*+K26</f>
        <v>0</v>
      </c>
      <c r="L27" s="219"/>
      <c r="M27" s="67"/>
    </row>
    <row r="28" spans="1:13" ht="16.899999999999999" customHeight="1">
      <c r="A28" s="1067" t="s">
        <v>2157</v>
      </c>
      <c r="B28" s="1068" t="s">
        <v>1267</v>
      </c>
      <c r="C28" s="75"/>
      <c r="D28" s="651" t="s">
        <v>1482</v>
      </c>
      <c r="E28" s="177"/>
      <c r="F28" s="96" t="s">
        <v>989</v>
      </c>
      <c r="G28" s="177"/>
      <c r="H28" s="30"/>
      <c r="I28" s="67"/>
      <c r="J28" s="177"/>
      <c r="K28" s="67"/>
      <c r="L28" s="75"/>
      <c r="M28" s="67"/>
    </row>
    <row r="29" spans="1:13" ht="16.899999999999999" customHeight="1">
      <c r="A29" s="1069"/>
      <c r="B29" s="1068" t="s">
        <v>1268</v>
      </c>
      <c r="C29" s="75"/>
      <c r="D29" s="98" t="s">
        <v>2271</v>
      </c>
      <c r="E29" s="177"/>
      <c r="F29" s="67" t="s">
        <v>1269</v>
      </c>
      <c r="G29" s="177"/>
      <c r="H29" s="30"/>
      <c r="I29" s="67"/>
      <c r="J29" s="248" t="s">
        <v>1270</v>
      </c>
      <c r="K29" s="206"/>
      <c r="L29" s="75"/>
      <c r="M29" s="67"/>
    </row>
    <row r="30" spans="1:13" ht="16.899999999999999" customHeight="1">
      <c r="A30" s="1069"/>
      <c r="B30" s="1068" t="s">
        <v>1271</v>
      </c>
      <c r="C30" s="75"/>
      <c r="D30" s="74"/>
      <c r="E30" s="177"/>
      <c r="F30" s="67" t="s">
        <v>1272</v>
      </c>
      <c r="G30" s="177"/>
      <c r="H30" s="30"/>
      <c r="I30" s="67"/>
      <c r="J30" s="177"/>
      <c r="K30" s="30"/>
      <c r="L30" s="75"/>
      <c r="M30" s="67"/>
    </row>
    <row r="31" spans="1:13" ht="16.899999999999999" customHeight="1">
      <c r="A31" s="1069"/>
      <c r="B31" s="1068"/>
      <c r="C31" s="75"/>
      <c r="D31" s="98" t="s">
        <v>2272</v>
      </c>
      <c r="E31" s="177"/>
      <c r="F31" s="67" t="s">
        <v>1273</v>
      </c>
      <c r="G31" s="248" t="s">
        <v>1274</v>
      </c>
      <c r="H31" s="236"/>
      <c r="I31" s="96" t="s">
        <v>203</v>
      </c>
      <c r="J31" s="177"/>
      <c r="K31" s="30"/>
      <c r="L31" s="75"/>
      <c r="M31" s="67"/>
    </row>
    <row r="32" spans="1:13" ht="16.899999999999999" customHeight="1">
      <c r="A32" s="1067" t="s">
        <v>2182</v>
      </c>
      <c r="B32" s="1068" t="s">
        <v>1275</v>
      </c>
      <c r="C32" s="75"/>
      <c r="D32" s="81" t="s">
        <v>2273</v>
      </c>
      <c r="E32" s="180"/>
      <c r="F32" s="218" t="s">
        <v>1276</v>
      </c>
      <c r="G32" s="180"/>
      <c r="H32" s="206"/>
      <c r="I32" s="218"/>
      <c r="J32" s="252" t="s">
        <v>1277</v>
      </c>
      <c r="K32" s="218">
        <f>K29*(1-H31)</f>
        <v>0</v>
      </c>
      <c r="L32" s="219"/>
      <c r="M32" s="67"/>
    </row>
    <row r="33" spans="1:13" ht="16.899999999999999" customHeight="1">
      <c r="A33" s="1069"/>
      <c r="B33" s="1068"/>
      <c r="C33" s="75"/>
      <c r="D33" s="74"/>
      <c r="E33" s="67"/>
      <c r="F33" s="67"/>
      <c r="G33" s="67"/>
      <c r="H33" s="67"/>
      <c r="I33" s="67"/>
      <c r="J33" s="67"/>
      <c r="K33" s="67" t="s">
        <v>1482</v>
      </c>
      <c r="L33" s="75"/>
      <c r="M33" s="67"/>
    </row>
    <row r="34" spans="1:13" ht="16.899999999999999" customHeight="1">
      <c r="A34" s="1067" t="s">
        <v>2185</v>
      </c>
      <c r="B34" s="1068" t="s">
        <v>2113</v>
      </c>
      <c r="C34" s="75"/>
      <c r="D34" s="74"/>
      <c r="E34" s="67"/>
      <c r="F34" s="67"/>
      <c r="G34" s="67"/>
      <c r="H34" s="67"/>
      <c r="I34" s="67"/>
      <c r="J34" s="67"/>
      <c r="K34" s="67"/>
      <c r="L34" s="75"/>
      <c r="M34" s="67"/>
    </row>
    <row r="35" spans="1:13" ht="16.899999999999999" customHeight="1">
      <c r="A35" s="1069"/>
      <c r="B35" s="1068" t="s">
        <v>2114</v>
      </c>
      <c r="C35" s="75"/>
      <c r="D35" s="74"/>
      <c r="F35" s="1009" t="s">
        <v>2115</v>
      </c>
      <c r="G35" s="107"/>
      <c r="H35" s="107"/>
      <c r="I35" s="107"/>
      <c r="J35" s="107"/>
      <c r="K35" s="107"/>
      <c r="L35" s="75"/>
      <c r="M35" s="67"/>
    </row>
    <row r="36" spans="1:13" ht="16.899999999999999" customHeight="1">
      <c r="A36" s="1069"/>
      <c r="B36" s="1068"/>
      <c r="C36" s="75"/>
      <c r="D36" s="74"/>
      <c r="E36" s="30"/>
      <c r="F36" s="589"/>
      <c r="G36" s="589"/>
      <c r="H36" s="589"/>
      <c r="I36" s="589"/>
      <c r="J36" s="589"/>
      <c r="K36" s="589"/>
      <c r="L36" s="75"/>
      <c r="M36" s="67"/>
    </row>
    <row r="37" spans="1:13" ht="16.899999999999999" customHeight="1">
      <c r="A37" s="1067" t="s">
        <v>1382</v>
      </c>
      <c r="B37" s="1068" t="s">
        <v>2116</v>
      </c>
      <c r="C37" s="75"/>
      <c r="D37" s="74"/>
      <c r="E37" s="30"/>
      <c r="F37" s="30"/>
      <c r="G37" s="30"/>
      <c r="H37" s="30"/>
      <c r="I37" s="30"/>
      <c r="J37" s="30"/>
      <c r="K37" s="30"/>
      <c r="L37" s="75"/>
      <c r="M37" s="67"/>
    </row>
    <row r="38" spans="1:13" ht="16.899999999999999" customHeight="1">
      <c r="A38" s="1069"/>
      <c r="B38" s="1068" t="s">
        <v>2117</v>
      </c>
      <c r="C38" s="75"/>
      <c r="D38" s="74"/>
      <c r="E38" s="30"/>
      <c r="F38" s="30"/>
      <c r="G38" s="30"/>
      <c r="H38" s="30"/>
      <c r="I38" s="30"/>
      <c r="J38" s="30"/>
      <c r="K38" s="30"/>
      <c r="L38" s="75"/>
      <c r="M38" s="67"/>
    </row>
    <row r="39" spans="1:13" ht="16.899999999999999" customHeight="1">
      <c r="A39" s="1069"/>
      <c r="B39" s="1068" t="s">
        <v>2118</v>
      </c>
      <c r="C39" s="75"/>
      <c r="D39" s="74"/>
      <c r="E39" s="67" t="s">
        <v>2119</v>
      </c>
      <c r="F39" s="67"/>
      <c r="G39" s="67"/>
      <c r="H39" s="67"/>
      <c r="I39" s="67"/>
      <c r="J39" s="67"/>
      <c r="K39" s="67"/>
      <c r="L39" s="75"/>
      <c r="M39" s="67"/>
    </row>
    <row r="40" spans="1:13" ht="16.899999999999999" customHeight="1">
      <c r="A40" s="1069"/>
      <c r="B40" s="1068"/>
      <c r="C40" s="75"/>
      <c r="D40" s="74"/>
      <c r="E40" s="67"/>
      <c r="F40" s="67" t="s">
        <v>2797</v>
      </c>
      <c r="G40" s="67"/>
      <c r="H40" s="67"/>
      <c r="I40" s="67"/>
      <c r="J40" s="67"/>
      <c r="K40" s="206"/>
      <c r="L40" s="75"/>
      <c r="M40" s="67"/>
    </row>
    <row r="41" spans="1:13" ht="16.899999999999999" customHeight="1">
      <c r="A41" s="1067" t="s">
        <v>2134</v>
      </c>
      <c r="B41" s="1068" t="s">
        <v>2798</v>
      </c>
      <c r="C41" s="75"/>
      <c r="D41" s="74"/>
      <c r="E41" s="67"/>
      <c r="F41" s="67" t="s">
        <v>2799</v>
      </c>
      <c r="G41" s="67"/>
      <c r="H41" s="67"/>
      <c r="I41" s="67"/>
      <c r="J41" s="67"/>
      <c r="K41" s="206"/>
      <c r="L41" s="75"/>
      <c r="M41" s="67"/>
    </row>
    <row r="42" spans="1:13" ht="16.899999999999999" customHeight="1">
      <c r="A42" s="1069"/>
      <c r="B42" s="1068" t="s">
        <v>2800</v>
      </c>
      <c r="C42" s="75"/>
      <c r="D42" s="74"/>
      <c r="E42" s="67"/>
      <c r="F42" s="67" t="s">
        <v>2801</v>
      </c>
      <c r="G42" s="67"/>
      <c r="H42" s="67"/>
      <c r="I42" s="67"/>
      <c r="J42" s="67"/>
      <c r="K42" s="206"/>
      <c r="L42" s="75"/>
      <c r="M42" s="67"/>
    </row>
    <row r="43" spans="1:13" ht="16.899999999999999" customHeight="1">
      <c r="A43" s="1069"/>
      <c r="B43" s="1068"/>
      <c r="C43" s="75"/>
      <c r="D43" s="74"/>
      <c r="E43" s="67"/>
      <c r="F43" s="67"/>
      <c r="G43" s="67"/>
      <c r="H43" s="67"/>
      <c r="I43" s="67"/>
      <c r="J43" s="67"/>
      <c r="K43" s="67"/>
      <c r="L43" s="75"/>
      <c r="M43" s="67"/>
    </row>
    <row r="44" spans="1:13" ht="16.899999999999999" customHeight="1">
      <c r="A44" s="1067" t="s">
        <v>2155</v>
      </c>
      <c r="B44" s="1068" t="s">
        <v>2802</v>
      </c>
      <c r="C44" s="75"/>
      <c r="D44" s="74"/>
      <c r="E44" s="1009" t="s">
        <v>2803</v>
      </c>
      <c r="F44" s="107"/>
      <c r="G44" s="107"/>
      <c r="H44" s="107"/>
      <c r="I44" s="107"/>
      <c r="J44" s="107"/>
      <c r="K44" s="107"/>
      <c r="L44" s="75"/>
      <c r="M44" s="67"/>
    </row>
    <row r="45" spans="1:13" ht="16.899999999999999" customHeight="1">
      <c r="A45" s="1069"/>
      <c r="B45" s="1068" t="s">
        <v>2804</v>
      </c>
      <c r="C45" s="75"/>
      <c r="D45" s="74"/>
      <c r="E45" s="67" t="s">
        <v>2805</v>
      </c>
      <c r="F45" s="67"/>
      <c r="G45" s="67"/>
      <c r="H45" s="67"/>
      <c r="I45" s="67"/>
      <c r="J45" s="67"/>
      <c r="K45" s="67"/>
      <c r="L45" s="75"/>
      <c r="M45" s="67"/>
    </row>
    <row r="46" spans="1:13" ht="16.899999999999999" customHeight="1">
      <c r="A46" s="1069"/>
      <c r="B46" s="1068"/>
      <c r="C46" s="75"/>
      <c r="D46" s="74"/>
      <c r="E46" s="30"/>
      <c r="F46" s="30"/>
      <c r="G46" s="30"/>
      <c r="H46" s="30"/>
      <c r="I46" s="30"/>
      <c r="J46" s="30"/>
      <c r="K46" s="30"/>
      <c r="L46" s="75"/>
      <c r="M46" s="67"/>
    </row>
    <row r="47" spans="1:13" ht="16.899999999999999" customHeight="1">
      <c r="A47" s="1070"/>
      <c r="B47" s="1071"/>
      <c r="C47" s="304"/>
      <c r="D47" s="74"/>
      <c r="E47" s="30"/>
      <c r="F47" s="30"/>
      <c r="G47" s="30"/>
      <c r="H47" s="30"/>
      <c r="I47" s="30"/>
      <c r="J47" s="30"/>
      <c r="K47" s="30"/>
      <c r="L47" s="75"/>
      <c r="M47" s="67"/>
    </row>
    <row r="48" spans="1:13" ht="16.899999999999999" customHeight="1">
      <c r="A48" s="1069"/>
      <c r="B48" s="1068" t="s">
        <v>2806</v>
      </c>
      <c r="C48" s="75"/>
      <c r="D48" s="74"/>
      <c r="E48" s="30"/>
      <c r="F48" s="589"/>
      <c r="G48" s="589"/>
      <c r="H48" s="589"/>
      <c r="I48" s="589"/>
      <c r="J48" s="589"/>
      <c r="K48" s="589"/>
      <c r="L48" s="75"/>
      <c r="M48" s="67"/>
    </row>
    <row r="49" spans="1:13" ht="16.899999999999999" customHeight="1">
      <c r="A49" s="1069"/>
      <c r="B49" s="1068" t="s">
        <v>2807</v>
      </c>
      <c r="C49" s="75"/>
      <c r="D49" s="74"/>
      <c r="E49" s="1009" t="s">
        <v>2808</v>
      </c>
      <c r="F49" s="67"/>
      <c r="G49" s="107"/>
      <c r="H49" s="107"/>
      <c r="I49" s="107"/>
      <c r="J49" s="107"/>
      <c r="K49" s="107"/>
      <c r="L49" s="75"/>
      <c r="M49" s="67"/>
    </row>
    <row r="50" spans="1:13" ht="16.899999999999999" customHeight="1">
      <c r="A50" s="1069"/>
      <c r="B50" s="1068" t="s">
        <v>2809</v>
      </c>
      <c r="C50" s="75"/>
      <c r="D50" s="74"/>
      <c r="E50" s="1009" t="s">
        <v>1159</v>
      </c>
      <c r="F50" s="67"/>
      <c r="G50" s="107"/>
      <c r="H50" s="107"/>
      <c r="I50" s="107"/>
      <c r="J50" s="107"/>
      <c r="K50" s="107"/>
      <c r="L50" s="75"/>
      <c r="M50" s="67"/>
    </row>
    <row r="51" spans="1:13" ht="16.899999999999999" customHeight="1">
      <c r="A51" s="1069"/>
      <c r="B51" s="1068" t="s">
        <v>1160</v>
      </c>
      <c r="C51" s="75"/>
      <c r="D51" s="74"/>
      <c r="E51" s="1009" t="s">
        <v>1161</v>
      </c>
      <c r="F51" s="67"/>
      <c r="G51" s="107"/>
      <c r="H51" s="107"/>
      <c r="I51" s="107"/>
      <c r="J51" s="107"/>
      <c r="K51" s="107"/>
      <c r="L51" s="75"/>
      <c r="M51" s="67"/>
    </row>
    <row r="52" spans="1:13" ht="16.899999999999999" customHeight="1">
      <c r="A52" s="1069"/>
      <c r="B52" s="1068"/>
      <c r="C52" s="75"/>
      <c r="D52" s="74"/>
      <c r="E52" s="30"/>
      <c r="F52" s="30"/>
      <c r="G52" s="30"/>
      <c r="H52" s="30"/>
      <c r="I52" s="30"/>
      <c r="J52" s="30"/>
      <c r="K52" s="30"/>
      <c r="L52" s="75"/>
      <c r="M52" s="67"/>
    </row>
    <row r="53" spans="1:13" ht="16.899999999999999" customHeight="1">
      <c r="A53" s="74"/>
      <c r="B53" s="107"/>
      <c r="C53" s="75"/>
      <c r="D53" s="74"/>
      <c r="E53" s="30"/>
      <c r="F53" s="30"/>
      <c r="G53" s="30"/>
      <c r="H53" s="30"/>
      <c r="I53" s="30"/>
      <c r="J53" s="30"/>
      <c r="K53" s="30"/>
      <c r="L53" s="75"/>
      <c r="M53" s="67"/>
    </row>
    <row r="54" spans="1:13" ht="16.899999999999999" customHeight="1">
      <c r="A54" s="74"/>
      <c r="B54" s="67"/>
      <c r="C54" s="75"/>
      <c r="D54" s="74"/>
      <c r="E54" s="30"/>
      <c r="F54" s="30"/>
      <c r="G54" s="30"/>
      <c r="H54" s="30"/>
      <c r="I54" s="30"/>
      <c r="J54" s="30"/>
      <c r="K54" s="30"/>
      <c r="L54" s="75"/>
      <c r="M54" s="67"/>
    </row>
    <row r="55" spans="1:13" ht="16.899999999999999" customHeight="1">
      <c r="A55" s="74"/>
      <c r="B55" s="67"/>
      <c r="C55" s="75"/>
      <c r="D55" s="74"/>
      <c r="E55" s="1009" t="s">
        <v>1162</v>
      </c>
      <c r="F55" s="107"/>
      <c r="G55" s="107"/>
      <c r="H55" s="107"/>
      <c r="I55" s="107"/>
      <c r="J55" s="107"/>
      <c r="K55" s="107"/>
      <c r="L55" s="75"/>
      <c r="M55" s="67"/>
    </row>
    <row r="56" spans="1:13" ht="16.899999999999999" customHeight="1">
      <c r="A56" s="74"/>
      <c r="B56" s="67"/>
      <c r="C56" s="75"/>
      <c r="D56" s="74"/>
      <c r="E56" s="67"/>
      <c r="F56" s="67" t="s">
        <v>1163</v>
      </c>
      <c r="G56" s="67"/>
      <c r="H56" s="67"/>
      <c r="I56" s="67"/>
      <c r="J56" s="67"/>
      <c r="K56" s="206"/>
      <c r="L56" s="75"/>
      <c r="M56" s="67"/>
    </row>
    <row r="57" spans="1:13" ht="16.899999999999999" customHeight="1">
      <c r="A57" s="74"/>
      <c r="B57" s="67"/>
      <c r="C57" s="75"/>
      <c r="D57" s="74"/>
      <c r="E57" s="67"/>
      <c r="F57" s="67" t="s">
        <v>1164</v>
      </c>
      <c r="G57" s="67"/>
      <c r="H57" s="67"/>
      <c r="I57" s="67"/>
      <c r="J57" s="67"/>
      <c r="K57" s="206"/>
      <c r="L57" s="75"/>
      <c r="M57" s="67"/>
    </row>
    <row r="58" spans="1:13" ht="16.899999999999999" customHeight="1">
      <c r="A58" s="74"/>
      <c r="B58" s="67"/>
      <c r="C58" s="75"/>
      <c r="D58" s="74"/>
      <c r="E58" s="67"/>
      <c r="F58" s="67" t="s">
        <v>1165</v>
      </c>
      <c r="G58" s="67"/>
      <c r="H58" s="67"/>
      <c r="I58" s="67"/>
      <c r="J58" s="67"/>
      <c r="K58" s="206"/>
      <c r="L58" s="75"/>
      <c r="M58" s="67"/>
    </row>
    <row r="59" spans="1:13" ht="16.899999999999999" customHeight="1">
      <c r="A59" s="74"/>
      <c r="B59" s="67"/>
      <c r="C59" s="75"/>
      <c r="D59" s="74"/>
      <c r="E59" s="67"/>
      <c r="F59" s="67"/>
      <c r="G59" s="67"/>
      <c r="H59" s="67"/>
      <c r="I59" s="67"/>
      <c r="J59" s="67"/>
      <c r="K59" s="67"/>
      <c r="L59" s="75"/>
      <c r="M59" s="67"/>
    </row>
    <row r="60" spans="1:13" ht="16.899999999999999" customHeight="1">
      <c r="A60" s="74"/>
      <c r="B60" s="67"/>
      <c r="C60" s="75"/>
      <c r="D60" s="74"/>
      <c r="E60" s="67"/>
      <c r="F60" s="30"/>
      <c r="G60" s="30"/>
      <c r="H60" s="30"/>
      <c r="I60" s="30"/>
      <c r="J60" s="30"/>
      <c r="K60" s="30"/>
      <c r="L60" s="75"/>
      <c r="M60" s="67"/>
    </row>
    <row r="61" spans="1:13" ht="16.899999999999999" customHeight="1">
      <c r="A61" s="74"/>
      <c r="B61" s="67"/>
      <c r="C61" s="75"/>
      <c r="D61" s="74"/>
      <c r="E61" s="67"/>
      <c r="F61" s="30"/>
      <c r="G61" s="30"/>
      <c r="H61" s="30"/>
      <c r="I61" s="30"/>
      <c r="J61" s="30"/>
      <c r="K61" s="30"/>
      <c r="L61" s="75"/>
      <c r="M61" s="67"/>
    </row>
    <row r="62" spans="1:13" ht="16.899999999999999" customHeight="1">
      <c r="A62" s="74"/>
      <c r="B62" s="67"/>
      <c r="C62" s="75"/>
      <c r="D62" s="74"/>
      <c r="E62" s="67"/>
      <c r="F62" s="30"/>
      <c r="G62" s="30"/>
      <c r="H62" s="30"/>
      <c r="I62" s="30"/>
      <c r="J62" s="30"/>
      <c r="K62" s="30"/>
      <c r="L62" s="75"/>
      <c r="M62" s="67"/>
    </row>
    <row r="63" spans="1:13" ht="16.899999999999999" customHeight="1">
      <c r="A63" s="74"/>
      <c r="B63" s="67"/>
      <c r="C63" s="75"/>
      <c r="D63" s="74"/>
      <c r="E63" s="67"/>
      <c r="F63" s="30"/>
      <c r="G63" s="30"/>
      <c r="H63" s="30"/>
      <c r="I63" s="30"/>
      <c r="J63" s="30"/>
      <c r="K63" s="30"/>
      <c r="L63" s="75"/>
      <c r="M63" s="67"/>
    </row>
    <row r="64" spans="1:13" ht="16.899999999999999" customHeight="1">
      <c r="A64" s="74"/>
      <c r="B64" s="67"/>
      <c r="C64" s="75"/>
      <c r="D64" s="74"/>
      <c r="E64" s="67"/>
      <c r="F64" s="30"/>
      <c r="G64" s="30"/>
      <c r="H64" s="30"/>
      <c r="I64" s="30"/>
      <c r="J64" s="30"/>
      <c r="K64" s="30"/>
      <c r="L64" s="75"/>
      <c r="M64" s="67"/>
    </row>
    <row r="65" spans="1:13" ht="16.899999999999999" customHeight="1" thickBot="1">
      <c r="A65" s="162"/>
      <c r="B65" s="103"/>
      <c r="C65" s="144"/>
      <c r="D65" s="162"/>
      <c r="E65" s="103"/>
      <c r="F65" s="149"/>
      <c r="G65" s="149"/>
      <c r="H65" s="149"/>
      <c r="I65" s="149"/>
      <c r="J65" s="149"/>
      <c r="K65" s="149"/>
      <c r="L65" s="144"/>
      <c r="M65" s="67"/>
    </row>
    <row r="66" spans="1:13" ht="16.899999999999999" customHeight="1">
      <c r="A66" s="67"/>
      <c r="B66" s="67"/>
      <c r="C66" s="165" t="s">
        <v>2717</v>
      </c>
      <c r="D66" s="67"/>
      <c r="E66" s="67"/>
      <c r="F66" s="67"/>
      <c r="G66" s="67"/>
      <c r="H66" s="67"/>
      <c r="I66" s="67"/>
      <c r="J66" s="67"/>
      <c r="K66" s="165" t="s">
        <v>2717</v>
      </c>
      <c r="L66" s="67"/>
      <c r="M66" s="67"/>
    </row>
    <row r="67" spans="1:13" ht="16.899999999999999" customHeight="1">
      <c r="A67" s="134">
        <v>83</v>
      </c>
      <c r="B67" s="134"/>
      <c r="C67" s="134"/>
      <c r="D67" s="134">
        <v>84</v>
      </c>
      <c r="E67" s="134"/>
      <c r="F67" s="134"/>
      <c r="G67" s="134"/>
      <c r="H67" s="134"/>
      <c r="I67" s="134"/>
      <c r="J67" s="134"/>
      <c r="K67" s="134"/>
      <c r="L67" s="134"/>
      <c r="M67" s="67"/>
    </row>
    <row r="68" spans="1:13" ht="15.75" thickBot="1">
      <c r="A68" s="66" t="str">
        <f>'Data Sheet'!A46</f>
        <v>Annual Report of Pattersonville Telephone Company                                          For the period ending December 31, 2014</v>
      </c>
      <c r="B68" s="67"/>
      <c r="C68" s="67"/>
      <c r="D68" s="67"/>
      <c r="E68" s="67"/>
      <c r="F68" s="67"/>
      <c r="G68" s="67"/>
      <c r="H68" s="67"/>
      <c r="I68" s="67"/>
      <c r="J68" s="67"/>
      <c r="K68" s="67"/>
      <c r="L68" s="67"/>
      <c r="M68" s="67"/>
    </row>
    <row r="69" spans="1:13" ht="18">
      <c r="A69" s="930"/>
      <c r="B69" s="931"/>
      <c r="C69" s="70"/>
      <c r="D69" s="67"/>
      <c r="E69" s="67"/>
      <c r="F69" s="67"/>
      <c r="G69" s="67"/>
      <c r="H69" s="67"/>
      <c r="I69" s="67"/>
      <c r="J69" s="67"/>
      <c r="K69" s="67"/>
      <c r="L69" s="67"/>
    </row>
    <row r="70" spans="1:13" ht="15.75">
      <c r="A70" s="153" t="s">
        <v>2322</v>
      </c>
      <c r="B70" s="134"/>
      <c r="C70" s="135"/>
      <c r="D70" s="67"/>
      <c r="E70" s="67"/>
      <c r="F70" s="67"/>
      <c r="G70" s="67"/>
      <c r="H70" s="67"/>
      <c r="I70" s="67"/>
      <c r="J70" s="67"/>
      <c r="K70" s="67"/>
      <c r="L70" s="67"/>
    </row>
    <row r="71" spans="1:13">
      <c r="A71" s="74"/>
      <c r="B71" s="67"/>
      <c r="C71" s="75"/>
      <c r="D71" s="67"/>
      <c r="E71" s="67"/>
      <c r="F71" s="67"/>
      <c r="G71" s="67"/>
      <c r="H71" s="67"/>
      <c r="I71" s="67"/>
      <c r="J71" s="67"/>
      <c r="K71" s="67"/>
      <c r="L71" s="67"/>
    </row>
    <row r="72" spans="1:13">
      <c r="A72" s="74"/>
      <c r="B72" s="107"/>
      <c r="C72" s="75"/>
      <c r="D72" s="67"/>
      <c r="E72" s="67"/>
      <c r="F72" s="67"/>
      <c r="G72" s="67"/>
      <c r="H72" s="67"/>
      <c r="I72" s="67"/>
      <c r="J72" s="67"/>
      <c r="K72" s="67"/>
      <c r="L72" s="67"/>
      <c r="M72" s="67"/>
    </row>
    <row r="73" spans="1:13">
      <c r="A73" s="74"/>
      <c r="B73" s="107"/>
      <c r="C73" s="75"/>
      <c r="D73" s="67"/>
      <c r="E73" s="67"/>
      <c r="F73" s="67"/>
      <c r="G73" s="67"/>
      <c r="H73" s="67"/>
      <c r="I73" s="67"/>
      <c r="J73" s="67"/>
      <c r="K73" s="67"/>
      <c r="L73" s="67"/>
      <c r="M73" s="67"/>
    </row>
    <row r="74" spans="1:13">
      <c r="A74" s="74"/>
      <c r="B74" s="107"/>
      <c r="C74" s="75"/>
      <c r="D74" s="67"/>
      <c r="E74" s="67"/>
      <c r="F74" s="67"/>
      <c r="G74" s="67"/>
      <c r="H74" s="67"/>
      <c r="I74" s="67"/>
      <c r="J74" s="67"/>
      <c r="K74" s="67"/>
      <c r="L74" s="67"/>
      <c r="M74" s="67"/>
    </row>
    <row r="75" spans="1:13">
      <c r="A75" s="626"/>
      <c r="B75" s="832"/>
      <c r="C75" s="304"/>
      <c r="D75" s="67"/>
      <c r="E75" s="67"/>
      <c r="F75" s="67"/>
      <c r="G75" s="67"/>
      <c r="H75" s="67"/>
      <c r="I75" s="67"/>
      <c r="J75" s="67"/>
      <c r="K75" s="67"/>
      <c r="L75" s="67"/>
      <c r="M75" s="67"/>
    </row>
    <row r="76" spans="1:13">
      <c r="A76" s="74"/>
      <c r="B76" s="107"/>
      <c r="C76" s="75"/>
      <c r="D76" s="67"/>
      <c r="E76" s="67"/>
      <c r="F76" s="67"/>
      <c r="G76" s="67"/>
      <c r="H76" s="67"/>
      <c r="I76" s="67"/>
      <c r="J76" s="67"/>
      <c r="K76" s="67"/>
      <c r="L76" s="67"/>
      <c r="M76" s="67"/>
    </row>
    <row r="77" spans="1:13">
      <c r="A77" s="74"/>
      <c r="B77" s="67"/>
      <c r="C77" s="75"/>
      <c r="D77" s="67"/>
      <c r="E77" s="67"/>
      <c r="F77" s="67"/>
      <c r="G77" s="67"/>
      <c r="H77" s="67"/>
      <c r="I77" s="67"/>
      <c r="J77" s="67"/>
      <c r="K77" s="67"/>
      <c r="L77" s="67"/>
      <c r="M77" s="67"/>
    </row>
    <row r="78" spans="1:13">
      <c r="A78" s="74"/>
      <c r="B78" s="67"/>
      <c r="C78" s="75"/>
      <c r="D78" s="67"/>
      <c r="E78" s="67"/>
      <c r="F78" s="67"/>
      <c r="G78" s="67"/>
      <c r="H78" s="67"/>
      <c r="I78" s="67"/>
      <c r="J78" s="67"/>
      <c r="K78" s="67"/>
      <c r="L78" s="67"/>
      <c r="M78" s="67"/>
    </row>
    <row r="79" spans="1:13">
      <c r="A79" s="74"/>
      <c r="B79" s="107"/>
      <c r="C79" s="75"/>
      <c r="D79" s="67"/>
      <c r="E79" s="67"/>
      <c r="F79" s="67"/>
      <c r="G79" s="67"/>
      <c r="H79" s="67"/>
      <c r="I79" s="67"/>
      <c r="J79" s="67"/>
      <c r="K79" s="67"/>
      <c r="L79" s="67"/>
      <c r="M79" s="67"/>
    </row>
    <row r="80" spans="1:13">
      <c r="A80" s="74"/>
      <c r="B80" s="107"/>
      <c r="C80" s="75"/>
      <c r="D80" s="67"/>
      <c r="E80" s="67"/>
      <c r="F80" s="67"/>
      <c r="G80" s="67"/>
      <c r="H80" s="67"/>
      <c r="I80" s="67"/>
      <c r="J80" s="67"/>
      <c r="K80" s="67"/>
      <c r="L80" s="67"/>
      <c r="M80" s="67"/>
    </row>
    <row r="81" spans="1:13">
      <c r="A81" s="74"/>
      <c r="B81" s="107"/>
      <c r="C81" s="75"/>
      <c r="D81" s="67"/>
      <c r="E81" s="67"/>
      <c r="F81" s="67"/>
      <c r="G81" s="67"/>
      <c r="H81" s="67"/>
      <c r="I81" s="67"/>
      <c r="J81" s="67"/>
      <c r="K81" s="67"/>
      <c r="L81" s="67"/>
    </row>
    <row r="82" spans="1:13">
      <c r="A82" s="74"/>
      <c r="B82" s="107"/>
      <c r="C82" s="75"/>
      <c r="D82" s="67"/>
      <c r="E82" s="67"/>
      <c r="F82" s="67"/>
      <c r="G82" s="67"/>
      <c r="H82" s="67"/>
      <c r="I82" s="67"/>
      <c r="J82" s="67"/>
      <c r="K82" s="67"/>
      <c r="L82" s="67"/>
    </row>
    <row r="83" spans="1:13">
      <c r="A83" s="74"/>
      <c r="B83" s="107"/>
      <c r="C83" s="75"/>
      <c r="D83" s="67"/>
      <c r="E83" s="67"/>
      <c r="F83" s="67"/>
      <c r="G83" s="67"/>
      <c r="H83" s="67"/>
      <c r="I83" s="67"/>
      <c r="J83" s="67"/>
      <c r="K83" s="67"/>
      <c r="L83" s="67"/>
    </row>
    <row r="84" spans="1:13">
      <c r="A84" s="74"/>
      <c r="B84" s="107"/>
      <c r="C84" s="75"/>
      <c r="D84" s="67"/>
      <c r="E84" s="67"/>
      <c r="F84" s="67"/>
      <c r="G84" s="67"/>
      <c r="H84" s="67"/>
      <c r="I84" s="67"/>
      <c r="J84" s="67"/>
      <c r="K84" s="67"/>
      <c r="L84" s="67"/>
    </row>
    <row r="85" spans="1:13">
      <c r="A85" s="74"/>
      <c r="B85" s="107"/>
      <c r="C85" s="75"/>
      <c r="D85" s="67"/>
      <c r="E85" s="67"/>
      <c r="F85" s="67"/>
      <c r="G85" s="67"/>
      <c r="H85" s="67"/>
      <c r="I85" s="67"/>
      <c r="J85" s="67"/>
      <c r="K85" s="67"/>
      <c r="L85" s="67"/>
      <c r="M85" s="67"/>
    </row>
    <row r="86" spans="1:13">
      <c r="A86" s="74"/>
      <c r="B86" s="107"/>
      <c r="C86" s="75"/>
      <c r="D86" s="67"/>
      <c r="E86" s="67"/>
      <c r="F86" s="67"/>
      <c r="G86" s="67"/>
      <c r="H86" s="67"/>
      <c r="I86" s="67"/>
      <c r="J86" s="67"/>
      <c r="K86" s="67"/>
      <c r="L86" s="67"/>
      <c r="M86" s="67"/>
    </row>
    <row r="87" spans="1:13">
      <c r="A87" s="74"/>
      <c r="B87" s="67"/>
      <c r="C87" s="75"/>
      <c r="D87" s="67"/>
      <c r="E87" s="67"/>
      <c r="F87" s="67"/>
      <c r="G87" s="67"/>
      <c r="H87" s="67"/>
      <c r="I87" s="67"/>
      <c r="J87" s="67"/>
      <c r="K87" s="67"/>
      <c r="L87" s="67"/>
      <c r="M87" s="67"/>
    </row>
    <row r="88" spans="1:13">
      <c r="A88" s="74"/>
      <c r="B88" s="107"/>
      <c r="C88" s="75"/>
      <c r="D88" s="67"/>
      <c r="E88" s="67"/>
      <c r="F88" s="67"/>
      <c r="G88" s="67"/>
      <c r="H88" s="67"/>
      <c r="I88" s="67"/>
      <c r="J88" s="67"/>
      <c r="K88" s="67"/>
      <c r="L88" s="67"/>
      <c r="M88" s="67"/>
    </row>
    <row r="89" spans="1:13">
      <c r="A89" s="74"/>
      <c r="B89" s="107"/>
      <c r="C89" s="75"/>
      <c r="D89" s="67"/>
      <c r="E89" s="67"/>
      <c r="F89" s="67"/>
      <c r="G89" s="67"/>
      <c r="H89" s="67"/>
      <c r="I89" s="67"/>
      <c r="J89" s="67"/>
      <c r="K89" s="67"/>
      <c r="L89" s="67"/>
      <c r="M89" s="67"/>
    </row>
    <row r="90" spans="1:13">
      <c r="A90" s="74"/>
      <c r="B90" s="67"/>
      <c r="C90" s="75"/>
      <c r="D90" s="67"/>
      <c r="E90" s="67"/>
      <c r="F90" s="67"/>
      <c r="G90" s="67"/>
      <c r="H90" s="67"/>
      <c r="I90" s="67"/>
      <c r="J90" s="67"/>
      <c r="K90" s="67"/>
      <c r="L90" s="67"/>
      <c r="M90" s="67"/>
    </row>
    <row r="91" spans="1:13">
      <c r="A91" s="74"/>
      <c r="B91" s="107"/>
      <c r="C91" s="75"/>
      <c r="D91" s="67"/>
      <c r="E91" s="67"/>
      <c r="F91" s="67"/>
      <c r="G91" s="67"/>
      <c r="H91" s="67"/>
      <c r="I91" s="67"/>
      <c r="J91" s="67"/>
      <c r="K91" s="67"/>
      <c r="L91" s="67"/>
      <c r="M91" s="67"/>
    </row>
    <row r="92" spans="1:13">
      <c r="A92" s="74"/>
      <c r="B92" s="107"/>
      <c r="C92" s="75"/>
      <c r="D92" s="67"/>
      <c r="E92" s="67"/>
      <c r="F92" s="67"/>
      <c r="G92" s="67"/>
      <c r="H92" s="67"/>
      <c r="I92" s="67"/>
      <c r="J92" s="67"/>
      <c r="K92" s="67"/>
      <c r="L92" s="67"/>
      <c r="M92" s="67"/>
    </row>
    <row r="93" spans="1:13">
      <c r="A93" s="74"/>
      <c r="B93" s="107"/>
      <c r="C93" s="75"/>
      <c r="D93" s="67"/>
      <c r="E93" s="67"/>
      <c r="F93" s="67"/>
      <c r="G93" s="67"/>
      <c r="H93" s="67"/>
      <c r="I93" s="67"/>
      <c r="J93" s="67"/>
      <c r="K93" s="67"/>
      <c r="L93" s="67"/>
      <c r="M93" s="67"/>
    </row>
    <row r="94" spans="1:13">
      <c r="A94" s="74"/>
      <c r="B94" s="107"/>
      <c r="C94" s="75"/>
      <c r="D94" s="67"/>
      <c r="E94" s="67"/>
      <c r="F94" s="67"/>
      <c r="G94" s="67"/>
      <c r="H94" s="67"/>
      <c r="I94" s="67"/>
      <c r="J94" s="67"/>
      <c r="K94" s="67"/>
      <c r="L94" s="67"/>
      <c r="M94" s="67"/>
    </row>
    <row r="95" spans="1:13">
      <c r="A95" s="74"/>
      <c r="B95" s="67"/>
      <c r="C95" s="75"/>
      <c r="D95" s="67"/>
      <c r="E95" s="67"/>
      <c r="F95" s="67"/>
      <c r="G95" s="67"/>
      <c r="H95" s="67"/>
      <c r="I95" s="67"/>
      <c r="J95" s="67"/>
      <c r="K95" s="67"/>
      <c r="L95" s="67"/>
      <c r="M95" s="67"/>
    </row>
    <row r="96" spans="1:13">
      <c r="A96" s="74"/>
      <c r="B96" s="67"/>
      <c r="C96" s="75"/>
      <c r="D96" s="67"/>
      <c r="E96" s="67"/>
      <c r="F96" s="67"/>
      <c r="G96" s="67"/>
      <c r="H96" s="67"/>
      <c r="I96" s="67"/>
      <c r="J96" s="67"/>
      <c r="K96" s="67"/>
      <c r="L96" s="67"/>
      <c r="M96" s="67"/>
    </row>
    <row r="97" spans="1:13">
      <c r="A97" s="74"/>
      <c r="B97" s="67"/>
      <c r="C97" s="75"/>
      <c r="D97" s="67"/>
      <c r="E97" s="67"/>
      <c r="F97" s="67"/>
      <c r="G97" s="67"/>
      <c r="H97" s="67"/>
      <c r="I97" s="67"/>
      <c r="J97" s="67"/>
      <c r="K97" s="67"/>
      <c r="L97" s="67"/>
      <c r="M97" s="67"/>
    </row>
    <row r="98" spans="1:13">
      <c r="A98" s="74"/>
      <c r="B98" s="67"/>
      <c r="C98" s="75"/>
      <c r="D98" s="67"/>
      <c r="E98" s="67"/>
      <c r="F98" s="67"/>
      <c r="G98" s="67"/>
      <c r="H98" s="67"/>
      <c r="I98" s="67"/>
      <c r="J98" s="67"/>
      <c r="K98" s="67"/>
      <c r="L98" s="67"/>
      <c r="M98" s="67"/>
    </row>
    <row r="99" spans="1:13">
      <c r="A99" s="74"/>
      <c r="B99" s="107"/>
      <c r="C99" s="75"/>
      <c r="D99" s="67"/>
      <c r="E99" s="67"/>
      <c r="F99" s="67"/>
      <c r="G99" s="67"/>
      <c r="H99" s="67"/>
      <c r="I99" s="67"/>
      <c r="J99" s="67"/>
      <c r="K99" s="67"/>
      <c r="L99" s="67"/>
      <c r="M99" s="67"/>
    </row>
    <row r="100" spans="1:13">
      <c r="A100" s="74"/>
      <c r="B100" s="67"/>
      <c r="C100" s="75"/>
      <c r="D100" s="67"/>
      <c r="E100" s="67"/>
      <c r="F100" s="67"/>
      <c r="G100" s="67"/>
      <c r="H100" s="67"/>
      <c r="I100" s="67"/>
      <c r="J100" s="67"/>
      <c r="K100" s="67"/>
      <c r="L100" s="67"/>
      <c r="M100" s="67"/>
    </row>
    <row r="101" spans="1:13">
      <c r="A101" s="74"/>
      <c r="B101" s="107"/>
      <c r="C101" s="75"/>
      <c r="D101" s="67"/>
      <c r="E101" s="67"/>
      <c r="F101" s="67"/>
      <c r="G101" s="67"/>
      <c r="H101" s="67"/>
      <c r="I101" s="67"/>
      <c r="J101" s="67"/>
      <c r="K101" s="67"/>
      <c r="L101" s="67"/>
      <c r="M101" s="67"/>
    </row>
    <row r="102" spans="1:13">
      <c r="A102" s="74"/>
      <c r="B102" s="107"/>
      <c r="C102" s="75"/>
      <c r="D102" s="67"/>
      <c r="E102" s="67"/>
      <c r="F102" s="67"/>
      <c r="G102" s="67"/>
      <c r="H102" s="67"/>
      <c r="I102" s="67"/>
      <c r="J102" s="67"/>
      <c r="K102" s="67"/>
      <c r="L102" s="67"/>
      <c r="M102" s="67"/>
    </row>
    <row r="103" spans="1:13">
      <c r="A103" s="74"/>
      <c r="B103" s="67"/>
      <c r="C103" s="75"/>
      <c r="D103" s="67"/>
      <c r="E103" s="67"/>
      <c r="F103" s="67"/>
      <c r="G103" s="67"/>
      <c r="H103" s="67"/>
      <c r="I103" s="67"/>
      <c r="J103" s="67"/>
      <c r="K103" s="67"/>
      <c r="L103" s="67"/>
      <c r="M103" s="67"/>
    </row>
    <row r="104" spans="1:13">
      <c r="A104" s="74"/>
      <c r="B104" s="107"/>
      <c r="C104" s="75"/>
      <c r="D104" s="67"/>
      <c r="E104" s="67"/>
      <c r="F104" s="67"/>
      <c r="G104" s="67"/>
      <c r="H104" s="67"/>
      <c r="I104" s="67"/>
      <c r="J104" s="67"/>
      <c r="K104" s="67"/>
      <c r="L104" s="67"/>
      <c r="M104" s="67"/>
    </row>
    <row r="105" spans="1:13">
      <c r="A105" s="74"/>
      <c r="B105" s="107"/>
      <c r="C105" s="75"/>
      <c r="D105" s="67"/>
      <c r="E105" s="67"/>
      <c r="F105" s="67"/>
      <c r="G105" s="67"/>
      <c r="H105" s="67"/>
      <c r="I105" s="67"/>
      <c r="J105" s="67"/>
      <c r="K105" s="67"/>
      <c r="L105" s="67"/>
      <c r="M105" s="67"/>
    </row>
    <row r="106" spans="1:13">
      <c r="A106" s="74"/>
      <c r="B106" s="107"/>
      <c r="C106" s="75"/>
      <c r="D106" s="67"/>
      <c r="E106" s="67"/>
      <c r="F106" s="67"/>
      <c r="G106" s="67"/>
      <c r="H106" s="67"/>
      <c r="I106" s="67"/>
      <c r="J106" s="67"/>
      <c r="K106" s="67"/>
      <c r="L106" s="67"/>
      <c r="M106" s="67"/>
    </row>
    <row r="107" spans="1:13">
      <c r="A107" s="74"/>
      <c r="B107" s="107"/>
      <c r="C107" s="75"/>
      <c r="D107" s="67"/>
      <c r="E107" s="67"/>
      <c r="F107" s="67"/>
      <c r="G107" s="67"/>
      <c r="H107" s="67"/>
      <c r="I107" s="67"/>
      <c r="J107" s="67"/>
      <c r="K107" s="67"/>
      <c r="L107" s="67"/>
      <c r="M107" s="67"/>
    </row>
    <row r="108" spans="1:13">
      <c r="A108" s="74"/>
      <c r="B108" s="107"/>
      <c r="C108" s="75"/>
      <c r="D108" s="67"/>
      <c r="E108" s="67"/>
      <c r="F108" s="67"/>
      <c r="G108" s="67"/>
      <c r="H108" s="67"/>
      <c r="I108" s="67"/>
      <c r="J108" s="67"/>
      <c r="K108" s="67"/>
      <c r="L108" s="67"/>
      <c r="M108" s="67"/>
    </row>
    <row r="109" spans="1:13">
      <c r="A109" s="74"/>
      <c r="B109" s="107"/>
      <c r="C109" s="75"/>
      <c r="D109" s="67"/>
      <c r="E109" s="67"/>
      <c r="F109" s="67"/>
      <c r="G109" s="67"/>
      <c r="H109" s="67"/>
      <c r="I109" s="67"/>
      <c r="J109" s="67"/>
      <c r="K109" s="67"/>
      <c r="L109" s="67"/>
      <c r="M109" s="67"/>
    </row>
    <row r="110" spans="1:13">
      <c r="A110" s="74"/>
      <c r="B110" s="67"/>
      <c r="C110" s="75"/>
      <c r="D110" s="67"/>
      <c r="E110" s="67"/>
      <c r="F110" s="67"/>
      <c r="G110" s="67"/>
      <c r="H110" s="67"/>
      <c r="I110" s="67"/>
      <c r="J110" s="67"/>
      <c r="K110" s="67"/>
      <c r="L110" s="67"/>
      <c r="M110" s="67"/>
    </row>
    <row r="111" spans="1:13">
      <c r="A111" s="74"/>
      <c r="B111" s="107"/>
      <c r="C111" s="75"/>
      <c r="D111" s="67"/>
      <c r="E111" s="67"/>
      <c r="F111" s="67"/>
      <c r="G111" s="67"/>
      <c r="H111" s="67"/>
      <c r="I111" s="67"/>
      <c r="J111" s="67"/>
      <c r="K111" s="67"/>
      <c r="L111" s="67"/>
      <c r="M111" s="67"/>
    </row>
    <row r="112" spans="1:13">
      <c r="A112" s="74"/>
      <c r="B112" s="107"/>
      <c r="C112" s="75"/>
      <c r="D112" s="67"/>
      <c r="E112" s="67"/>
      <c r="F112" s="67"/>
      <c r="G112" s="67"/>
      <c r="H112" s="67"/>
      <c r="I112" s="67"/>
      <c r="J112" s="67"/>
      <c r="K112" s="67"/>
      <c r="L112" s="67"/>
      <c r="M112" s="67"/>
    </row>
    <row r="113" spans="1:13">
      <c r="A113" s="74"/>
      <c r="B113" s="107"/>
      <c r="C113" s="75"/>
      <c r="D113" s="67"/>
      <c r="E113" s="67"/>
      <c r="F113" s="67"/>
      <c r="G113" s="67"/>
      <c r="H113" s="67"/>
      <c r="I113" s="67"/>
      <c r="J113" s="67"/>
      <c r="K113" s="67"/>
      <c r="L113" s="67"/>
      <c r="M113" s="67"/>
    </row>
    <row r="114" spans="1:13">
      <c r="A114" s="74"/>
      <c r="B114" s="67"/>
      <c r="C114" s="75"/>
      <c r="D114" s="67"/>
      <c r="E114" s="67"/>
      <c r="F114" s="67"/>
      <c r="G114" s="67"/>
      <c r="H114" s="67"/>
      <c r="I114" s="67"/>
      <c r="J114" s="67"/>
      <c r="K114" s="67"/>
      <c r="L114" s="67"/>
      <c r="M114" s="67"/>
    </row>
    <row r="115" spans="1:13">
      <c r="A115" s="74"/>
      <c r="B115" s="107"/>
      <c r="C115" s="75"/>
      <c r="D115" s="67"/>
      <c r="E115" s="67"/>
      <c r="F115" s="67"/>
      <c r="G115" s="67"/>
      <c r="H115" s="67"/>
      <c r="I115" s="67"/>
      <c r="J115" s="67"/>
      <c r="K115" s="67"/>
      <c r="L115" s="67"/>
      <c r="M115" s="67"/>
    </row>
    <row r="116" spans="1:13">
      <c r="A116" s="74"/>
      <c r="B116" s="107"/>
      <c r="C116" s="75"/>
      <c r="D116" s="67"/>
      <c r="E116" s="67"/>
      <c r="F116" s="67"/>
      <c r="G116" s="67"/>
      <c r="H116" s="67"/>
      <c r="I116" s="67"/>
      <c r="J116" s="67"/>
      <c r="K116" s="67"/>
      <c r="L116" s="67"/>
      <c r="M116" s="67"/>
    </row>
    <row r="117" spans="1:13">
      <c r="A117" s="74"/>
      <c r="B117" s="107"/>
      <c r="C117" s="75"/>
      <c r="D117" s="67"/>
      <c r="E117" s="67"/>
      <c r="F117" s="67"/>
      <c r="G117" s="67"/>
      <c r="H117" s="67"/>
      <c r="I117" s="67"/>
      <c r="J117" s="67"/>
      <c r="K117" s="67"/>
      <c r="L117" s="67"/>
      <c r="M117" s="67"/>
    </row>
    <row r="118" spans="1:13">
      <c r="A118" s="74"/>
      <c r="B118" s="107"/>
      <c r="C118" s="75"/>
      <c r="D118" s="67"/>
      <c r="E118" s="67"/>
      <c r="F118" s="67"/>
      <c r="G118" s="67"/>
      <c r="H118" s="67"/>
      <c r="I118" s="67"/>
      <c r="J118" s="67"/>
      <c r="K118" s="67"/>
      <c r="L118" s="67"/>
      <c r="M118" s="67"/>
    </row>
    <row r="119" spans="1:13">
      <c r="A119" s="74"/>
      <c r="B119" s="107"/>
      <c r="C119" s="75"/>
      <c r="D119" s="67"/>
      <c r="E119" s="67"/>
      <c r="F119" s="67"/>
      <c r="G119" s="67"/>
      <c r="H119" s="67"/>
      <c r="I119" s="67"/>
      <c r="J119" s="67"/>
      <c r="K119" s="67"/>
      <c r="L119" s="67"/>
      <c r="M119" s="67"/>
    </row>
    <row r="120" spans="1:13">
      <c r="A120" s="74"/>
      <c r="B120" s="107"/>
      <c r="C120" s="75"/>
      <c r="D120" s="67"/>
      <c r="E120" s="67"/>
      <c r="F120" s="67"/>
      <c r="G120" s="67"/>
      <c r="H120" s="67"/>
      <c r="I120" s="67"/>
      <c r="J120" s="67"/>
      <c r="K120" s="67"/>
      <c r="L120" s="67"/>
      <c r="M120" s="67"/>
    </row>
    <row r="121" spans="1:13">
      <c r="A121" s="74"/>
      <c r="B121" s="67"/>
      <c r="C121" s="75"/>
      <c r="D121" s="67"/>
      <c r="E121" s="67"/>
      <c r="G121" s="67"/>
      <c r="H121" s="67"/>
      <c r="I121" s="67"/>
      <c r="J121" s="67"/>
      <c r="K121" s="67"/>
      <c r="L121" s="67"/>
      <c r="M121" s="67"/>
    </row>
    <row r="122" spans="1:13">
      <c r="A122" s="74"/>
      <c r="B122" s="67"/>
      <c r="C122" s="75"/>
      <c r="D122" s="67"/>
      <c r="E122" s="67"/>
      <c r="G122" s="67"/>
      <c r="H122" s="67"/>
      <c r="I122" s="67"/>
      <c r="J122" s="67"/>
      <c r="K122" s="67"/>
      <c r="L122" s="67"/>
      <c r="M122" s="67"/>
    </row>
    <row r="123" spans="1:13">
      <c r="A123" s="74"/>
      <c r="B123" s="67"/>
      <c r="C123" s="75"/>
      <c r="D123" s="67"/>
      <c r="E123" s="67"/>
      <c r="G123" s="67"/>
      <c r="H123" s="67"/>
      <c r="I123" s="67"/>
      <c r="J123" s="67"/>
      <c r="K123" s="67"/>
      <c r="L123" s="67"/>
      <c r="M123" s="67"/>
    </row>
    <row r="124" spans="1:13">
      <c r="A124" s="74"/>
      <c r="B124" s="67"/>
      <c r="C124" s="75"/>
      <c r="D124" s="67"/>
      <c r="E124" s="67"/>
      <c r="G124" s="67"/>
      <c r="H124" s="67"/>
      <c r="I124" s="67"/>
      <c r="J124" s="67"/>
      <c r="K124" s="67"/>
      <c r="L124" s="67"/>
      <c r="M124" s="67"/>
    </row>
    <row r="125" spans="1:13">
      <c r="A125" s="74"/>
      <c r="B125" s="67"/>
      <c r="C125" s="75"/>
      <c r="D125" s="67"/>
      <c r="E125" s="67"/>
      <c r="G125" s="67"/>
      <c r="H125" s="67"/>
      <c r="I125" s="67"/>
      <c r="J125" s="67"/>
      <c r="K125" s="67"/>
      <c r="L125" s="67"/>
      <c r="M125" s="67"/>
    </row>
    <row r="126" spans="1:13">
      <c r="A126" s="74"/>
      <c r="B126" s="67"/>
      <c r="C126" s="75"/>
      <c r="D126" s="67"/>
      <c r="E126" s="67"/>
      <c r="G126" s="67"/>
      <c r="H126" s="67"/>
      <c r="I126" s="67"/>
      <c r="J126" s="67"/>
      <c r="K126" s="67"/>
      <c r="L126" s="67"/>
      <c r="M126" s="67"/>
    </row>
    <row r="127" spans="1:13">
      <c r="A127" s="74"/>
      <c r="B127" s="67"/>
      <c r="C127" s="75"/>
      <c r="D127" s="67"/>
      <c r="E127" s="67"/>
      <c r="G127" s="67"/>
      <c r="H127" s="67"/>
      <c r="I127" s="67"/>
      <c r="J127" s="67"/>
      <c r="K127" s="67"/>
      <c r="L127" s="67"/>
      <c r="M127" s="67"/>
    </row>
    <row r="128" spans="1:13">
      <c r="A128" s="74"/>
      <c r="B128" s="67"/>
      <c r="C128" s="75"/>
      <c r="D128" s="67"/>
      <c r="E128" s="67"/>
      <c r="G128" s="67"/>
      <c r="H128" s="67"/>
      <c r="I128" s="67"/>
      <c r="J128" s="67"/>
      <c r="K128" s="67"/>
      <c r="L128" s="67"/>
      <c r="M128" s="67"/>
    </row>
    <row r="129" spans="1:13">
      <c r="A129" s="74"/>
      <c r="B129" s="67"/>
      <c r="C129" s="75"/>
      <c r="D129" s="67"/>
      <c r="E129" s="67"/>
      <c r="G129" s="67"/>
      <c r="H129" s="67"/>
      <c r="I129" s="67"/>
      <c r="J129" s="67"/>
      <c r="K129" s="67"/>
      <c r="L129" s="67"/>
      <c r="M129" s="67"/>
    </row>
    <row r="130" spans="1:13">
      <c r="A130" s="74"/>
      <c r="B130" s="67"/>
      <c r="C130" s="75"/>
      <c r="D130" s="67"/>
      <c r="E130" s="67"/>
      <c r="G130" s="67"/>
      <c r="H130" s="67"/>
      <c r="I130" s="67"/>
      <c r="J130" s="67"/>
      <c r="K130" s="67"/>
      <c r="L130" s="67"/>
      <c r="M130" s="67"/>
    </row>
    <row r="131" spans="1:13">
      <c r="A131" s="74"/>
      <c r="B131" s="67"/>
      <c r="C131" s="75"/>
      <c r="D131" s="67"/>
      <c r="E131" s="67"/>
      <c r="G131" s="67"/>
      <c r="H131" s="67"/>
      <c r="I131" s="67"/>
      <c r="J131" s="67"/>
      <c r="K131" s="67"/>
      <c r="L131" s="67"/>
      <c r="M131" s="67"/>
    </row>
    <row r="132" spans="1:13" ht="15.75" thickBot="1">
      <c r="A132" s="162"/>
      <c r="B132" s="103"/>
      <c r="C132" s="144"/>
      <c r="D132" s="67"/>
      <c r="E132" s="67"/>
      <c r="G132" s="67"/>
      <c r="H132" s="67"/>
      <c r="I132" s="67"/>
      <c r="J132" s="67"/>
      <c r="K132" s="67"/>
      <c r="L132" s="67"/>
      <c r="M132" s="67"/>
    </row>
    <row r="133" spans="1:13">
      <c r="A133" s="134" t="s">
        <v>2321</v>
      </c>
      <c r="B133" s="134"/>
      <c r="C133" s="134"/>
      <c r="D133" s="67"/>
      <c r="E133" s="67"/>
      <c r="G133" s="67"/>
      <c r="H133" s="67"/>
      <c r="I133" s="67"/>
      <c r="J133" s="67"/>
      <c r="K133" s="67"/>
      <c r="L133" s="67"/>
      <c r="M133" s="67"/>
    </row>
    <row r="134" spans="1:13">
      <c r="M134" s="67"/>
    </row>
    <row r="135" spans="1:13">
      <c r="M135" s="67"/>
    </row>
    <row r="136" spans="1:13">
      <c r="M136" s="67"/>
    </row>
    <row r="137" spans="1:13">
      <c r="M137" s="67"/>
    </row>
    <row r="138" spans="1:13">
      <c r="M138" s="67"/>
    </row>
    <row r="139" spans="1:13">
      <c r="M139" s="67"/>
    </row>
    <row r="140" spans="1:13">
      <c r="M140" s="67"/>
    </row>
    <row r="141" spans="1:13">
      <c r="M141" s="67"/>
    </row>
    <row r="142" spans="1:13">
      <c r="M142" s="67"/>
    </row>
    <row r="143" spans="1:13">
      <c r="M143" s="67"/>
    </row>
    <row r="144" spans="1:13">
      <c r="M144" s="67"/>
    </row>
    <row r="145" spans="13:13">
      <c r="M145" s="67"/>
    </row>
    <row r="146" spans="13:13">
      <c r="M146" s="67"/>
    </row>
    <row r="147" spans="13:13">
      <c r="M147" s="67"/>
    </row>
    <row r="148" spans="13:13">
      <c r="M148" s="67"/>
    </row>
    <row r="149" spans="13:13">
      <c r="M149" s="67"/>
    </row>
    <row r="150" spans="13:13">
      <c r="M150" s="67"/>
    </row>
    <row r="151" spans="13:13">
      <c r="M151" s="67"/>
    </row>
    <row r="152" spans="13:13">
      <c r="M152" s="67"/>
    </row>
    <row r="153" spans="13:13">
      <c r="M153" s="67"/>
    </row>
    <row r="154" spans="13:13">
      <c r="M154" s="67"/>
    </row>
    <row r="155" spans="13:13">
      <c r="M155" s="67"/>
    </row>
    <row r="156" spans="13:13">
      <c r="M156" s="67"/>
    </row>
    <row r="157" spans="13:13">
      <c r="M157" s="67"/>
    </row>
    <row r="158" spans="13:13">
      <c r="M158" s="67"/>
    </row>
    <row r="159" spans="13:13">
      <c r="M159" s="67"/>
    </row>
  </sheetData>
  <phoneticPr fontId="62" type="noConversion"/>
  <printOptions horizontalCentered="1" verticalCentered="1"/>
  <pageMargins left="0.5" right="0.5" top="0.5" bottom="0.5" header="0" footer="0"/>
  <pageSetup scale="62" fitToWidth="2" fitToHeight="2" orientation="portrait" r:id="rId1"/>
  <headerFooter alignWithMargins="0"/>
  <rowBreaks count="1" manualBreakCount="1">
    <brk id="67"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501" r:id="rId4" name="Button 61">
              <controlPr locked="0" defaultSize="0" autoFill="0" autoLine="0" autoPict="0">
                <anchor moveWithCells="1" sizeWithCells="1">
                  <from>
                    <xdr:col>4</xdr:col>
                    <xdr:colOff>142875</xdr:colOff>
                    <xdr:row>69</xdr:row>
                    <xdr:rowOff>0</xdr:rowOff>
                  </from>
                  <to>
                    <xdr:col>4</xdr:col>
                    <xdr:colOff>142875</xdr:colOff>
                    <xdr:row>69</xdr:row>
                    <xdr:rowOff>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D87"/>
  <sheetViews>
    <sheetView defaultGridColor="0" colorId="22" zoomScale="75" zoomScaleNormal="75" workbookViewId="0"/>
  </sheetViews>
  <sheetFormatPr defaultColWidth="9.77734375" defaultRowHeight="15"/>
  <cols>
    <col min="1" max="1" width="4.77734375" customWidth="1"/>
    <col min="2" max="2" width="70.77734375" customWidth="1"/>
    <col min="3" max="3" width="32.5546875" customWidth="1"/>
  </cols>
  <sheetData>
    <row r="1" spans="1:4" ht="16.899999999999999" customHeight="1" thickBot="1">
      <c r="A1" s="7" t="str">
        <f>'Data Sheet'!A52</f>
        <v>Annual Report of Pattersonville Telephone Company                                                                                  For the period ending December 31, 2014</v>
      </c>
      <c r="B1" s="7"/>
      <c r="C1" s="7"/>
      <c r="D1" s="7"/>
    </row>
    <row r="2" spans="1:4" ht="16.899999999999999" customHeight="1">
      <c r="A2" s="521"/>
      <c r="B2" s="522"/>
      <c r="C2" s="112"/>
      <c r="D2" s="7"/>
    </row>
    <row r="3" spans="1:4" ht="16.899999999999999" customHeight="1">
      <c r="A3" s="941" t="s">
        <v>2818</v>
      </c>
      <c r="B3" s="934"/>
      <c r="C3" s="524"/>
      <c r="D3" s="7"/>
    </row>
    <row r="4" spans="1:4" ht="16.899999999999999" customHeight="1">
      <c r="A4" s="117"/>
      <c r="B4" s="7"/>
      <c r="C4" s="525"/>
      <c r="D4" s="7"/>
    </row>
    <row r="5" spans="1:4" ht="16.899999999999999" customHeight="1">
      <c r="A5" s="553" t="s">
        <v>1361</v>
      </c>
      <c r="B5" s="7" t="s">
        <v>2819</v>
      </c>
      <c r="C5" s="525"/>
      <c r="D5" s="7"/>
    </row>
    <row r="6" spans="1:4" ht="16.899999999999999" customHeight="1">
      <c r="A6" s="117"/>
      <c r="B6" s="7" t="s">
        <v>2820</v>
      </c>
      <c r="C6" s="525"/>
      <c r="D6" s="7"/>
    </row>
    <row r="7" spans="1:4" ht="16.899999999999999" customHeight="1">
      <c r="A7" s="117"/>
      <c r="B7" s="7" t="s">
        <v>2821</v>
      </c>
      <c r="C7" s="525"/>
      <c r="D7" s="7"/>
    </row>
    <row r="8" spans="1:4" ht="16.899999999999999" customHeight="1">
      <c r="A8" s="117"/>
      <c r="B8" s="7" t="s">
        <v>2822</v>
      </c>
      <c r="C8" s="525"/>
      <c r="D8" s="7"/>
    </row>
    <row r="9" spans="1:4" ht="16.899999999999999" customHeight="1">
      <c r="A9" s="117"/>
      <c r="B9" s="7" t="s">
        <v>2823</v>
      </c>
      <c r="C9" s="525"/>
      <c r="D9" s="7"/>
    </row>
    <row r="10" spans="1:4" ht="16.899999999999999" customHeight="1">
      <c r="A10" s="117"/>
      <c r="B10" s="7" t="s">
        <v>2824</v>
      </c>
      <c r="C10" s="525"/>
      <c r="D10" s="7"/>
    </row>
    <row r="11" spans="1:4" ht="16.899999999999999" customHeight="1">
      <c r="A11" s="117"/>
      <c r="B11" s="7" t="s">
        <v>2825</v>
      </c>
      <c r="C11" s="525"/>
      <c r="D11" s="7"/>
    </row>
    <row r="12" spans="1:4" ht="16.899999999999999" customHeight="1">
      <c r="A12" s="117"/>
      <c r="B12" s="7" t="s">
        <v>2826</v>
      </c>
      <c r="C12" s="525"/>
      <c r="D12" s="7"/>
    </row>
    <row r="13" spans="1:4" ht="16.899999999999999" customHeight="1">
      <c r="A13" s="553" t="s">
        <v>1375</v>
      </c>
      <c r="B13" s="7" t="s">
        <v>2827</v>
      </c>
      <c r="C13" s="525"/>
      <c r="D13" s="7"/>
    </row>
    <row r="14" spans="1:4" ht="16.899999999999999" customHeight="1">
      <c r="A14" s="553" t="s">
        <v>2137</v>
      </c>
      <c r="B14" s="7" t="s">
        <v>2828</v>
      </c>
      <c r="C14" s="525"/>
      <c r="D14" s="7"/>
    </row>
    <row r="15" spans="1:4" ht="16.899999999999999" customHeight="1">
      <c r="A15" s="117"/>
      <c r="B15" s="7" t="s">
        <v>2829</v>
      </c>
      <c r="C15" s="525"/>
      <c r="D15" s="7"/>
    </row>
    <row r="16" spans="1:4" ht="16.899999999999999" customHeight="1">
      <c r="A16" s="553" t="s">
        <v>2157</v>
      </c>
      <c r="B16" s="7" t="s">
        <v>2830</v>
      </c>
      <c r="C16" s="525"/>
      <c r="D16" s="7"/>
    </row>
    <row r="17" spans="1:4" ht="16.899999999999999" customHeight="1">
      <c r="A17" s="117"/>
      <c r="B17" s="7" t="s">
        <v>2831</v>
      </c>
      <c r="C17" s="525"/>
      <c r="D17" s="7"/>
    </row>
    <row r="18" spans="1:4" ht="16.899999999999999" customHeight="1">
      <c r="A18" s="553" t="s">
        <v>2182</v>
      </c>
      <c r="B18" s="7" t="s">
        <v>2832</v>
      </c>
      <c r="C18" s="525"/>
      <c r="D18" s="7"/>
    </row>
    <row r="19" spans="1:4" ht="16.899999999999999" customHeight="1">
      <c r="A19" s="117"/>
      <c r="B19" s="7" t="s">
        <v>2833</v>
      </c>
      <c r="C19" s="525"/>
      <c r="D19" s="7"/>
    </row>
    <row r="20" spans="1:4" ht="16.899999999999999" customHeight="1">
      <c r="A20" s="117"/>
      <c r="B20" s="7" t="s">
        <v>2834</v>
      </c>
      <c r="C20" s="525"/>
      <c r="D20" s="7"/>
    </row>
    <row r="21" spans="1:4" ht="16.899999999999999" customHeight="1">
      <c r="A21" s="117"/>
      <c r="B21" s="7" t="s">
        <v>2835</v>
      </c>
      <c r="C21" s="525"/>
      <c r="D21" s="7"/>
    </row>
    <row r="22" spans="1:4" ht="16.899999999999999" customHeight="1">
      <c r="A22" s="553" t="s">
        <v>2185</v>
      </c>
      <c r="B22" s="7" t="s">
        <v>2836</v>
      </c>
      <c r="C22" s="525"/>
      <c r="D22" s="7"/>
    </row>
    <row r="23" spans="1:4" ht="16.899999999999999" customHeight="1">
      <c r="A23" s="117"/>
      <c r="B23" s="7" t="s">
        <v>2837</v>
      </c>
      <c r="C23" s="525"/>
      <c r="D23" s="7"/>
    </row>
    <row r="24" spans="1:4" ht="16.899999999999999" customHeight="1">
      <c r="A24" s="553" t="s">
        <v>2738</v>
      </c>
      <c r="B24" s="7" t="s">
        <v>2838</v>
      </c>
      <c r="C24" s="525"/>
      <c r="D24" s="7"/>
    </row>
    <row r="25" spans="1:4" ht="16.899999999999999" customHeight="1">
      <c r="A25" s="117"/>
      <c r="B25" s="7" t="s">
        <v>2839</v>
      </c>
      <c r="C25" s="525"/>
      <c r="D25" s="7"/>
    </row>
    <row r="26" spans="1:4" ht="16.899999999999999" customHeight="1">
      <c r="A26" s="553" t="s">
        <v>2134</v>
      </c>
      <c r="B26" s="7" t="s">
        <v>2840</v>
      </c>
      <c r="C26" s="525"/>
      <c r="D26" s="7"/>
    </row>
    <row r="27" spans="1:4" ht="16.899999999999999" customHeight="1">
      <c r="A27" s="117"/>
      <c r="B27" s="7" t="s">
        <v>2841</v>
      </c>
      <c r="C27" s="525"/>
      <c r="D27" s="7"/>
    </row>
    <row r="28" spans="1:4" ht="16.899999999999999" customHeight="1">
      <c r="A28" s="117"/>
      <c r="B28" s="7" t="s">
        <v>2842</v>
      </c>
      <c r="C28" s="525"/>
      <c r="D28" s="7"/>
    </row>
    <row r="29" spans="1:4" ht="16.899999999999999" customHeight="1">
      <c r="A29" s="117"/>
      <c r="B29" s="7" t="s">
        <v>2843</v>
      </c>
      <c r="C29" s="525"/>
      <c r="D29" s="7"/>
    </row>
    <row r="30" spans="1:4" ht="16.899999999999999" customHeight="1">
      <c r="A30" s="553" t="s">
        <v>2155</v>
      </c>
      <c r="B30" s="7" t="s">
        <v>2844</v>
      </c>
      <c r="C30" s="525"/>
      <c r="D30" s="7"/>
    </row>
    <row r="31" spans="1:4" ht="16.899999999999999" customHeight="1">
      <c r="A31" s="553" t="s">
        <v>2172</v>
      </c>
      <c r="B31" s="7" t="s">
        <v>2845</v>
      </c>
      <c r="C31" s="525"/>
      <c r="D31" s="7"/>
    </row>
    <row r="32" spans="1:4" ht="16.899999999999999" customHeight="1">
      <c r="A32" s="553" t="s">
        <v>2183</v>
      </c>
      <c r="B32" s="7" t="s">
        <v>2846</v>
      </c>
      <c r="C32" s="525"/>
      <c r="D32" s="7"/>
    </row>
    <row r="33" spans="1:4" ht="16.899999999999999" customHeight="1">
      <c r="A33" s="117"/>
      <c r="B33" s="7" t="s">
        <v>2847</v>
      </c>
      <c r="C33" s="525"/>
      <c r="D33" s="7"/>
    </row>
    <row r="34" spans="1:4" ht="16.899999999999999" customHeight="1">
      <c r="A34" s="117"/>
      <c r="B34" s="7" t="s">
        <v>2848</v>
      </c>
      <c r="C34" s="525"/>
      <c r="D34" s="7"/>
    </row>
    <row r="35" spans="1:4" ht="16.899999999999999" customHeight="1">
      <c r="A35" s="553" t="s">
        <v>2187</v>
      </c>
      <c r="B35" s="7" t="s">
        <v>1209</v>
      </c>
      <c r="C35" s="525"/>
      <c r="D35" s="7"/>
    </row>
    <row r="36" spans="1:4" ht="16.899999999999999" customHeight="1" thickBot="1">
      <c r="A36" s="117"/>
      <c r="B36" s="7" t="s">
        <v>1210</v>
      </c>
      <c r="C36" s="525"/>
      <c r="D36" s="7"/>
    </row>
    <row r="37" spans="1:4" ht="16.899999999999999" customHeight="1">
      <c r="A37" s="521"/>
      <c r="B37" s="522"/>
      <c r="C37" s="112"/>
      <c r="D37" s="7"/>
    </row>
    <row r="38" spans="1:4" ht="16.899999999999999" customHeight="1">
      <c r="A38" s="117"/>
      <c r="B38" s="7" t="s">
        <v>2872</v>
      </c>
      <c r="C38" s="525"/>
      <c r="D38" s="7"/>
    </row>
    <row r="39" spans="1:4" ht="16.899999999999999" customHeight="1">
      <c r="A39" s="117"/>
      <c r="B39" s="7" t="s">
        <v>2873</v>
      </c>
      <c r="C39" s="525"/>
      <c r="D39" s="7"/>
    </row>
    <row r="40" spans="1:4" ht="16.899999999999999" customHeight="1">
      <c r="A40" s="117"/>
      <c r="B40" s="7" t="s">
        <v>2874</v>
      </c>
      <c r="C40" s="525"/>
      <c r="D40" s="7"/>
    </row>
    <row r="41" spans="1:4" ht="16.899999999999999" customHeight="1">
      <c r="A41" s="214"/>
      <c r="B41" s="30"/>
      <c r="C41" s="147"/>
      <c r="D41" s="7"/>
    </row>
    <row r="42" spans="1:4" ht="16.899999999999999" customHeight="1">
      <c r="A42" s="214"/>
      <c r="B42" s="30"/>
      <c r="C42" s="147"/>
      <c r="D42" s="7"/>
    </row>
    <row r="43" spans="1:4" ht="16.899999999999999" customHeight="1">
      <c r="A43" s="214"/>
      <c r="B43" s="30"/>
      <c r="C43" s="147"/>
      <c r="D43" s="7"/>
    </row>
    <row r="44" spans="1:4" ht="16.899999999999999" customHeight="1">
      <c r="A44" s="214"/>
      <c r="B44" s="30"/>
      <c r="C44" s="147"/>
      <c r="D44" s="7"/>
    </row>
    <row r="45" spans="1:4" ht="16.899999999999999" customHeight="1">
      <c r="A45" s="214"/>
      <c r="B45" s="30"/>
      <c r="C45" s="147"/>
      <c r="D45" s="7"/>
    </row>
    <row r="46" spans="1:4" ht="16.899999999999999" customHeight="1">
      <c r="A46" s="214"/>
      <c r="B46" s="30"/>
      <c r="C46" s="147"/>
      <c r="D46" s="7"/>
    </row>
    <row r="47" spans="1:4" ht="16.899999999999999" customHeight="1">
      <c r="A47" s="214"/>
      <c r="B47" s="30"/>
      <c r="C47" s="147"/>
      <c r="D47" s="7"/>
    </row>
    <row r="48" spans="1:4" ht="16.899999999999999" customHeight="1">
      <c r="A48" s="214"/>
      <c r="B48" s="30"/>
      <c r="C48" s="147"/>
      <c r="D48" s="7"/>
    </row>
    <row r="49" spans="1:4" ht="16.899999999999999" customHeight="1">
      <c r="A49" s="214"/>
      <c r="B49" s="30"/>
      <c r="C49" s="147"/>
      <c r="D49" s="7"/>
    </row>
    <row r="50" spans="1:4" ht="16.899999999999999" customHeight="1">
      <c r="A50" s="214"/>
      <c r="B50" s="30"/>
      <c r="C50" s="147"/>
      <c r="D50" s="7"/>
    </row>
    <row r="51" spans="1:4" ht="16.899999999999999" customHeight="1">
      <c r="A51" s="214"/>
      <c r="B51" s="30"/>
      <c r="C51" s="147"/>
      <c r="D51" s="7"/>
    </row>
    <row r="52" spans="1:4" ht="16.899999999999999" customHeight="1">
      <c r="A52" s="214"/>
      <c r="B52" s="30"/>
      <c r="C52" s="147"/>
      <c r="D52" s="7"/>
    </row>
    <row r="53" spans="1:4" ht="16.899999999999999" customHeight="1">
      <c r="A53" s="214"/>
      <c r="B53" s="30"/>
      <c r="C53" s="147"/>
      <c r="D53" s="7"/>
    </row>
    <row r="54" spans="1:4" ht="16.899999999999999" customHeight="1">
      <c r="A54" s="214"/>
      <c r="B54" s="30"/>
      <c r="C54" s="147"/>
      <c r="D54" s="7"/>
    </row>
    <row r="55" spans="1:4" ht="16.899999999999999" customHeight="1">
      <c r="A55" s="214"/>
      <c r="B55" s="30"/>
      <c r="C55" s="147"/>
      <c r="D55" s="7"/>
    </row>
    <row r="56" spans="1:4" ht="16.899999999999999" customHeight="1">
      <c r="A56" s="214"/>
      <c r="B56" s="30"/>
      <c r="C56" s="147"/>
      <c r="D56" s="7"/>
    </row>
    <row r="57" spans="1:4" ht="16.899999999999999" customHeight="1">
      <c r="A57" s="214"/>
      <c r="B57" s="30"/>
      <c r="C57" s="147"/>
      <c r="D57" s="7"/>
    </row>
    <row r="58" spans="1:4" ht="16.899999999999999" customHeight="1">
      <c r="A58" s="214"/>
      <c r="B58" s="30"/>
      <c r="C58" s="147"/>
      <c r="D58" s="7"/>
    </row>
    <row r="59" spans="1:4" ht="16.899999999999999" customHeight="1">
      <c r="A59" s="214"/>
      <c r="B59" s="30"/>
      <c r="C59" s="147"/>
      <c r="D59" s="7"/>
    </row>
    <row r="60" spans="1:4" ht="16.899999999999999" customHeight="1">
      <c r="A60" s="214"/>
      <c r="B60" s="30"/>
      <c r="C60" s="147"/>
      <c r="D60" s="7"/>
    </row>
    <row r="61" spans="1:4" ht="16.899999999999999" customHeight="1" thickBot="1">
      <c r="A61" s="216"/>
      <c r="B61" s="149"/>
      <c r="C61" s="151"/>
      <c r="D61" s="7"/>
    </row>
    <row r="62" spans="1:4" ht="16.899999999999999" customHeight="1">
      <c r="A62" s="7" t="s">
        <v>2875</v>
      </c>
      <c r="B62" s="7"/>
      <c r="C62" s="7"/>
      <c r="D62" s="7"/>
    </row>
    <row r="63" spans="1:4" ht="16.899999999999999" customHeight="1">
      <c r="A63" s="114">
        <v>85</v>
      </c>
      <c r="B63" s="523"/>
      <c r="C63" s="523"/>
      <c r="D63" s="7"/>
    </row>
    <row r="64" spans="1:4">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row r="84" spans="1:1">
      <c r="A84" s="7"/>
    </row>
    <row r="85" spans="1:1">
      <c r="A85" s="7"/>
    </row>
    <row r="86" spans="1:1">
      <c r="A86" s="7"/>
    </row>
    <row r="87" spans="1:1">
      <c r="A87" s="7"/>
    </row>
  </sheetData>
  <phoneticPr fontId="62" type="noConversion"/>
  <printOptions horizontalCentered="1" verticalCentered="1"/>
  <pageMargins left="0" right="0" top="0.5" bottom="0.5" header="0" footer="0"/>
  <pageSetup scale="6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526" r:id="rId4" name="Button 62">
              <controlPr locked="0" defaultSize="0" autoFill="0" autoLine="0" autoPict="0">
                <anchor moveWithCells="1" sizeWithCells="1">
                  <from>
                    <xdr:col>0</xdr:col>
                    <xdr:colOff>0</xdr:colOff>
                    <xdr:row>66</xdr:row>
                    <xdr:rowOff>133350</xdr:rowOff>
                  </from>
                  <to>
                    <xdr:col>0</xdr:col>
                    <xdr:colOff>0</xdr:colOff>
                    <xdr:row>70</xdr:row>
                    <xdr:rowOff>19050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90"/>
  <sheetViews>
    <sheetView defaultGridColor="0" colorId="22" zoomScale="75" zoomScaleNormal="75" workbookViewId="0">
      <selection activeCell="A24" sqref="A24"/>
    </sheetView>
  </sheetViews>
  <sheetFormatPr defaultColWidth="9.77734375" defaultRowHeight="15"/>
  <cols>
    <col min="1" max="1" width="4.77734375" customWidth="1"/>
    <col min="2" max="2" width="1.77734375" customWidth="1"/>
    <col min="3" max="3" width="82.77734375" customWidth="1"/>
    <col min="5" max="5" width="3.77734375" customWidth="1"/>
    <col min="6" max="6" width="18.77734375" customWidth="1"/>
    <col min="7" max="7" width="3.77734375" customWidth="1"/>
  </cols>
  <sheetData>
    <row r="1" spans="1:8" ht="16.899999999999999" customHeight="1" thickBot="1">
      <c r="A1" s="935" t="str">
        <f>'Data Sheet'!A52</f>
        <v>Annual Report of Pattersonville Telephone Company                                                                                  For the period ending December 31, 2014</v>
      </c>
      <c r="B1" s="103"/>
      <c r="C1" s="103"/>
      <c r="D1" s="103"/>
      <c r="E1" s="103"/>
      <c r="F1" s="103"/>
      <c r="G1" s="103"/>
      <c r="H1" s="67"/>
    </row>
    <row r="2" spans="1:8" ht="16.899999999999999" customHeight="1">
      <c r="A2" s="68"/>
      <c r="B2" s="69"/>
      <c r="C2" s="69"/>
      <c r="D2" s="69"/>
      <c r="E2" s="69"/>
      <c r="F2" s="69"/>
      <c r="G2" s="70"/>
      <c r="H2" s="67"/>
    </row>
    <row r="3" spans="1:8" ht="16.899999999999999" customHeight="1">
      <c r="A3" s="932" t="s">
        <v>2876</v>
      </c>
      <c r="B3" s="107"/>
      <c r="C3" s="354"/>
      <c r="D3" s="354"/>
      <c r="E3" s="107"/>
      <c r="F3" s="107"/>
      <c r="G3" s="154"/>
      <c r="H3" s="67"/>
    </row>
    <row r="4" spans="1:8" ht="16.899999999999999" customHeight="1">
      <c r="A4" s="217"/>
      <c r="B4" s="218"/>
      <c r="C4" s="218"/>
      <c r="D4" s="218"/>
      <c r="E4" s="218"/>
      <c r="F4" s="218"/>
      <c r="G4" s="219"/>
      <c r="H4" s="67"/>
    </row>
    <row r="5" spans="1:8" ht="16.899999999999999" customHeight="1">
      <c r="A5" s="99"/>
      <c r="B5" s="67"/>
      <c r="C5" s="67"/>
      <c r="D5" s="67"/>
      <c r="E5" s="177"/>
      <c r="F5" s="96" t="s">
        <v>2239</v>
      </c>
      <c r="G5" s="75"/>
      <c r="H5" s="67"/>
    </row>
    <row r="6" spans="1:8" ht="16.899999999999999" customHeight="1">
      <c r="A6" s="93" t="s">
        <v>2228</v>
      </c>
      <c r="B6" s="177"/>
      <c r="C6" s="96" t="s">
        <v>2811</v>
      </c>
      <c r="D6" s="67"/>
      <c r="E6" s="177"/>
      <c r="F6" s="96" t="s">
        <v>2877</v>
      </c>
      <c r="G6" s="75"/>
      <c r="H6" s="67"/>
    </row>
    <row r="7" spans="1:8" ht="16.899999999999999" customHeight="1">
      <c r="A7" s="81" t="s">
        <v>2240</v>
      </c>
      <c r="B7" s="180"/>
      <c r="C7" s="83" t="s">
        <v>2722</v>
      </c>
      <c r="D7" s="218"/>
      <c r="E7" s="180"/>
      <c r="F7" s="83" t="s">
        <v>2723</v>
      </c>
      <c r="G7" s="219"/>
      <c r="H7" s="67"/>
    </row>
    <row r="8" spans="1:8" ht="16.899999999999999" customHeight="1">
      <c r="A8" s="74"/>
      <c r="B8" s="177"/>
      <c r="C8" s="936" t="s">
        <v>2878</v>
      </c>
      <c r="D8" s="929"/>
      <c r="E8" s="177"/>
      <c r="F8" s="67"/>
      <c r="G8" s="75"/>
      <c r="H8" s="67"/>
    </row>
    <row r="9" spans="1:8" ht="16.899999999999999" customHeight="1">
      <c r="A9" s="74"/>
      <c r="B9" s="177"/>
      <c r="C9" s="67" t="s">
        <v>2879</v>
      </c>
      <c r="D9" s="67"/>
      <c r="E9" s="177"/>
      <c r="F9" s="67"/>
      <c r="G9" s="75"/>
      <c r="H9" s="67"/>
    </row>
    <row r="10" spans="1:8" ht="16.899999999999999" customHeight="1">
      <c r="A10" s="98" t="s">
        <v>2727</v>
      </c>
      <c r="B10" s="177"/>
      <c r="C10" s="67" t="s">
        <v>2880</v>
      </c>
      <c r="D10" s="67"/>
      <c r="E10" s="248" t="s">
        <v>1236</v>
      </c>
      <c r="F10" s="211"/>
      <c r="G10" s="75"/>
      <c r="H10" s="67"/>
    </row>
    <row r="11" spans="1:8" ht="16.899999999999999" customHeight="1">
      <c r="A11" s="98" t="s">
        <v>1726</v>
      </c>
      <c r="B11" s="177"/>
      <c r="C11" s="67" t="s">
        <v>2881</v>
      </c>
      <c r="D11" s="67"/>
      <c r="E11" s="248" t="s">
        <v>1236</v>
      </c>
      <c r="F11" s="211"/>
      <c r="G11" s="75"/>
      <c r="H11" s="67"/>
    </row>
    <row r="12" spans="1:8" ht="16.899999999999999" customHeight="1">
      <c r="A12" s="98" t="s">
        <v>1971</v>
      </c>
      <c r="B12" s="177"/>
      <c r="C12" s="67" t="s">
        <v>2882</v>
      </c>
      <c r="D12" s="67"/>
      <c r="E12" s="248" t="s">
        <v>1236</v>
      </c>
      <c r="F12" s="211"/>
      <c r="G12" s="75"/>
      <c r="H12" s="67"/>
    </row>
    <row r="13" spans="1:8" ht="16.899999999999999" customHeight="1">
      <c r="A13" s="98" t="s">
        <v>2263</v>
      </c>
      <c r="B13" s="177"/>
      <c r="C13" s="67" t="s">
        <v>2883</v>
      </c>
      <c r="D13" s="67"/>
      <c r="E13" s="248" t="s">
        <v>1236</v>
      </c>
      <c r="F13" s="211"/>
      <c r="G13" s="75"/>
      <c r="H13" s="67"/>
    </row>
    <row r="14" spans="1:8" ht="16.899999999999999" customHeight="1">
      <c r="A14" s="74"/>
      <c r="B14" s="177"/>
      <c r="C14" s="67" t="s">
        <v>2884</v>
      </c>
      <c r="D14" s="67"/>
      <c r="E14" s="177"/>
      <c r="F14" s="202"/>
      <c r="G14" s="75"/>
      <c r="H14" s="67"/>
    </row>
    <row r="15" spans="1:8" ht="16.899999999999999" customHeight="1">
      <c r="A15" s="98" t="s">
        <v>2264</v>
      </c>
      <c r="B15" s="177"/>
      <c r="C15" s="67" t="s">
        <v>2885</v>
      </c>
      <c r="D15" s="67"/>
      <c r="E15" s="248" t="s">
        <v>1236</v>
      </c>
      <c r="F15" s="211"/>
      <c r="G15" s="75"/>
      <c r="H15" s="67"/>
    </row>
    <row r="16" spans="1:8" ht="16.899999999999999" customHeight="1">
      <c r="A16" s="98" t="s">
        <v>2735</v>
      </c>
      <c r="B16" s="177"/>
      <c r="C16" s="67" t="s">
        <v>2886</v>
      </c>
      <c r="D16" s="67"/>
      <c r="E16" s="248" t="s">
        <v>1236</v>
      </c>
      <c r="F16" s="211"/>
      <c r="G16" s="75"/>
      <c r="H16" s="67"/>
    </row>
    <row r="17" spans="1:8" ht="16.899999999999999" customHeight="1">
      <c r="A17" s="98" t="s">
        <v>2738</v>
      </c>
      <c r="B17" s="177"/>
      <c r="C17" s="67" t="s">
        <v>1794</v>
      </c>
      <c r="D17" s="67"/>
      <c r="E17" s="248" t="s">
        <v>1236</v>
      </c>
      <c r="F17" s="211"/>
      <c r="G17" s="75"/>
      <c r="H17" s="67"/>
    </row>
    <row r="18" spans="1:8" ht="16.899999999999999" customHeight="1">
      <c r="A18" s="98" t="s">
        <v>154</v>
      </c>
      <c r="B18" s="177"/>
      <c r="C18" s="67" t="s">
        <v>1795</v>
      </c>
      <c r="D18" s="67"/>
      <c r="E18" s="248" t="s">
        <v>1236</v>
      </c>
      <c r="F18" s="211"/>
      <c r="G18" s="75"/>
      <c r="H18" s="67"/>
    </row>
    <row r="19" spans="1:8" ht="16.899999999999999" customHeight="1">
      <c r="A19" s="98" t="s">
        <v>2591</v>
      </c>
      <c r="B19" s="177"/>
      <c r="C19" s="67" t="s">
        <v>2201</v>
      </c>
      <c r="D19" s="67"/>
      <c r="E19" s="248" t="s">
        <v>1236</v>
      </c>
      <c r="F19" s="211"/>
      <c r="G19" s="75"/>
      <c r="H19" s="67"/>
    </row>
    <row r="20" spans="1:8" ht="16.899999999999999" customHeight="1">
      <c r="A20" s="98" t="s">
        <v>2265</v>
      </c>
      <c r="B20" s="177"/>
      <c r="C20" s="67" t="s">
        <v>2203</v>
      </c>
      <c r="D20" s="67"/>
      <c r="E20" s="248" t="s">
        <v>1236</v>
      </c>
      <c r="F20" s="211"/>
      <c r="G20" s="75"/>
      <c r="H20" s="67"/>
    </row>
    <row r="21" spans="1:8" ht="16.899999999999999" customHeight="1">
      <c r="A21" s="98" t="s">
        <v>2266</v>
      </c>
      <c r="B21" s="177"/>
      <c r="C21" s="67" t="s">
        <v>1796</v>
      </c>
      <c r="D21" s="67"/>
      <c r="E21" s="248" t="s">
        <v>1236</v>
      </c>
      <c r="F21" s="211"/>
      <c r="G21" s="75"/>
      <c r="H21" s="67"/>
    </row>
    <row r="22" spans="1:8" ht="16.899999999999999" customHeight="1">
      <c r="A22" s="98" t="s">
        <v>2267</v>
      </c>
      <c r="B22" s="177"/>
      <c r="C22" s="67" t="s">
        <v>1797</v>
      </c>
      <c r="D22" s="67"/>
      <c r="E22" s="248" t="s">
        <v>1236</v>
      </c>
      <c r="F22" s="211"/>
      <c r="G22" s="75"/>
      <c r="H22" s="67"/>
    </row>
    <row r="23" spans="1:8" ht="16.899999999999999" customHeight="1">
      <c r="A23" s="98" t="s">
        <v>2268</v>
      </c>
      <c r="B23" s="177"/>
      <c r="C23" s="67" t="s">
        <v>1798</v>
      </c>
      <c r="D23" s="67"/>
      <c r="E23" s="177"/>
      <c r="F23" s="211"/>
      <c r="G23" s="75"/>
      <c r="H23" s="67"/>
    </row>
    <row r="24" spans="1:8" ht="16.899999999999999" customHeight="1">
      <c r="A24" s="98" t="s">
        <v>2269</v>
      </c>
      <c r="B24" s="177"/>
      <c r="C24" s="67" t="s">
        <v>636</v>
      </c>
      <c r="D24" s="67"/>
      <c r="E24" s="177"/>
      <c r="F24" s="937"/>
      <c r="G24" s="75"/>
      <c r="H24" s="67"/>
    </row>
    <row r="25" spans="1:8" ht="16.899999999999999" customHeight="1">
      <c r="A25" s="98" t="s">
        <v>2270</v>
      </c>
      <c r="B25" s="177"/>
      <c r="C25" s="67" t="s">
        <v>637</v>
      </c>
      <c r="D25" s="67"/>
      <c r="E25" s="177"/>
      <c r="F25" s="937"/>
      <c r="G25" s="75"/>
      <c r="H25" s="67"/>
    </row>
    <row r="26" spans="1:8" ht="16.899999999999999" customHeight="1">
      <c r="A26" s="98" t="s">
        <v>2271</v>
      </c>
      <c r="B26" s="177"/>
      <c r="C26" s="67" t="s">
        <v>638</v>
      </c>
      <c r="D26" s="67"/>
      <c r="E26" s="177"/>
      <c r="F26" s="937"/>
      <c r="G26" s="75"/>
      <c r="H26" s="67"/>
    </row>
    <row r="27" spans="1:8" ht="16.899999999999999" customHeight="1">
      <c r="A27" s="98" t="s">
        <v>2272</v>
      </c>
      <c r="B27" s="177"/>
      <c r="C27" s="67" t="s">
        <v>2211</v>
      </c>
      <c r="D27" s="67"/>
      <c r="E27" s="177"/>
      <c r="F27" s="937"/>
      <c r="G27" s="75"/>
      <c r="H27" s="67"/>
    </row>
    <row r="28" spans="1:8" ht="16.899999999999999" customHeight="1">
      <c r="A28" s="74"/>
      <c r="B28" s="177"/>
      <c r="C28" s="936" t="s">
        <v>639</v>
      </c>
      <c r="D28" s="929"/>
      <c r="E28" s="177"/>
      <c r="F28" s="262"/>
      <c r="G28" s="75"/>
      <c r="H28" s="67"/>
    </row>
    <row r="29" spans="1:8" ht="16.899999999999999" customHeight="1">
      <c r="A29" s="98" t="s">
        <v>2273</v>
      </c>
      <c r="B29" s="177"/>
      <c r="C29" s="67" t="s">
        <v>2215</v>
      </c>
      <c r="D29" s="67"/>
      <c r="E29" s="248" t="s">
        <v>1236</v>
      </c>
      <c r="F29" s="202"/>
      <c r="G29" s="75"/>
      <c r="H29" s="67"/>
    </row>
    <row r="30" spans="1:8" ht="16.899999999999999" customHeight="1">
      <c r="A30" s="98" t="s">
        <v>2274</v>
      </c>
      <c r="B30" s="177"/>
      <c r="C30" s="67" t="s">
        <v>970</v>
      </c>
      <c r="D30" s="67"/>
      <c r="E30" s="177"/>
      <c r="F30" s="202"/>
      <c r="G30" s="75"/>
      <c r="H30" s="67"/>
    </row>
    <row r="31" spans="1:8" ht="16.899999999999999" customHeight="1">
      <c r="A31" s="98" t="s">
        <v>2275</v>
      </c>
      <c r="B31" s="177"/>
      <c r="C31" s="67" t="s">
        <v>640</v>
      </c>
      <c r="D31" s="67"/>
      <c r="E31" s="177"/>
      <c r="F31" s="202"/>
      <c r="G31" s="75"/>
      <c r="H31" s="67"/>
    </row>
    <row r="32" spans="1:8" ht="16.899999999999999" customHeight="1">
      <c r="A32" s="98" t="s">
        <v>2276</v>
      </c>
      <c r="B32" s="177"/>
      <c r="C32" s="67" t="s">
        <v>974</v>
      </c>
      <c r="D32" s="67"/>
      <c r="E32" s="177"/>
      <c r="F32" s="202"/>
      <c r="G32" s="75"/>
      <c r="H32" s="67"/>
    </row>
    <row r="33" spans="1:8" ht="16.899999999999999" customHeight="1">
      <c r="A33" s="98" t="s">
        <v>2277</v>
      </c>
      <c r="B33" s="177"/>
      <c r="C33" s="67" t="s">
        <v>976</v>
      </c>
      <c r="D33" s="67"/>
      <c r="E33" s="177"/>
      <c r="F33" s="202"/>
      <c r="G33" s="75"/>
      <c r="H33" s="67"/>
    </row>
    <row r="34" spans="1:8" ht="16.899999999999999" customHeight="1">
      <c r="A34" s="98" t="s">
        <v>2278</v>
      </c>
      <c r="B34" s="177"/>
      <c r="C34" s="67" t="s">
        <v>978</v>
      </c>
      <c r="D34" s="67"/>
      <c r="E34" s="177"/>
      <c r="F34" s="202"/>
      <c r="G34" s="75"/>
      <c r="H34" s="67"/>
    </row>
    <row r="35" spans="1:8" ht="16.899999999999999" customHeight="1">
      <c r="A35" s="98" t="s">
        <v>2279</v>
      </c>
      <c r="B35" s="177"/>
      <c r="C35" s="67" t="s">
        <v>641</v>
      </c>
      <c r="D35" s="67"/>
      <c r="E35" s="177"/>
      <c r="F35" s="202"/>
      <c r="G35" s="75"/>
      <c r="H35" s="67"/>
    </row>
    <row r="36" spans="1:8" ht="16.899999999999999" customHeight="1">
      <c r="A36" s="98" t="s">
        <v>2280</v>
      </c>
      <c r="B36" s="177"/>
      <c r="C36" s="67" t="s">
        <v>642</v>
      </c>
      <c r="D36" s="67"/>
      <c r="E36" s="177"/>
      <c r="F36" s="202"/>
      <c r="G36" s="75"/>
      <c r="H36" s="67"/>
    </row>
    <row r="37" spans="1:8" ht="16.899999999999999" customHeight="1">
      <c r="A37" s="81" t="s">
        <v>167</v>
      </c>
      <c r="B37" s="180"/>
      <c r="C37" s="938" t="s">
        <v>643</v>
      </c>
      <c r="D37" s="938"/>
      <c r="E37" s="252" t="s">
        <v>1236</v>
      </c>
      <c r="F37" s="939">
        <f>SUM(F29:F36)</f>
        <v>0</v>
      </c>
      <c r="G37" s="219"/>
      <c r="H37" s="67"/>
    </row>
    <row r="38" spans="1:8" ht="16.899999999999999" customHeight="1">
      <c r="A38" s="74"/>
      <c r="B38" s="177"/>
      <c r="C38" s="929"/>
      <c r="D38" s="929"/>
      <c r="E38" s="67"/>
      <c r="F38" s="67"/>
      <c r="G38" s="75"/>
      <c r="H38" s="67"/>
    </row>
    <row r="39" spans="1:8" ht="16.899999999999999" customHeight="1">
      <c r="A39" s="74"/>
      <c r="B39" s="177"/>
      <c r="C39" s="929"/>
      <c r="D39" s="929"/>
      <c r="E39" s="67"/>
      <c r="F39" s="67"/>
      <c r="G39" s="75"/>
      <c r="H39" s="67"/>
    </row>
    <row r="40" spans="1:8" ht="16.899999999999999" customHeight="1">
      <c r="A40" s="74"/>
      <c r="B40" s="177"/>
      <c r="C40" s="929"/>
      <c r="D40" s="929"/>
      <c r="E40" s="67"/>
      <c r="F40" s="67"/>
      <c r="G40" s="75"/>
      <c r="H40" s="67"/>
    </row>
    <row r="41" spans="1:8" ht="16.899999999999999" customHeight="1">
      <c r="A41" s="74"/>
      <c r="B41" s="177"/>
      <c r="C41" s="929"/>
      <c r="D41" s="929"/>
      <c r="E41" s="67"/>
      <c r="F41" s="67"/>
      <c r="G41" s="75"/>
      <c r="H41" s="67"/>
    </row>
    <row r="42" spans="1:8" ht="16.899999999999999" customHeight="1">
      <c r="A42" s="74"/>
      <c r="B42" s="177"/>
      <c r="C42" s="929"/>
      <c r="D42" s="929"/>
      <c r="E42" s="67"/>
      <c r="F42" s="67"/>
      <c r="G42" s="75"/>
      <c r="H42" s="67"/>
    </row>
    <row r="43" spans="1:8" ht="16.899999999999999" customHeight="1">
      <c r="A43" s="74"/>
      <c r="B43" s="177"/>
      <c r="C43" s="929"/>
      <c r="D43" s="929"/>
      <c r="E43" s="67"/>
      <c r="F43" s="67"/>
      <c r="G43" s="75"/>
      <c r="H43" s="67"/>
    </row>
    <row r="44" spans="1:8" ht="16.899999999999999" customHeight="1">
      <c r="A44" s="74"/>
      <c r="B44" s="177"/>
      <c r="C44" s="929"/>
      <c r="D44" s="929"/>
      <c r="E44" s="67"/>
      <c r="F44" s="67"/>
      <c r="G44" s="75"/>
      <c r="H44" s="67"/>
    </row>
    <row r="45" spans="1:8" ht="16.899999999999999" customHeight="1">
      <c r="A45" s="74"/>
      <c r="B45" s="177"/>
      <c r="C45" s="929"/>
      <c r="D45" s="929"/>
      <c r="E45" s="67"/>
      <c r="F45" s="67"/>
      <c r="G45" s="75"/>
      <c r="H45" s="67"/>
    </row>
    <row r="46" spans="1:8" ht="16.899999999999999" customHeight="1">
      <c r="A46" s="74"/>
      <c r="B46" s="177"/>
      <c r="C46" s="929"/>
      <c r="D46" s="929"/>
      <c r="E46" s="67"/>
      <c r="F46" s="67"/>
      <c r="G46" s="75"/>
      <c r="H46" s="67"/>
    </row>
    <row r="47" spans="1:8" ht="16.899999999999999" customHeight="1">
      <c r="A47" s="74"/>
      <c r="B47" s="177"/>
      <c r="C47" s="929"/>
      <c r="D47" s="929"/>
      <c r="E47" s="67"/>
      <c r="F47" s="67"/>
      <c r="G47" s="75"/>
      <c r="H47" s="67"/>
    </row>
    <row r="48" spans="1:8" ht="16.899999999999999" customHeight="1">
      <c r="A48" s="74"/>
      <c r="B48" s="177"/>
      <c r="C48" s="929"/>
      <c r="D48" s="929"/>
      <c r="E48" s="67"/>
      <c r="F48" s="67"/>
      <c r="G48" s="75"/>
      <c r="H48" s="67"/>
    </row>
    <row r="49" spans="1:8" ht="16.899999999999999" customHeight="1">
      <c r="A49" s="74"/>
      <c r="B49" s="177"/>
      <c r="C49" s="929"/>
      <c r="D49" s="929"/>
      <c r="E49" s="67"/>
      <c r="F49" s="67"/>
      <c r="G49" s="75"/>
      <c r="H49" s="67"/>
    </row>
    <row r="50" spans="1:8" ht="16.899999999999999" customHeight="1">
      <c r="A50" s="74"/>
      <c r="B50" s="177"/>
      <c r="C50" s="929"/>
      <c r="D50" s="929"/>
      <c r="E50" s="67"/>
      <c r="F50" s="67"/>
      <c r="G50" s="75"/>
      <c r="H50" s="67"/>
    </row>
    <row r="51" spans="1:8" ht="16.899999999999999" customHeight="1">
      <c r="A51" s="74"/>
      <c r="B51" s="177"/>
      <c r="C51" s="929"/>
      <c r="D51" s="929"/>
      <c r="E51" s="67"/>
      <c r="F51" s="67"/>
      <c r="G51" s="75"/>
      <c r="H51" s="67"/>
    </row>
    <row r="52" spans="1:8" ht="16.899999999999999" customHeight="1">
      <c r="A52" s="74"/>
      <c r="B52" s="177"/>
      <c r="C52" s="929"/>
      <c r="D52" s="929"/>
      <c r="E52" s="67"/>
      <c r="F52" s="67"/>
      <c r="G52" s="75"/>
      <c r="H52" s="67"/>
    </row>
    <row r="53" spans="1:8" ht="16.899999999999999" customHeight="1">
      <c r="A53" s="74"/>
      <c r="B53" s="177"/>
      <c r="C53" s="929"/>
      <c r="D53" s="929"/>
      <c r="E53" s="67"/>
      <c r="F53" s="67"/>
      <c r="G53" s="75"/>
      <c r="H53" s="67"/>
    </row>
    <row r="54" spans="1:8" ht="16.899999999999999" customHeight="1">
      <c r="A54" s="74"/>
      <c r="B54" s="177"/>
      <c r="C54" s="929"/>
      <c r="D54" s="929"/>
      <c r="E54" s="67"/>
      <c r="F54" s="67"/>
      <c r="G54" s="75"/>
      <c r="H54" s="67"/>
    </row>
    <row r="55" spans="1:8" ht="16.899999999999999" customHeight="1">
      <c r="A55" s="74"/>
      <c r="B55" s="177"/>
      <c r="C55" s="929"/>
      <c r="D55" s="929"/>
      <c r="E55" s="67"/>
      <c r="F55" s="67"/>
      <c r="G55" s="75"/>
      <c r="H55" s="67"/>
    </row>
    <row r="56" spans="1:8" ht="16.899999999999999" customHeight="1">
      <c r="A56" s="74"/>
      <c r="B56" s="177"/>
      <c r="C56" s="929"/>
      <c r="D56" s="929"/>
      <c r="E56" s="67"/>
      <c r="F56" s="67"/>
      <c r="G56" s="75"/>
      <c r="H56" s="67"/>
    </row>
    <row r="57" spans="1:8" ht="16.899999999999999" customHeight="1">
      <c r="A57" s="74"/>
      <c r="B57" s="177"/>
      <c r="C57" s="929"/>
      <c r="D57" s="929"/>
      <c r="E57" s="67"/>
      <c r="F57" s="67"/>
      <c r="G57" s="75"/>
      <c r="H57" s="67"/>
    </row>
    <row r="58" spans="1:8" ht="16.899999999999999" customHeight="1">
      <c r="A58" s="74"/>
      <c r="B58" s="177"/>
      <c r="C58" s="929"/>
      <c r="D58" s="929"/>
      <c r="E58" s="67"/>
      <c r="F58" s="67"/>
      <c r="G58" s="75"/>
      <c r="H58" s="67"/>
    </row>
    <row r="59" spans="1:8" ht="16.899999999999999" customHeight="1">
      <c r="A59" s="74"/>
      <c r="B59" s="177"/>
      <c r="C59" s="929"/>
      <c r="D59" s="929"/>
      <c r="E59" s="67"/>
      <c r="F59" s="67"/>
      <c r="G59" s="75"/>
      <c r="H59" s="67"/>
    </row>
    <row r="60" spans="1:8" ht="16.899999999999999" customHeight="1">
      <c r="A60" s="74"/>
      <c r="B60" s="177"/>
      <c r="C60" s="929"/>
      <c r="D60" s="929"/>
      <c r="E60" s="67"/>
      <c r="F60" s="67"/>
      <c r="G60" s="75"/>
      <c r="H60" s="67"/>
    </row>
    <row r="61" spans="1:8" ht="16.899999999999999" customHeight="1">
      <c r="A61" s="74"/>
      <c r="B61" s="177"/>
      <c r="C61" s="929"/>
      <c r="D61" s="929"/>
      <c r="E61" s="67"/>
      <c r="F61" s="67"/>
      <c r="G61" s="75"/>
      <c r="H61" s="67"/>
    </row>
    <row r="62" spans="1:8" ht="16.899999999999999" customHeight="1">
      <c r="A62" s="74"/>
      <c r="B62" s="177"/>
      <c r="C62" s="929"/>
      <c r="D62" s="929"/>
      <c r="E62" s="67"/>
      <c r="F62" s="67"/>
      <c r="G62" s="75"/>
      <c r="H62" s="67"/>
    </row>
    <row r="63" spans="1:8" ht="16.899999999999999" customHeight="1">
      <c r="A63" s="74"/>
      <c r="B63" s="177"/>
      <c r="C63" s="929"/>
      <c r="D63" s="929"/>
      <c r="E63" s="67"/>
      <c r="F63" s="67"/>
      <c r="G63" s="75"/>
      <c r="H63" s="67"/>
    </row>
    <row r="64" spans="1:8" ht="16.899999999999999" customHeight="1">
      <c r="A64" s="74"/>
      <c r="B64" s="177"/>
      <c r="C64" s="929"/>
      <c r="D64" s="929"/>
      <c r="E64" s="67"/>
      <c r="F64" s="67"/>
      <c r="G64" s="75"/>
      <c r="H64" s="67"/>
    </row>
    <row r="65" spans="1:8" ht="16.899999999999999" customHeight="1" thickBot="1">
      <c r="A65" s="162"/>
      <c r="B65" s="587"/>
      <c r="C65" s="940"/>
      <c r="D65" s="940"/>
      <c r="E65" s="103"/>
      <c r="F65" s="103"/>
      <c r="G65" s="144"/>
      <c r="H65" s="67"/>
    </row>
    <row r="66" spans="1:8" ht="16.899999999999999" customHeight="1">
      <c r="A66" s="67" t="s">
        <v>2189</v>
      </c>
      <c r="B66" s="67"/>
      <c r="C66" s="67"/>
      <c r="D66" s="67"/>
      <c r="E66" s="67"/>
      <c r="F66" s="67"/>
      <c r="G66" s="67"/>
      <c r="H66" s="67"/>
    </row>
    <row r="67" spans="1:8" ht="16.899999999999999" customHeight="1">
      <c r="A67" s="134">
        <v>86</v>
      </c>
      <c r="B67" s="107"/>
      <c r="C67" s="107"/>
      <c r="D67" s="107"/>
      <c r="E67" s="107"/>
      <c r="F67" s="107"/>
      <c r="G67" s="107"/>
      <c r="H67" s="67"/>
    </row>
    <row r="68" spans="1:8">
      <c r="A68" s="67"/>
    </row>
    <row r="69" spans="1:8">
      <c r="A69" s="67"/>
    </row>
    <row r="70" spans="1:8">
      <c r="A70" s="67"/>
    </row>
    <row r="71" spans="1:8">
      <c r="A71" s="67"/>
    </row>
    <row r="72" spans="1:8">
      <c r="A72" s="67"/>
    </row>
    <row r="73" spans="1:8">
      <c r="A73" s="67"/>
    </row>
    <row r="74" spans="1:8">
      <c r="A74" s="67"/>
    </row>
    <row r="75" spans="1:8">
      <c r="A75" s="67"/>
    </row>
    <row r="76" spans="1:8">
      <c r="A76" s="67"/>
    </row>
    <row r="77" spans="1:8">
      <c r="A77" s="67"/>
    </row>
    <row r="78" spans="1:8">
      <c r="A78" s="67"/>
    </row>
    <row r="79" spans="1:8">
      <c r="A79" s="67"/>
    </row>
    <row r="80" spans="1:8">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sheetData>
  <phoneticPr fontId="62" type="noConversion"/>
  <printOptions horizontalCentered="1"/>
  <pageMargins left="0.5" right="0.5" top="0.5" bottom="0.5" header="0.5" footer="0.5"/>
  <pageSetup scale="6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551" r:id="rId4" name="Button 63">
              <controlPr locked="0" defaultSize="0" autoFill="0" autoLine="0" autoPict="0">
                <anchor moveWithCells="1" sizeWithCells="1">
                  <from>
                    <xdr:col>0</xdr:col>
                    <xdr:colOff>0</xdr:colOff>
                    <xdr:row>70</xdr:row>
                    <xdr:rowOff>47625</xdr:rowOff>
                  </from>
                  <to>
                    <xdr:col>0</xdr:col>
                    <xdr:colOff>0</xdr:colOff>
                    <xdr:row>73</xdr:row>
                    <xdr:rowOff>9525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83"/>
  <sheetViews>
    <sheetView defaultGridColor="0" colorId="22" zoomScale="75" zoomScaleNormal="75" workbookViewId="0"/>
  </sheetViews>
  <sheetFormatPr defaultColWidth="9.77734375" defaultRowHeight="15"/>
  <cols>
    <col min="1" max="1" width="6.77734375" customWidth="1"/>
    <col min="2" max="2" width="4.77734375" customWidth="1"/>
    <col min="3" max="3" width="71.77734375" customWidth="1"/>
    <col min="5" max="5" width="16.77734375" customWidth="1"/>
  </cols>
  <sheetData>
    <row r="1" spans="1:6" ht="16.899999999999999" customHeight="1" thickBot="1">
      <c r="A1" s="7" t="str">
        <f>'Data Sheet'!A48</f>
        <v>Annual Report of Pattersonville Telephone Company                                                     For the period ending December 31, 2014</v>
      </c>
      <c r="B1" s="7"/>
      <c r="C1" s="7"/>
      <c r="D1" s="7"/>
      <c r="E1" s="7"/>
      <c r="F1" s="7"/>
    </row>
    <row r="2" spans="1:6" ht="16.899999999999999" customHeight="1">
      <c r="A2" s="521"/>
      <c r="B2" s="522"/>
      <c r="C2" s="522"/>
      <c r="D2" s="522"/>
      <c r="E2" s="112"/>
      <c r="F2" s="7"/>
    </row>
    <row r="3" spans="1:6" ht="16.899999999999999" customHeight="1">
      <c r="A3" s="117"/>
      <c r="B3" s="7"/>
      <c r="C3" s="7"/>
      <c r="D3" s="7"/>
      <c r="E3" s="525"/>
      <c r="F3" s="7"/>
    </row>
    <row r="4" spans="1:6" ht="16.899999999999999" customHeight="1">
      <c r="A4" s="941" t="s">
        <v>644</v>
      </c>
      <c r="B4" s="114"/>
      <c r="C4" s="934"/>
      <c r="D4" s="934"/>
      <c r="E4" s="116"/>
      <c r="F4" s="7"/>
    </row>
    <row r="5" spans="1:6" ht="16.899999999999999" customHeight="1">
      <c r="A5" s="117"/>
      <c r="B5" s="7"/>
      <c r="C5" s="7"/>
      <c r="D5" s="7"/>
      <c r="E5" s="525"/>
      <c r="F5" s="7"/>
    </row>
    <row r="6" spans="1:6" ht="45">
      <c r="A6" s="942" t="s">
        <v>1361</v>
      </c>
      <c r="B6" s="7"/>
      <c r="C6" s="1033" t="s">
        <v>645</v>
      </c>
      <c r="D6" s="14"/>
      <c r="E6" s="525"/>
      <c r="F6" s="7"/>
    </row>
    <row r="7" spans="1:6" ht="16.899999999999999" customHeight="1">
      <c r="A7" s="117"/>
      <c r="B7" s="7"/>
      <c r="C7" s="7"/>
      <c r="D7" s="7"/>
      <c r="E7" s="525"/>
      <c r="F7" s="7"/>
    </row>
    <row r="8" spans="1:6" ht="16.899999999999999" customHeight="1">
      <c r="A8" s="553" t="s">
        <v>1375</v>
      </c>
      <c r="B8" s="7"/>
      <c r="C8" s="7" t="s">
        <v>646</v>
      </c>
      <c r="D8" s="7"/>
      <c r="E8" s="525"/>
      <c r="F8" s="7"/>
    </row>
    <row r="9" spans="1:6" ht="16.899999999999999" customHeight="1">
      <c r="A9" s="553" t="s">
        <v>2137</v>
      </c>
      <c r="B9" s="7"/>
      <c r="C9" s="7" t="s">
        <v>647</v>
      </c>
      <c r="D9" s="7"/>
      <c r="E9" s="525"/>
      <c r="F9" s="7"/>
    </row>
    <row r="10" spans="1:6" ht="16.899999999999999" customHeight="1">
      <c r="A10" s="117"/>
      <c r="B10" s="7"/>
      <c r="C10" s="7"/>
      <c r="D10" s="7"/>
      <c r="E10" s="549"/>
      <c r="F10" s="7"/>
    </row>
    <row r="11" spans="1:6" ht="16.899999999999999" customHeight="1">
      <c r="A11" s="824" t="s">
        <v>2228</v>
      </c>
      <c r="B11" s="527"/>
      <c r="C11" s="527"/>
      <c r="D11" s="527"/>
      <c r="E11" s="601" t="s">
        <v>2239</v>
      </c>
      <c r="F11" s="7"/>
    </row>
    <row r="12" spans="1:6" ht="16.899999999999999" customHeight="1">
      <c r="A12" s="553" t="s">
        <v>2240</v>
      </c>
      <c r="B12" s="551"/>
      <c r="C12" s="109" t="s">
        <v>2811</v>
      </c>
      <c r="D12" s="7"/>
      <c r="E12" s="603" t="s">
        <v>2877</v>
      </c>
      <c r="F12" s="7"/>
    </row>
    <row r="13" spans="1:6" ht="16.899999999999999" customHeight="1">
      <c r="A13" s="547"/>
      <c r="B13" s="555"/>
      <c r="C13" s="556" t="s">
        <v>2722</v>
      </c>
      <c r="D13" s="548"/>
      <c r="E13" s="943" t="s">
        <v>648</v>
      </c>
      <c r="F13" s="7"/>
    </row>
    <row r="14" spans="1:6" ht="16.899999999999999" customHeight="1">
      <c r="A14" s="117"/>
      <c r="B14" s="551"/>
      <c r="C14" s="944" t="s">
        <v>649</v>
      </c>
      <c r="D14" s="12"/>
      <c r="E14" s="945"/>
      <c r="F14" s="7"/>
    </row>
    <row r="15" spans="1:6" ht="16.899999999999999" customHeight="1">
      <c r="A15" s="553" t="s">
        <v>2727</v>
      </c>
      <c r="B15" s="551"/>
      <c r="C15" s="7" t="s">
        <v>650</v>
      </c>
      <c r="D15" s="7"/>
      <c r="E15" s="646"/>
      <c r="F15" s="7"/>
    </row>
    <row r="16" spans="1:6" ht="16.899999999999999" customHeight="1">
      <c r="A16" s="117"/>
      <c r="B16" s="551"/>
      <c r="C16" s="7" t="s">
        <v>651</v>
      </c>
      <c r="D16" s="7"/>
      <c r="E16" s="233"/>
      <c r="F16" s="7"/>
    </row>
    <row r="17" spans="1:6" ht="16.899999999999999" customHeight="1">
      <c r="A17" s="553" t="s">
        <v>1726</v>
      </c>
      <c r="B17" s="551"/>
      <c r="C17" s="7" t="s">
        <v>652</v>
      </c>
      <c r="D17" s="7"/>
      <c r="E17" s="233"/>
      <c r="F17" s="7"/>
    </row>
    <row r="18" spans="1:6" ht="16.899999999999999" customHeight="1">
      <c r="A18" s="553" t="s">
        <v>1971</v>
      </c>
      <c r="B18" s="551"/>
      <c r="C18" s="7" t="s">
        <v>653</v>
      </c>
      <c r="D18" s="7"/>
      <c r="E18" s="233"/>
      <c r="F18" s="7"/>
    </row>
    <row r="19" spans="1:6" ht="16.899999999999999" customHeight="1">
      <c r="A19" s="553" t="s">
        <v>2263</v>
      </c>
      <c r="B19" s="551"/>
      <c r="C19" s="7" t="s">
        <v>654</v>
      </c>
      <c r="D19" s="7"/>
      <c r="E19" s="233"/>
      <c r="F19" s="7"/>
    </row>
    <row r="20" spans="1:6" ht="16.899999999999999" customHeight="1">
      <c r="A20" s="553" t="s">
        <v>2264</v>
      </c>
      <c r="B20" s="551"/>
      <c r="C20" s="7" t="s">
        <v>655</v>
      </c>
      <c r="D20" s="7"/>
      <c r="E20" s="233"/>
      <c r="F20" s="7"/>
    </row>
    <row r="21" spans="1:6" ht="16.899999999999999" customHeight="1">
      <c r="A21" s="553" t="s">
        <v>2735</v>
      </c>
      <c r="B21" s="551"/>
      <c r="C21" s="7" t="s">
        <v>656</v>
      </c>
      <c r="D21" s="7"/>
      <c r="E21" s="233"/>
      <c r="F21" s="7"/>
    </row>
    <row r="22" spans="1:6" ht="16.899999999999999" customHeight="1">
      <c r="A22" s="553" t="s">
        <v>2738</v>
      </c>
      <c r="B22" s="551"/>
      <c r="C22" s="7" t="s">
        <v>657</v>
      </c>
      <c r="D22" s="7"/>
      <c r="E22" s="233"/>
      <c r="F22" s="7"/>
    </row>
    <row r="23" spans="1:6" ht="16.899999999999999" customHeight="1">
      <c r="A23" s="553" t="s">
        <v>154</v>
      </c>
      <c r="B23" s="551"/>
      <c r="C23" s="7" t="s">
        <v>658</v>
      </c>
      <c r="D23" s="7"/>
      <c r="E23" s="233"/>
      <c r="F23" s="7"/>
    </row>
    <row r="24" spans="1:6" ht="16.899999999999999" customHeight="1" thickBot="1">
      <c r="A24" s="553" t="s">
        <v>2591</v>
      </c>
      <c r="B24" s="551"/>
      <c r="C24" s="7" t="s">
        <v>1166</v>
      </c>
      <c r="D24" s="7"/>
      <c r="E24" s="946">
        <f>SUM(E15:E21)-E22-E23</f>
        <v>0</v>
      </c>
      <c r="F24" s="7"/>
    </row>
    <row r="25" spans="1:6" ht="16.899999999999999" customHeight="1">
      <c r="A25" s="521"/>
      <c r="B25" s="522"/>
      <c r="C25" s="522"/>
      <c r="D25" s="522"/>
      <c r="E25" s="112"/>
      <c r="F25" s="7"/>
    </row>
    <row r="26" spans="1:6" ht="16.899999999999999" customHeight="1">
      <c r="A26" s="117"/>
      <c r="B26" s="7"/>
      <c r="C26" s="7" t="s">
        <v>1167</v>
      </c>
      <c r="D26" s="7"/>
      <c r="E26" s="525"/>
      <c r="F26" s="7"/>
    </row>
    <row r="27" spans="1:6" ht="16.899999999999999" customHeight="1">
      <c r="A27" s="117"/>
      <c r="B27" s="7"/>
      <c r="C27" s="7"/>
      <c r="D27" s="7"/>
      <c r="E27" s="525"/>
      <c r="F27" s="7"/>
    </row>
    <row r="28" spans="1:6" ht="16.899999999999999" customHeight="1">
      <c r="A28" s="117"/>
      <c r="B28" s="7"/>
      <c r="C28" s="7" t="s">
        <v>1168</v>
      </c>
      <c r="D28" s="7"/>
      <c r="E28" s="525"/>
      <c r="F28" s="7"/>
    </row>
    <row r="29" spans="1:6" ht="16.899999999999999" customHeight="1">
      <c r="A29" s="214"/>
      <c r="B29" s="30"/>
      <c r="C29" s="30"/>
      <c r="D29" s="30"/>
      <c r="E29" s="147"/>
      <c r="F29" s="7"/>
    </row>
    <row r="30" spans="1:6" ht="16.899999999999999" customHeight="1">
      <c r="A30" s="214"/>
      <c r="B30" s="30"/>
      <c r="C30" s="30"/>
      <c r="D30" s="30"/>
      <c r="E30" s="147"/>
      <c r="F30" s="7"/>
    </row>
    <row r="31" spans="1:6" ht="16.899999999999999" customHeight="1">
      <c r="A31" s="214"/>
      <c r="B31" s="30"/>
      <c r="C31" s="30"/>
      <c r="D31" s="30"/>
      <c r="E31" s="147"/>
      <c r="F31" s="7"/>
    </row>
    <row r="32" spans="1:6" ht="16.899999999999999" customHeight="1">
      <c r="A32" s="214"/>
      <c r="B32" s="30"/>
      <c r="C32" s="30"/>
      <c r="D32" s="30"/>
      <c r="E32" s="147"/>
      <c r="F32" s="7"/>
    </row>
    <row r="33" spans="1:6" ht="16.899999999999999" customHeight="1">
      <c r="A33" s="214"/>
      <c r="B33" s="30"/>
      <c r="C33" s="30"/>
      <c r="D33" s="30"/>
      <c r="E33" s="147"/>
      <c r="F33" s="7"/>
    </row>
    <row r="34" spans="1:6" ht="16.899999999999999" customHeight="1">
      <c r="A34" s="214"/>
      <c r="B34" s="30"/>
      <c r="C34" s="30"/>
      <c r="D34" s="30"/>
      <c r="E34" s="147"/>
      <c r="F34" s="7"/>
    </row>
    <row r="35" spans="1:6" ht="16.899999999999999" customHeight="1">
      <c r="A35" s="214"/>
      <c r="B35" s="30"/>
      <c r="C35" s="30"/>
      <c r="D35" s="30"/>
      <c r="E35" s="147"/>
      <c r="F35" s="7"/>
    </row>
    <row r="36" spans="1:6" ht="16.899999999999999" customHeight="1">
      <c r="A36" s="214"/>
      <c r="B36" s="30"/>
      <c r="C36" s="30"/>
      <c r="D36" s="30"/>
      <c r="E36" s="147"/>
      <c r="F36" s="7"/>
    </row>
    <row r="37" spans="1:6" ht="16.899999999999999" customHeight="1">
      <c r="A37" s="214"/>
      <c r="B37" s="30"/>
      <c r="C37" s="30"/>
      <c r="D37" s="30"/>
      <c r="E37" s="147"/>
      <c r="F37" s="7"/>
    </row>
    <row r="38" spans="1:6" ht="16.899999999999999" customHeight="1">
      <c r="A38" s="214"/>
      <c r="B38" s="30"/>
      <c r="C38" s="30"/>
      <c r="D38" s="30"/>
      <c r="E38" s="147"/>
      <c r="F38" s="7"/>
    </row>
    <row r="39" spans="1:6" ht="16.899999999999999" customHeight="1">
      <c r="A39" s="214"/>
      <c r="B39" s="30"/>
      <c r="C39" s="30"/>
      <c r="D39" s="30"/>
      <c r="E39" s="147"/>
      <c r="F39" s="7"/>
    </row>
    <row r="40" spans="1:6" ht="16.899999999999999" customHeight="1">
      <c r="A40" s="214"/>
      <c r="B40" s="30"/>
      <c r="C40" s="30"/>
      <c r="D40" s="30"/>
      <c r="E40" s="147"/>
      <c r="F40" s="7"/>
    </row>
    <row r="41" spans="1:6" ht="16.899999999999999" customHeight="1">
      <c r="A41" s="214"/>
      <c r="B41" s="30"/>
      <c r="C41" s="30"/>
      <c r="D41" s="30"/>
      <c r="E41" s="147"/>
      <c r="F41" s="7"/>
    </row>
    <row r="42" spans="1:6" ht="16.899999999999999" customHeight="1">
      <c r="A42" s="214"/>
      <c r="B42" s="30"/>
      <c r="C42" s="30"/>
      <c r="D42" s="30"/>
      <c r="E42" s="147"/>
      <c r="F42" s="7"/>
    </row>
    <row r="43" spans="1:6" ht="16.899999999999999" customHeight="1">
      <c r="A43" s="214"/>
      <c r="B43" s="30"/>
      <c r="C43" s="30"/>
      <c r="D43" s="30"/>
      <c r="E43" s="147"/>
      <c r="F43" s="7"/>
    </row>
    <row r="44" spans="1:6" ht="16.899999999999999" customHeight="1">
      <c r="A44" s="214"/>
      <c r="B44" s="30"/>
      <c r="C44" s="30"/>
      <c r="D44" s="30"/>
      <c r="E44" s="147"/>
      <c r="F44" s="7"/>
    </row>
    <row r="45" spans="1:6" ht="16.899999999999999" customHeight="1">
      <c r="A45" s="214"/>
      <c r="B45" s="30"/>
      <c r="C45" s="30"/>
      <c r="D45" s="30"/>
      <c r="E45" s="147"/>
      <c r="F45" s="7"/>
    </row>
    <row r="46" spans="1:6" ht="16.899999999999999" customHeight="1">
      <c r="A46" s="214"/>
      <c r="B46" s="30"/>
      <c r="C46" s="30"/>
      <c r="D46" s="30"/>
      <c r="E46" s="147"/>
      <c r="F46" s="7"/>
    </row>
    <row r="47" spans="1:6" ht="16.899999999999999" customHeight="1">
      <c r="A47" s="214"/>
      <c r="B47" s="30"/>
      <c r="C47" s="30"/>
      <c r="D47" s="30"/>
      <c r="E47" s="147"/>
      <c r="F47" s="7"/>
    </row>
    <row r="48" spans="1:6" ht="16.899999999999999" customHeight="1">
      <c r="A48" s="214"/>
      <c r="B48" s="30"/>
      <c r="C48" s="30"/>
      <c r="D48" s="30"/>
      <c r="E48" s="147"/>
      <c r="F48" s="7"/>
    </row>
    <row r="49" spans="1:6" ht="16.899999999999999" customHeight="1">
      <c r="A49" s="214"/>
      <c r="B49" s="30"/>
      <c r="C49" s="30"/>
      <c r="D49" s="30"/>
      <c r="E49" s="147"/>
      <c r="F49" s="7"/>
    </row>
    <row r="50" spans="1:6" ht="16.899999999999999" customHeight="1">
      <c r="A50" s="214"/>
      <c r="B50" s="30"/>
      <c r="C50" s="30"/>
      <c r="D50" s="30"/>
      <c r="E50" s="147"/>
      <c r="F50" s="7"/>
    </row>
    <row r="51" spans="1:6" ht="16.899999999999999" customHeight="1">
      <c r="A51" s="214"/>
      <c r="B51" s="30"/>
      <c r="C51" s="30"/>
      <c r="D51" s="30"/>
      <c r="E51" s="147"/>
      <c r="F51" s="7"/>
    </row>
    <row r="52" spans="1:6" ht="16.899999999999999" customHeight="1">
      <c r="A52" s="214"/>
      <c r="B52" s="30"/>
      <c r="C52" s="30"/>
      <c r="D52" s="30"/>
      <c r="E52" s="147"/>
      <c r="F52" s="7"/>
    </row>
    <row r="53" spans="1:6" ht="16.899999999999999" customHeight="1">
      <c r="A53" s="214"/>
      <c r="B53" s="30"/>
      <c r="C53" s="30"/>
      <c r="D53" s="30"/>
      <c r="E53" s="147"/>
      <c r="F53" s="7"/>
    </row>
    <row r="54" spans="1:6" ht="16.899999999999999" customHeight="1">
      <c r="A54" s="214"/>
      <c r="B54" s="30"/>
      <c r="C54" s="30"/>
      <c r="D54" s="30"/>
      <c r="E54" s="147"/>
      <c r="F54" s="7"/>
    </row>
    <row r="55" spans="1:6" ht="16.899999999999999" customHeight="1">
      <c r="A55" s="214"/>
      <c r="B55" s="30"/>
      <c r="C55" s="30"/>
      <c r="D55" s="30"/>
      <c r="E55" s="147"/>
      <c r="F55" s="7"/>
    </row>
    <row r="56" spans="1:6" ht="16.899999999999999" customHeight="1">
      <c r="A56" s="214"/>
      <c r="B56" s="30"/>
      <c r="C56" s="30"/>
      <c r="D56" s="30"/>
      <c r="E56" s="147"/>
      <c r="F56" s="7"/>
    </row>
    <row r="57" spans="1:6" ht="16.899999999999999" customHeight="1">
      <c r="A57" s="214"/>
      <c r="B57" s="30"/>
      <c r="C57" s="30"/>
      <c r="D57" s="30"/>
      <c r="E57" s="147"/>
      <c r="F57" s="7"/>
    </row>
    <row r="58" spans="1:6" ht="16.899999999999999" customHeight="1" thickBot="1">
      <c r="A58" s="216"/>
      <c r="B58" s="149"/>
      <c r="C58" s="149"/>
      <c r="D58" s="149"/>
      <c r="E58" s="151"/>
      <c r="F58" s="7"/>
    </row>
    <row r="59" spans="1:6" ht="16.899999999999999" customHeight="1">
      <c r="A59" s="7" t="s">
        <v>2875</v>
      </c>
      <c r="B59" s="7"/>
      <c r="C59" s="7"/>
      <c r="D59" s="7"/>
      <c r="E59" s="7"/>
      <c r="F59" s="7"/>
    </row>
    <row r="60" spans="1:6" ht="16.899999999999999" customHeight="1">
      <c r="A60" s="114">
        <v>87</v>
      </c>
      <c r="B60" s="114"/>
      <c r="C60" s="114"/>
      <c r="D60" s="114"/>
      <c r="E60" s="114"/>
      <c r="F60" s="7"/>
    </row>
    <row r="61" spans="1:6">
      <c r="A61" s="7"/>
    </row>
    <row r="62" spans="1:6">
      <c r="A62" s="7"/>
    </row>
    <row r="63" spans="1:6">
      <c r="A63" s="7"/>
    </row>
    <row r="64" spans="1:6">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sheetData>
  <phoneticPr fontId="62" type="noConversion"/>
  <pageMargins left="0.5" right="0.5" top="0.5" bottom="0.5" header="0.5" footer="0.5"/>
  <pageSetup scale="7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76" r:id="rId4" name="Button 64">
              <controlPr locked="0" defaultSize="0" autoFill="0" autoLine="0" autoPict="0">
                <anchor moveWithCells="1" sizeWithCells="1">
                  <from>
                    <xdr:col>0</xdr:col>
                    <xdr:colOff>0</xdr:colOff>
                    <xdr:row>64</xdr:row>
                    <xdr:rowOff>114300</xdr:rowOff>
                  </from>
                  <to>
                    <xdr:col>0</xdr:col>
                    <xdr:colOff>0</xdr:colOff>
                    <xdr:row>67</xdr:row>
                    <xdr:rowOff>171450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85"/>
  <sheetViews>
    <sheetView defaultGridColor="0" colorId="22" zoomScale="75" zoomScaleNormal="75" workbookViewId="0"/>
  </sheetViews>
  <sheetFormatPr defaultColWidth="9.77734375" defaultRowHeight="15"/>
  <cols>
    <col min="1" max="1" width="4.77734375" customWidth="1"/>
    <col min="2" max="2" width="1.77734375" customWidth="1"/>
    <col min="3" max="3" width="77.77734375" customWidth="1"/>
    <col min="4" max="4" width="4.77734375" customWidth="1"/>
    <col min="5" max="5" width="32.6640625" customWidth="1"/>
  </cols>
  <sheetData>
    <row r="1" spans="1:6" ht="16.899999999999999" customHeight="1" thickBot="1">
      <c r="A1" s="66" t="str">
        <f>'Data Sheet'!A48</f>
        <v>Annual Report of Pattersonville Telephone Company                                                     For the period ending December 31, 2014</v>
      </c>
      <c r="B1" s="67"/>
      <c r="C1" s="67"/>
      <c r="D1" s="67"/>
      <c r="E1" s="67"/>
      <c r="F1" s="67"/>
    </row>
    <row r="2" spans="1:6" ht="16.899999999999999" customHeight="1">
      <c r="A2" s="68"/>
      <c r="B2" s="69"/>
      <c r="C2" s="69"/>
      <c r="D2" s="69"/>
      <c r="E2" s="70"/>
      <c r="F2" s="67"/>
    </row>
    <row r="3" spans="1:6" ht="16.899999999999999" customHeight="1">
      <c r="A3" s="932" t="s">
        <v>1169</v>
      </c>
      <c r="B3" s="134"/>
      <c r="C3" s="134"/>
      <c r="D3" s="134"/>
      <c r="E3" s="135"/>
      <c r="F3" s="67"/>
    </row>
    <row r="4" spans="1:6" ht="16.899999999999999" customHeight="1">
      <c r="A4" s="74"/>
      <c r="B4" s="67"/>
      <c r="C4" s="67"/>
      <c r="D4" s="67"/>
      <c r="E4" s="75"/>
      <c r="F4" s="67"/>
    </row>
    <row r="5" spans="1:6" ht="16.899999999999999" customHeight="1">
      <c r="A5" s="98" t="s">
        <v>1361</v>
      </c>
      <c r="B5" s="67"/>
      <c r="C5" s="67" t="s">
        <v>1170</v>
      </c>
      <c r="D5" s="67"/>
      <c r="E5" s="75"/>
      <c r="F5" s="67"/>
    </row>
    <row r="6" spans="1:6" ht="16.899999999999999" customHeight="1">
      <c r="A6" s="74"/>
      <c r="B6" s="67"/>
      <c r="C6" s="67" t="s">
        <v>1171</v>
      </c>
      <c r="D6" s="67"/>
      <c r="E6" s="75"/>
      <c r="F6" s="67"/>
    </row>
    <row r="7" spans="1:6" ht="16.899999999999999" customHeight="1">
      <c r="A7" s="74"/>
      <c r="B7" s="67"/>
      <c r="C7" s="67" t="s">
        <v>1172</v>
      </c>
      <c r="D7" s="67"/>
      <c r="E7" s="75"/>
      <c r="F7" s="67"/>
    </row>
    <row r="8" spans="1:6" ht="16.899999999999999" customHeight="1">
      <c r="A8" s="74"/>
      <c r="B8" s="67"/>
      <c r="C8" s="67" t="s">
        <v>1173</v>
      </c>
      <c r="D8" s="67"/>
      <c r="E8" s="75"/>
      <c r="F8" s="67"/>
    </row>
    <row r="9" spans="1:6" ht="16.899999999999999" customHeight="1">
      <c r="A9" s="98" t="s">
        <v>1375</v>
      </c>
      <c r="B9" s="67"/>
      <c r="C9" s="67" t="s">
        <v>1174</v>
      </c>
      <c r="D9" s="67"/>
      <c r="E9" s="75"/>
      <c r="F9" s="67"/>
    </row>
    <row r="10" spans="1:6" ht="16.899999999999999" customHeight="1">
      <c r="A10" s="74"/>
      <c r="B10" s="67"/>
      <c r="C10" s="67" t="s">
        <v>1175</v>
      </c>
      <c r="D10" s="67"/>
      <c r="E10" s="75"/>
      <c r="F10" s="67"/>
    </row>
    <row r="11" spans="1:6" ht="16.899999999999999" customHeight="1">
      <c r="A11" s="74"/>
      <c r="B11" s="67"/>
      <c r="C11" s="67" t="s">
        <v>1176</v>
      </c>
      <c r="D11" s="67"/>
      <c r="E11" s="75"/>
      <c r="F11" s="67"/>
    </row>
    <row r="12" spans="1:6" ht="16.899999999999999" customHeight="1">
      <c r="A12" s="98" t="s">
        <v>2137</v>
      </c>
      <c r="B12" s="67"/>
      <c r="C12" s="67" t="s">
        <v>1177</v>
      </c>
      <c r="D12" s="67"/>
      <c r="E12" s="75"/>
      <c r="F12" s="67"/>
    </row>
    <row r="13" spans="1:6" ht="16.899999999999999" customHeight="1">
      <c r="A13" s="98" t="s">
        <v>2157</v>
      </c>
      <c r="B13" s="67"/>
      <c r="C13" s="67" t="s">
        <v>1178</v>
      </c>
      <c r="D13" s="67"/>
      <c r="E13" s="75"/>
      <c r="F13" s="67"/>
    </row>
    <row r="14" spans="1:6" ht="16.899999999999999" customHeight="1">
      <c r="A14" s="74"/>
      <c r="B14" s="67"/>
      <c r="C14" s="67" t="s">
        <v>1179</v>
      </c>
      <c r="D14" s="67"/>
      <c r="E14" s="75"/>
      <c r="F14" s="67"/>
    </row>
    <row r="15" spans="1:6" ht="16.899999999999999" customHeight="1">
      <c r="A15" s="74"/>
      <c r="B15" s="67"/>
      <c r="C15" s="67" t="s">
        <v>1180</v>
      </c>
      <c r="D15" s="67"/>
      <c r="E15" s="75"/>
      <c r="F15" s="67"/>
    </row>
    <row r="16" spans="1:6" ht="16.899999999999999" customHeight="1">
      <c r="A16" s="98" t="s">
        <v>2182</v>
      </c>
      <c r="B16" s="67"/>
      <c r="C16" s="67" t="s">
        <v>1181</v>
      </c>
      <c r="D16" s="67"/>
      <c r="E16" s="75"/>
      <c r="F16" s="67"/>
    </row>
    <row r="17" spans="1:6" ht="16.899999999999999" customHeight="1">
      <c r="A17" s="74"/>
      <c r="B17" s="67"/>
      <c r="C17" s="67" t="s">
        <v>1182</v>
      </c>
      <c r="D17" s="67"/>
      <c r="E17" s="75"/>
      <c r="F17" s="67"/>
    </row>
    <row r="18" spans="1:6" ht="16.899999999999999" customHeight="1">
      <c r="A18" s="74"/>
      <c r="B18" s="67"/>
      <c r="C18" s="67" t="s">
        <v>1183</v>
      </c>
      <c r="D18" s="67"/>
      <c r="E18" s="75"/>
      <c r="F18" s="67"/>
    </row>
    <row r="19" spans="1:6" ht="16.899999999999999" customHeight="1">
      <c r="A19" s="74"/>
      <c r="B19" s="218"/>
      <c r="C19" s="67" t="s">
        <v>1184</v>
      </c>
      <c r="D19" s="67"/>
      <c r="E19" s="75"/>
      <c r="F19" s="67"/>
    </row>
    <row r="20" spans="1:6" ht="16.899999999999999" customHeight="1">
      <c r="A20" s="626"/>
      <c r="B20" s="177"/>
      <c r="C20" s="181"/>
      <c r="D20" s="183"/>
      <c r="E20" s="185" t="s">
        <v>1185</v>
      </c>
      <c r="F20" s="67"/>
    </row>
    <row r="21" spans="1:6" ht="16.899999999999999" customHeight="1">
      <c r="A21" s="98" t="s">
        <v>2228</v>
      </c>
      <c r="B21" s="177"/>
      <c r="C21" s="96" t="s">
        <v>2811</v>
      </c>
      <c r="D21" s="178"/>
      <c r="E21" s="140" t="s">
        <v>1186</v>
      </c>
      <c r="F21" s="67"/>
    </row>
    <row r="22" spans="1:6" ht="16.899999999999999" customHeight="1">
      <c r="A22" s="81" t="s">
        <v>2240</v>
      </c>
      <c r="B22" s="180"/>
      <c r="C22" s="83" t="s">
        <v>2722</v>
      </c>
      <c r="D22" s="187"/>
      <c r="E22" s="293" t="s">
        <v>1187</v>
      </c>
      <c r="F22" s="67"/>
    </row>
    <row r="23" spans="1:6" ht="16.899999999999999" customHeight="1">
      <c r="A23" s="74"/>
      <c r="B23" s="177"/>
      <c r="C23" s="67" t="s">
        <v>1188</v>
      </c>
      <c r="D23" s="178"/>
      <c r="E23" s="75"/>
      <c r="F23" s="67"/>
    </row>
    <row r="24" spans="1:6" ht="16.899999999999999" customHeight="1">
      <c r="A24" s="98" t="s">
        <v>2727</v>
      </c>
      <c r="B24" s="177"/>
      <c r="C24" s="67" t="s">
        <v>1189</v>
      </c>
      <c r="D24" s="178"/>
      <c r="E24" s="147"/>
      <c r="F24" s="67"/>
    </row>
    <row r="25" spans="1:6" ht="16.899999999999999" customHeight="1">
      <c r="A25" s="98" t="s">
        <v>1726</v>
      </c>
      <c r="B25" s="177"/>
      <c r="C25" s="67" t="s">
        <v>1190</v>
      </c>
      <c r="D25" s="178"/>
      <c r="E25" s="147"/>
      <c r="F25" s="67"/>
    </row>
    <row r="26" spans="1:6" ht="16.899999999999999" customHeight="1">
      <c r="A26" s="98" t="s">
        <v>1971</v>
      </c>
      <c r="B26" s="177"/>
      <c r="C26" s="67" t="s">
        <v>1191</v>
      </c>
      <c r="D26" s="178"/>
      <c r="E26" s="147"/>
      <c r="F26" s="67"/>
    </row>
    <row r="27" spans="1:6" ht="16.899999999999999" customHeight="1">
      <c r="A27" s="98" t="s">
        <v>2263</v>
      </c>
      <c r="B27" s="177"/>
      <c r="C27" s="67" t="s">
        <v>1192</v>
      </c>
      <c r="D27" s="178"/>
      <c r="E27" s="147"/>
      <c r="F27" s="67"/>
    </row>
    <row r="28" spans="1:6" ht="16.899999999999999" customHeight="1">
      <c r="A28" s="74"/>
      <c r="B28" s="177"/>
      <c r="C28" s="67" t="s">
        <v>1193</v>
      </c>
      <c r="D28" s="178"/>
      <c r="E28" s="147"/>
      <c r="F28" s="67"/>
    </row>
    <row r="29" spans="1:6" ht="16.899999999999999" customHeight="1">
      <c r="A29" s="98" t="s">
        <v>2264</v>
      </c>
      <c r="B29" s="177"/>
      <c r="C29" s="67" t="s">
        <v>1194</v>
      </c>
      <c r="D29" s="178"/>
      <c r="E29" s="147"/>
      <c r="F29" s="67"/>
    </row>
    <row r="30" spans="1:6" ht="16.899999999999999" customHeight="1">
      <c r="A30" s="98" t="s">
        <v>2735</v>
      </c>
      <c r="B30" s="177"/>
      <c r="C30" s="67" t="s">
        <v>1195</v>
      </c>
      <c r="D30" s="178"/>
      <c r="E30" s="147"/>
      <c r="F30" s="67"/>
    </row>
    <row r="31" spans="1:6" ht="16.899999999999999" customHeight="1">
      <c r="A31" s="98" t="s">
        <v>2738</v>
      </c>
      <c r="B31" s="177"/>
      <c r="C31" s="67" t="s">
        <v>1196</v>
      </c>
      <c r="D31" s="178"/>
      <c r="E31" s="147"/>
      <c r="F31" s="67"/>
    </row>
    <row r="32" spans="1:6" ht="16.899999999999999" customHeight="1">
      <c r="A32" s="98" t="s">
        <v>154</v>
      </c>
      <c r="B32" s="177"/>
      <c r="C32" s="67" t="s">
        <v>1197</v>
      </c>
      <c r="D32" s="178"/>
      <c r="E32" s="147"/>
      <c r="F32" s="67"/>
    </row>
    <row r="33" spans="1:6" ht="16.899999999999999" customHeight="1">
      <c r="A33" s="98" t="s">
        <v>2591</v>
      </c>
      <c r="B33" s="177"/>
      <c r="C33" s="67" t="s">
        <v>1198</v>
      </c>
      <c r="D33" s="178"/>
      <c r="E33" s="147"/>
      <c r="F33" s="67"/>
    </row>
    <row r="34" spans="1:6" ht="16.899999999999999" customHeight="1">
      <c r="A34" s="98" t="s">
        <v>2265</v>
      </c>
      <c r="B34" s="177"/>
      <c r="C34" s="67" t="s">
        <v>1199</v>
      </c>
      <c r="D34" s="178"/>
      <c r="E34" s="147"/>
      <c r="F34" s="67"/>
    </row>
    <row r="35" spans="1:6" ht="16.899999999999999" customHeight="1">
      <c r="A35" s="98" t="s">
        <v>2266</v>
      </c>
      <c r="B35" s="177"/>
      <c r="C35" s="67" t="s">
        <v>1200</v>
      </c>
      <c r="D35" s="178"/>
      <c r="E35" s="147"/>
      <c r="F35" s="67"/>
    </row>
    <row r="36" spans="1:6" ht="16.899999999999999" customHeight="1">
      <c r="A36" s="98" t="s">
        <v>2267</v>
      </c>
      <c r="B36" s="177"/>
      <c r="C36" s="67" t="s">
        <v>1201</v>
      </c>
      <c r="D36" s="178"/>
      <c r="E36" s="147"/>
      <c r="F36" s="67"/>
    </row>
    <row r="37" spans="1:6" ht="16.899999999999999" customHeight="1">
      <c r="A37" s="74"/>
      <c r="B37" s="177"/>
      <c r="C37" s="67" t="s">
        <v>1202</v>
      </c>
      <c r="D37" s="178"/>
      <c r="E37" s="147"/>
      <c r="F37" s="67"/>
    </row>
    <row r="38" spans="1:6" ht="16.899999999999999" customHeight="1">
      <c r="A38" s="98" t="s">
        <v>2268</v>
      </c>
      <c r="B38" s="177"/>
      <c r="C38" s="67" t="s">
        <v>1203</v>
      </c>
      <c r="D38" s="178"/>
      <c r="E38" s="147"/>
      <c r="F38" s="67"/>
    </row>
    <row r="39" spans="1:6" ht="16.899999999999999" customHeight="1">
      <c r="A39" s="98" t="s">
        <v>2269</v>
      </c>
      <c r="B39" s="177"/>
      <c r="C39" s="67" t="s">
        <v>1204</v>
      </c>
      <c r="D39" s="178"/>
      <c r="E39" s="147"/>
      <c r="F39" s="67"/>
    </row>
    <row r="40" spans="1:6" ht="16.899999999999999" customHeight="1">
      <c r="A40" s="98" t="s">
        <v>2270</v>
      </c>
      <c r="B40" s="177"/>
      <c r="C40" s="67" t="s">
        <v>1205</v>
      </c>
      <c r="D40" s="178"/>
      <c r="E40" s="147"/>
      <c r="F40" s="67"/>
    </row>
    <row r="41" spans="1:6" ht="16.899999999999999" customHeight="1">
      <c r="A41" s="98" t="s">
        <v>2271</v>
      </c>
      <c r="B41" s="177"/>
      <c r="C41" s="67" t="s">
        <v>1206</v>
      </c>
      <c r="D41" s="178"/>
      <c r="E41" s="147"/>
      <c r="F41" s="67"/>
    </row>
    <row r="42" spans="1:6" ht="16.899999999999999" customHeight="1">
      <c r="A42" s="98" t="s">
        <v>2272</v>
      </c>
      <c r="B42" s="177"/>
      <c r="C42" s="67" t="s">
        <v>1207</v>
      </c>
      <c r="D42" s="178"/>
      <c r="E42" s="147"/>
      <c r="F42" s="67"/>
    </row>
    <row r="43" spans="1:6" ht="16.899999999999999" customHeight="1">
      <c r="A43" s="74"/>
      <c r="B43" s="177"/>
      <c r="C43" s="67" t="s">
        <v>1208</v>
      </c>
      <c r="D43" s="178"/>
      <c r="E43" s="147"/>
      <c r="F43" s="67"/>
    </row>
    <row r="44" spans="1:6" ht="16.899999999999999" customHeight="1">
      <c r="A44" s="74"/>
      <c r="B44" s="177"/>
      <c r="C44" s="30"/>
      <c r="D44" s="197"/>
      <c r="E44" s="147"/>
      <c r="F44" s="67"/>
    </row>
    <row r="45" spans="1:6" ht="16.899999999999999" customHeight="1">
      <c r="A45" s="74"/>
      <c r="B45" s="177"/>
      <c r="C45" s="30"/>
      <c r="D45" s="197"/>
      <c r="E45" s="147"/>
      <c r="F45" s="67"/>
    </row>
    <row r="46" spans="1:6" ht="16.899999999999999" customHeight="1">
      <c r="A46" s="74"/>
      <c r="B46" s="177"/>
      <c r="C46" s="30"/>
      <c r="D46" s="197"/>
      <c r="E46" s="147"/>
      <c r="F46" s="67"/>
    </row>
    <row r="47" spans="1:6" ht="16.899999999999999" customHeight="1">
      <c r="A47" s="74"/>
      <c r="B47" s="177"/>
      <c r="C47" s="30"/>
      <c r="D47" s="197"/>
      <c r="E47" s="147"/>
      <c r="F47" s="67"/>
    </row>
    <row r="48" spans="1:6" ht="16.899999999999999" customHeight="1">
      <c r="A48" s="74"/>
      <c r="B48" s="177"/>
      <c r="C48" s="30"/>
      <c r="D48" s="197"/>
      <c r="E48" s="147"/>
      <c r="F48" s="67"/>
    </row>
    <row r="49" spans="1:6" ht="16.899999999999999" customHeight="1">
      <c r="A49" s="74"/>
      <c r="B49" s="177"/>
      <c r="C49" s="30"/>
      <c r="D49" s="197"/>
      <c r="E49" s="147"/>
      <c r="F49" s="67"/>
    </row>
    <row r="50" spans="1:6" ht="16.899999999999999" customHeight="1">
      <c r="A50" s="74"/>
      <c r="B50" s="177"/>
      <c r="C50" s="30"/>
      <c r="D50" s="197"/>
      <c r="E50" s="147"/>
      <c r="F50" s="67"/>
    </row>
    <row r="51" spans="1:6" ht="16.899999999999999" customHeight="1">
      <c r="A51" s="74"/>
      <c r="B51" s="177"/>
      <c r="C51" s="30"/>
      <c r="D51" s="197"/>
      <c r="E51" s="147"/>
      <c r="F51" s="67"/>
    </row>
    <row r="52" spans="1:6" ht="16.899999999999999" customHeight="1">
      <c r="A52" s="74"/>
      <c r="B52" s="177"/>
      <c r="C52" s="30"/>
      <c r="D52" s="197"/>
      <c r="E52" s="147"/>
      <c r="F52" s="67"/>
    </row>
    <row r="53" spans="1:6" ht="16.899999999999999" customHeight="1">
      <c r="A53" s="74"/>
      <c r="B53" s="177"/>
      <c r="C53" s="30"/>
      <c r="D53" s="197"/>
      <c r="E53" s="147"/>
      <c r="F53" s="67"/>
    </row>
    <row r="54" spans="1:6" ht="16.899999999999999" customHeight="1">
      <c r="A54" s="74"/>
      <c r="B54" s="177"/>
      <c r="C54" s="30"/>
      <c r="D54" s="197"/>
      <c r="E54" s="147"/>
      <c r="F54" s="67"/>
    </row>
    <row r="55" spans="1:6" ht="16.899999999999999" customHeight="1">
      <c r="A55" s="74"/>
      <c r="B55" s="177"/>
      <c r="C55" s="30"/>
      <c r="D55" s="197"/>
      <c r="E55" s="147"/>
      <c r="F55" s="67"/>
    </row>
    <row r="56" spans="1:6" ht="16.899999999999999" customHeight="1">
      <c r="A56" s="74"/>
      <c r="B56" s="177"/>
      <c r="C56" s="30"/>
      <c r="D56" s="197"/>
      <c r="E56" s="147"/>
      <c r="F56" s="67"/>
    </row>
    <row r="57" spans="1:6" ht="16.899999999999999" customHeight="1">
      <c r="A57" s="74"/>
      <c r="B57" s="177"/>
      <c r="C57" s="30"/>
      <c r="D57" s="197"/>
      <c r="E57" s="147"/>
      <c r="F57" s="67"/>
    </row>
    <row r="58" spans="1:6" ht="16.899999999999999" customHeight="1" thickBot="1">
      <c r="A58" s="162"/>
      <c r="B58" s="587"/>
      <c r="C58" s="149"/>
      <c r="D58" s="620"/>
      <c r="E58" s="151"/>
      <c r="F58" s="67"/>
    </row>
    <row r="59" spans="1:6" ht="16.899999999999999" customHeight="1">
      <c r="A59" s="67" t="s">
        <v>2875</v>
      </c>
      <c r="B59" s="67"/>
      <c r="C59" s="67"/>
      <c r="D59" s="67"/>
      <c r="E59" s="67"/>
      <c r="F59" s="67"/>
    </row>
    <row r="60" spans="1:6" ht="16.899999999999999" customHeight="1">
      <c r="A60" s="134">
        <v>88</v>
      </c>
      <c r="B60" s="134"/>
      <c r="C60" s="134"/>
      <c r="D60" s="134"/>
      <c r="E60" s="134"/>
      <c r="F60" s="67"/>
    </row>
    <row r="61" spans="1:6">
      <c r="A61" s="67"/>
    </row>
    <row r="62" spans="1:6">
      <c r="A62" s="67"/>
    </row>
    <row r="63" spans="1:6">
      <c r="A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row r="82" spans="1:1">
      <c r="A82" s="67"/>
    </row>
    <row r="83" spans="1:1">
      <c r="A83" s="67"/>
    </row>
    <row r="84" spans="1:1">
      <c r="A84" s="67"/>
    </row>
    <row r="85" spans="1:1">
      <c r="A85" s="67"/>
    </row>
  </sheetData>
  <phoneticPr fontId="62" type="noConversion"/>
  <printOptions horizontalCentered="1"/>
  <pageMargins left="0.5" right="0.5" top="0.5" bottom="0.5" header="0.5" footer="0.5"/>
  <pageSetup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601" r:id="rId4" name="Button 65">
              <controlPr locked="0" defaultSize="0" autoFill="0" autoLine="0" autoPict="0">
                <anchor moveWithCells="1" sizeWithCells="1">
                  <from>
                    <xdr:col>0</xdr:col>
                    <xdr:colOff>0</xdr:colOff>
                    <xdr:row>65</xdr:row>
                    <xdr:rowOff>66675</xdr:rowOff>
                  </from>
                  <to>
                    <xdr:col>0</xdr:col>
                    <xdr:colOff>0</xdr:colOff>
                    <xdr:row>68</xdr:row>
                    <xdr:rowOff>76200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65"/>
  <sheetViews>
    <sheetView defaultGridColor="0" topLeftCell="A45" colorId="22" zoomScale="75" zoomScaleNormal="75" workbookViewId="0">
      <selection activeCell="A66" sqref="A66"/>
    </sheetView>
  </sheetViews>
  <sheetFormatPr defaultColWidth="9.77734375" defaultRowHeight="15"/>
  <cols>
    <col min="1" max="1" width="6.77734375" customWidth="1"/>
    <col min="2" max="2" width="1.77734375" customWidth="1"/>
    <col min="3" max="3" width="75.77734375" customWidth="1"/>
    <col min="4" max="4" width="1.77734375" customWidth="1"/>
    <col min="5" max="5" width="20.77734375" customWidth="1"/>
    <col min="6" max="6" width="12.77734375" customWidth="1"/>
  </cols>
  <sheetData>
    <row r="1" spans="1:7" ht="16.899999999999999" customHeight="1" thickBot="1">
      <c r="A1" s="66" t="str">
        <f>'Data Sheet'!A54</f>
        <v>Annual Report of Pattersonville Telephone Company                                                                                           For the period ending December 31, 2014</v>
      </c>
      <c r="B1" s="67"/>
      <c r="C1" s="67"/>
      <c r="D1" s="67"/>
      <c r="E1" s="67"/>
      <c r="F1" s="67"/>
      <c r="G1" s="67"/>
    </row>
    <row r="2" spans="1:7" ht="16.899999999999999" customHeight="1">
      <c r="A2" s="68"/>
      <c r="B2" s="69"/>
      <c r="C2" s="69"/>
      <c r="D2" s="69"/>
      <c r="E2" s="69"/>
      <c r="F2" s="70"/>
      <c r="G2" s="67"/>
    </row>
    <row r="3" spans="1:7" ht="16.899999999999999" customHeight="1">
      <c r="A3" s="562"/>
      <c r="B3" s="134"/>
      <c r="C3" s="134"/>
      <c r="D3" s="134"/>
      <c r="E3" s="134"/>
      <c r="F3" s="135"/>
      <c r="G3" s="67"/>
    </row>
    <row r="4" spans="1:7" ht="16.899999999999999" customHeight="1">
      <c r="A4" s="74"/>
      <c r="B4" s="67"/>
      <c r="C4" s="67"/>
      <c r="D4" s="67"/>
      <c r="E4" s="67"/>
      <c r="F4" s="75"/>
      <c r="G4" s="67"/>
    </row>
    <row r="5" spans="1:7" ht="16.899999999999999" customHeight="1">
      <c r="A5" s="74"/>
      <c r="B5" s="67"/>
      <c r="C5" s="67"/>
      <c r="D5" s="67"/>
      <c r="E5" s="67"/>
      <c r="F5" s="75"/>
      <c r="G5" s="67"/>
    </row>
    <row r="6" spans="1:7" ht="16.899999999999999" customHeight="1">
      <c r="A6" s="74"/>
      <c r="B6" s="67"/>
      <c r="C6" s="67"/>
      <c r="D6" s="67"/>
      <c r="E6" s="67"/>
      <c r="F6" s="75"/>
      <c r="G6" s="67"/>
    </row>
    <row r="7" spans="1:7" ht="16.899999999999999" customHeight="1">
      <c r="A7" s="74"/>
      <c r="B7" s="67"/>
      <c r="C7" s="67"/>
      <c r="D7" s="67"/>
      <c r="E7" s="67"/>
      <c r="F7" s="75"/>
      <c r="G7" s="67"/>
    </row>
    <row r="8" spans="1:7" ht="16.899999999999999" customHeight="1">
      <c r="A8" s="74"/>
      <c r="B8" s="67"/>
      <c r="C8" s="67"/>
      <c r="D8" s="67"/>
      <c r="E8" s="67"/>
      <c r="F8" s="75"/>
      <c r="G8" s="67"/>
    </row>
    <row r="9" spans="1:7" ht="16.899999999999999" customHeight="1">
      <c r="A9" s="74"/>
      <c r="B9" s="67"/>
      <c r="C9" s="67"/>
      <c r="D9" s="67"/>
      <c r="E9" s="67"/>
      <c r="F9" s="75"/>
      <c r="G9" s="67"/>
    </row>
    <row r="10" spans="1:7" ht="16.899999999999999" customHeight="1">
      <c r="A10" s="74"/>
      <c r="B10" s="67"/>
      <c r="C10" s="67"/>
      <c r="D10" s="67"/>
      <c r="E10" s="67"/>
      <c r="F10" s="75"/>
      <c r="G10" s="67"/>
    </row>
    <row r="11" spans="1:7" ht="16.899999999999999" customHeight="1">
      <c r="A11" s="74"/>
      <c r="B11" s="67"/>
      <c r="C11" s="67"/>
      <c r="D11" s="67"/>
      <c r="E11" s="67"/>
      <c r="F11" s="75"/>
      <c r="G11" s="67"/>
    </row>
    <row r="12" spans="1:7" ht="16.899999999999999" customHeight="1">
      <c r="A12" s="74"/>
      <c r="B12" s="67"/>
      <c r="C12" s="67"/>
      <c r="D12" s="67"/>
      <c r="E12" s="67"/>
      <c r="F12" s="75"/>
      <c r="G12" s="67"/>
    </row>
    <row r="13" spans="1:7" ht="16.899999999999999" customHeight="1">
      <c r="A13" s="74"/>
      <c r="B13" s="67"/>
      <c r="C13" s="67"/>
      <c r="D13" s="67"/>
      <c r="E13" s="67"/>
      <c r="F13" s="75"/>
      <c r="G13" s="67"/>
    </row>
    <row r="14" spans="1:7" ht="16.899999999999999" customHeight="1">
      <c r="A14" s="74"/>
      <c r="B14" s="67"/>
      <c r="C14" s="67"/>
      <c r="D14" s="67"/>
      <c r="E14" s="67"/>
      <c r="F14" s="75"/>
      <c r="G14" s="67"/>
    </row>
    <row r="15" spans="1:7" ht="16.899999999999999" customHeight="1">
      <c r="A15" s="74"/>
      <c r="B15" s="67"/>
      <c r="C15" s="67"/>
      <c r="D15" s="67"/>
      <c r="E15" s="67"/>
      <c r="F15" s="75"/>
      <c r="G15" s="67"/>
    </row>
    <row r="16" spans="1:7" ht="16.899999999999999" customHeight="1">
      <c r="A16" s="74"/>
      <c r="B16" s="67"/>
      <c r="C16" s="67"/>
      <c r="D16" s="67"/>
      <c r="E16" s="67"/>
      <c r="F16" s="75"/>
      <c r="G16" s="67"/>
    </row>
    <row r="17" spans="1:7" ht="16.899999999999999" customHeight="1">
      <c r="A17" s="74"/>
      <c r="B17" s="67"/>
      <c r="C17" s="67"/>
      <c r="D17" s="67"/>
      <c r="E17" s="67"/>
      <c r="F17" s="75"/>
      <c r="G17" s="67"/>
    </row>
    <row r="18" spans="1:7" ht="16.899999999999999" customHeight="1">
      <c r="A18" s="74"/>
      <c r="B18" s="67"/>
      <c r="C18" s="67"/>
      <c r="D18" s="67"/>
      <c r="E18" s="67"/>
      <c r="F18" s="75"/>
      <c r="G18" s="67"/>
    </row>
    <row r="19" spans="1:7" ht="16.899999999999999" customHeight="1">
      <c r="A19" s="74"/>
      <c r="B19" s="67"/>
      <c r="C19" s="67"/>
      <c r="D19" s="67"/>
      <c r="E19" s="30"/>
      <c r="F19" s="947"/>
      <c r="G19" s="67"/>
    </row>
    <row r="20" spans="1:7" ht="16.899999999999999" customHeight="1">
      <c r="A20" s="74"/>
      <c r="B20" s="67"/>
      <c r="C20" s="67"/>
      <c r="D20" s="67"/>
      <c r="E20" s="30"/>
      <c r="F20" s="947"/>
      <c r="G20" s="67"/>
    </row>
    <row r="21" spans="1:7" ht="16.899999999999999" customHeight="1">
      <c r="A21" s="74"/>
      <c r="B21" s="67"/>
      <c r="C21" s="67"/>
      <c r="D21" s="67"/>
      <c r="E21" s="30"/>
      <c r="F21" s="947"/>
      <c r="G21" s="67"/>
    </row>
    <row r="22" spans="1:7" ht="16.899999999999999" customHeight="1">
      <c r="A22" s="932" t="s">
        <v>886</v>
      </c>
      <c r="B22" s="354"/>
      <c r="C22" s="354"/>
      <c r="D22" s="354"/>
      <c r="E22" s="948"/>
      <c r="F22" s="949"/>
      <c r="G22" s="67"/>
    </row>
    <row r="23" spans="1:7" ht="16.899999999999999" customHeight="1">
      <c r="A23" s="74"/>
      <c r="B23" s="67"/>
      <c r="C23" s="67"/>
      <c r="D23" s="67"/>
      <c r="E23" s="30"/>
      <c r="F23" s="947"/>
      <c r="G23" s="67"/>
    </row>
    <row r="24" spans="1:7" ht="16.899999999999999" customHeight="1">
      <c r="A24" s="74"/>
      <c r="B24" s="67"/>
      <c r="C24" s="67"/>
      <c r="D24" s="67"/>
      <c r="E24" s="30"/>
      <c r="F24" s="947"/>
      <c r="G24" s="67"/>
    </row>
    <row r="25" spans="1:7" ht="16.899999999999999" customHeight="1">
      <c r="A25" s="74"/>
      <c r="B25" s="67"/>
      <c r="C25" s="67"/>
      <c r="D25" s="67"/>
      <c r="E25" s="30"/>
      <c r="F25" s="947"/>
      <c r="G25" s="67"/>
    </row>
    <row r="26" spans="1:7" ht="16.899999999999999" customHeight="1">
      <c r="A26" s="74"/>
      <c r="B26" s="67"/>
      <c r="C26" s="67"/>
      <c r="D26" s="67"/>
      <c r="E26" s="30"/>
      <c r="F26" s="947"/>
      <c r="G26" s="67"/>
    </row>
    <row r="27" spans="1:7" ht="16.899999999999999" customHeight="1">
      <c r="A27" s="74"/>
      <c r="B27" s="67"/>
      <c r="C27" s="67"/>
      <c r="D27" s="67"/>
      <c r="E27" s="30"/>
      <c r="F27" s="947"/>
      <c r="G27" s="67"/>
    </row>
    <row r="28" spans="1:7" ht="16.899999999999999" customHeight="1">
      <c r="A28" s="74"/>
      <c r="B28" s="67"/>
      <c r="C28" s="67"/>
      <c r="D28" s="67"/>
      <c r="E28" s="30"/>
      <c r="F28" s="947"/>
      <c r="G28" s="67"/>
    </row>
    <row r="29" spans="1:7" ht="16.899999999999999" customHeight="1">
      <c r="A29" s="74"/>
      <c r="B29" s="67"/>
      <c r="C29" s="67"/>
      <c r="D29" s="67"/>
      <c r="E29" s="30"/>
      <c r="F29" s="947"/>
      <c r="G29" s="67"/>
    </row>
    <row r="30" spans="1:7" ht="16.899999999999999" customHeight="1">
      <c r="A30" s="74"/>
      <c r="B30" s="67"/>
      <c r="C30" s="67"/>
      <c r="D30" s="67"/>
      <c r="E30" s="30"/>
      <c r="F30" s="947"/>
      <c r="G30" s="67"/>
    </row>
    <row r="31" spans="1:7" ht="16.899999999999999" customHeight="1">
      <c r="A31" s="74"/>
      <c r="B31" s="67"/>
      <c r="C31" s="67"/>
      <c r="D31" s="67"/>
      <c r="E31" s="30"/>
      <c r="F31" s="947"/>
      <c r="G31" s="67"/>
    </row>
    <row r="32" spans="1:7" ht="16.899999999999999" customHeight="1">
      <c r="A32" s="74"/>
      <c r="B32" s="67"/>
      <c r="C32" s="67"/>
      <c r="D32" s="67"/>
      <c r="E32" s="30"/>
      <c r="F32" s="947"/>
      <c r="G32" s="67"/>
    </row>
    <row r="33" spans="1:7" ht="16.899999999999999" customHeight="1">
      <c r="A33" s="74"/>
      <c r="B33" s="67"/>
      <c r="C33" s="67"/>
      <c r="D33" s="67"/>
      <c r="E33" s="67"/>
      <c r="F33" s="947"/>
      <c r="G33" s="67"/>
    </row>
    <row r="34" spans="1:7" ht="16.899999999999999" customHeight="1">
      <c r="A34" s="238"/>
      <c r="B34" s="134"/>
      <c r="C34" s="134"/>
      <c r="D34" s="134"/>
      <c r="E34" s="134"/>
      <c r="F34" s="135"/>
      <c r="G34" s="67"/>
    </row>
    <row r="35" spans="1:7" ht="16.899999999999999" customHeight="1">
      <c r="A35" s="74"/>
      <c r="B35" s="67"/>
      <c r="C35" s="67"/>
      <c r="D35" s="67"/>
      <c r="E35" s="67"/>
      <c r="F35" s="75"/>
      <c r="G35" s="67"/>
    </row>
    <row r="36" spans="1:7" ht="16.899999999999999" customHeight="1">
      <c r="A36" s="74"/>
      <c r="B36" s="67"/>
      <c r="C36" s="67"/>
      <c r="D36" s="67"/>
      <c r="E36" s="67"/>
      <c r="F36" s="75"/>
      <c r="G36" s="67"/>
    </row>
    <row r="37" spans="1:7" ht="16.899999999999999" customHeight="1">
      <c r="A37" s="74"/>
      <c r="B37" s="67"/>
      <c r="C37" s="67"/>
      <c r="D37" s="67"/>
      <c r="E37" s="67"/>
      <c r="F37" s="75"/>
      <c r="G37" s="67"/>
    </row>
    <row r="38" spans="1:7" ht="16.899999999999999" customHeight="1">
      <c r="A38" s="74"/>
      <c r="B38" s="67"/>
      <c r="C38" s="67"/>
      <c r="D38" s="67"/>
      <c r="E38" s="67"/>
      <c r="F38" s="75"/>
      <c r="G38" s="67"/>
    </row>
    <row r="39" spans="1:7" ht="16.899999999999999" customHeight="1">
      <c r="A39" s="74"/>
      <c r="B39" s="67"/>
      <c r="C39" s="67"/>
      <c r="D39" s="67"/>
      <c r="E39" s="67"/>
      <c r="F39" s="75"/>
      <c r="G39" s="67"/>
    </row>
    <row r="40" spans="1:7" ht="16.899999999999999" customHeight="1">
      <c r="A40" s="74"/>
      <c r="B40" s="67"/>
      <c r="C40" s="67"/>
      <c r="D40" s="67"/>
      <c r="E40" s="30"/>
      <c r="F40" s="947"/>
      <c r="G40" s="67"/>
    </row>
    <row r="41" spans="1:7" ht="16.899999999999999" customHeight="1">
      <c r="A41" s="74"/>
      <c r="B41" s="67"/>
      <c r="C41" s="67"/>
      <c r="D41" s="67"/>
      <c r="E41" s="30"/>
      <c r="F41" s="947"/>
      <c r="G41" s="67"/>
    </row>
    <row r="42" spans="1:7" ht="16.899999999999999" customHeight="1">
      <c r="A42" s="74"/>
      <c r="B42" s="67"/>
      <c r="C42" s="67"/>
      <c r="D42" s="67"/>
      <c r="E42" s="30"/>
      <c r="F42" s="947"/>
      <c r="G42" s="67"/>
    </row>
    <row r="43" spans="1:7" ht="16.899999999999999" customHeight="1">
      <c r="A43" s="74"/>
      <c r="B43" s="67"/>
      <c r="C43" s="67"/>
      <c r="D43" s="67"/>
      <c r="E43" s="30"/>
      <c r="F43" s="947"/>
      <c r="G43" s="67" t="s">
        <v>1482</v>
      </c>
    </row>
    <row r="44" spans="1:7" ht="16.899999999999999" customHeight="1">
      <c r="A44" s="74"/>
      <c r="B44" s="67"/>
      <c r="C44" s="67"/>
      <c r="D44" s="67"/>
      <c r="E44" s="67"/>
      <c r="F44" s="947"/>
      <c r="G44" s="67"/>
    </row>
    <row r="45" spans="1:7" ht="16.899999999999999" customHeight="1">
      <c r="A45" s="74"/>
      <c r="B45" s="67"/>
      <c r="C45" s="67"/>
      <c r="D45" s="67"/>
      <c r="E45" s="67"/>
      <c r="F45" s="75"/>
      <c r="G45" s="67"/>
    </row>
    <row r="46" spans="1:7" ht="16.899999999999999" customHeight="1">
      <c r="A46" s="74"/>
      <c r="B46" s="67"/>
      <c r="C46" s="67"/>
      <c r="D46" s="67"/>
      <c r="E46" s="67"/>
      <c r="F46" s="75"/>
      <c r="G46" s="67"/>
    </row>
    <row r="47" spans="1:7" ht="16.899999999999999" customHeight="1">
      <c r="A47" s="74"/>
      <c r="B47" s="67"/>
      <c r="C47" s="67"/>
      <c r="D47" s="67"/>
      <c r="E47" s="67"/>
      <c r="F47" s="75"/>
      <c r="G47" s="67"/>
    </row>
    <row r="48" spans="1:7" ht="16.899999999999999" customHeight="1">
      <c r="A48" s="74"/>
      <c r="B48" s="67"/>
      <c r="C48" s="67"/>
      <c r="D48" s="67"/>
      <c r="E48" s="67"/>
      <c r="F48" s="75"/>
      <c r="G48" s="67"/>
    </row>
    <row r="49" spans="1:7" ht="16.899999999999999" customHeight="1">
      <c r="A49" s="74"/>
      <c r="B49" s="67"/>
      <c r="C49" s="67"/>
      <c r="D49" s="67"/>
      <c r="E49" s="67"/>
      <c r="F49" s="75"/>
      <c r="G49" s="67"/>
    </row>
    <row r="50" spans="1:7" ht="16.899999999999999" customHeight="1">
      <c r="A50" s="74"/>
      <c r="B50" s="67"/>
      <c r="C50" s="30"/>
      <c r="D50" s="67"/>
      <c r="E50" s="30"/>
      <c r="F50" s="75"/>
      <c r="G50" s="67"/>
    </row>
    <row r="51" spans="1:7" ht="16.899999999999999" customHeight="1">
      <c r="A51" s="74"/>
      <c r="B51" s="67"/>
      <c r="C51" s="30"/>
      <c r="D51" s="67"/>
      <c r="E51" s="30"/>
      <c r="F51" s="75"/>
      <c r="G51" s="67"/>
    </row>
    <row r="52" spans="1:7" ht="16.899999999999999" customHeight="1">
      <c r="A52" s="74"/>
      <c r="B52" s="67"/>
      <c r="C52" s="30"/>
      <c r="D52" s="67"/>
      <c r="E52" s="30"/>
      <c r="F52" s="75"/>
      <c r="G52" s="67"/>
    </row>
    <row r="53" spans="1:7" ht="16.899999999999999" customHeight="1">
      <c r="A53" s="74"/>
      <c r="B53" s="67"/>
      <c r="C53" s="30"/>
      <c r="D53" s="67"/>
      <c r="E53" s="30"/>
      <c r="F53" s="75"/>
      <c r="G53" s="67"/>
    </row>
    <row r="54" spans="1:7" ht="16.899999999999999" customHeight="1">
      <c r="A54" s="74"/>
      <c r="B54" s="67"/>
      <c r="C54" s="67"/>
      <c r="D54" s="67"/>
      <c r="E54" s="67"/>
      <c r="F54" s="75"/>
      <c r="G54" s="67"/>
    </row>
    <row r="55" spans="1:7" ht="16.899999999999999" customHeight="1">
      <c r="A55" s="74"/>
      <c r="B55" s="67"/>
      <c r="C55" s="67"/>
      <c r="D55" s="67"/>
      <c r="E55" s="67"/>
      <c r="F55" s="75"/>
      <c r="G55" s="67"/>
    </row>
    <row r="56" spans="1:7" ht="16.899999999999999" customHeight="1">
      <c r="A56" s="74"/>
      <c r="B56" s="67"/>
      <c r="C56" s="67"/>
      <c r="D56" s="67"/>
      <c r="E56" s="67"/>
      <c r="F56" s="75"/>
      <c r="G56" s="67"/>
    </row>
    <row r="57" spans="1:7" ht="16.899999999999999" customHeight="1">
      <c r="A57" s="74"/>
      <c r="B57" s="67"/>
      <c r="C57" s="67"/>
      <c r="D57" s="67"/>
      <c r="E57" s="67"/>
      <c r="F57" s="75"/>
      <c r="G57" s="67"/>
    </row>
    <row r="58" spans="1:7" ht="16.899999999999999" customHeight="1">
      <c r="A58" s="74"/>
      <c r="B58" s="67"/>
      <c r="C58" s="67"/>
      <c r="D58" s="67"/>
      <c r="E58" s="67"/>
      <c r="F58" s="75"/>
      <c r="G58" s="67"/>
    </row>
    <row r="59" spans="1:7" ht="16.899999999999999" customHeight="1">
      <c r="A59" s="74"/>
      <c r="B59" s="67"/>
      <c r="C59" s="67"/>
      <c r="D59" s="67"/>
      <c r="E59" s="30"/>
      <c r="F59" s="75"/>
      <c r="G59" s="67"/>
    </row>
    <row r="60" spans="1:7" ht="16.899999999999999" customHeight="1">
      <c r="A60" s="74"/>
      <c r="B60" s="67"/>
      <c r="C60" s="67"/>
      <c r="D60" s="67"/>
      <c r="E60" s="30"/>
      <c r="F60" s="75"/>
      <c r="G60" s="67"/>
    </row>
    <row r="61" spans="1:7" ht="16.899999999999999" customHeight="1">
      <c r="A61" s="74"/>
      <c r="B61" s="67"/>
      <c r="C61" s="67"/>
      <c r="D61" s="67"/>
      <c r="E61" s="30"/>
      <c r="F61" s="75"/>
      <c r="G61" s="67"/>
    </row>
    <row r="62" spans="1:7" ht="16.899999999999999" customHeight="1">
      <c r="A62" s="74"/>
      <c r="B62" s="67"/>
      <c r="C62" s="67"/>
      <c r="D62" s="67"/>
      <c r="E62" s="30"/>
      <c r="F62" s="75"/>
      <c r="G62" s="67"/>
    </row>
    <row r="63" spans="1:7" ht="16.899999999999999" customHeight="1" thickBot="1">
      <c r="A63" s="162"/>
      <c r="B63" s="103"/>
      <c r="C63" s="103"/>
      <c r="D63" s="103"/>
      <c r="E63" s="103"/>
      <c r="F63" s="144"/>
      <c r="G63" s="67"/>
    </row>
    <row r="64" spans="1:7" ht="16.899999999999999" customHeight="1">
      <c r="A64" s="67"/>
      <c r="B64" s="67"/>
      <c r="C64" s="67"/>
      <c r="D64" s="67"/>
      <c r="E64" s="67"/>
      <c r="F64" s="67"/>
      <c r="G64" s="67"/>
    </row>
    <row r="65" spans="1:7" ht="16.899999999999999" customHeight="1">
      <c r="A65" s="134">
        <v>89</v>
      </c>
      <c r="B65" s="107"/>
      <c r="C65" s="107"/>
      <c r="D65" s="107"/>
      <c r="E65" s="107"/>
      <c r="F65" s="107"/>
      <c r="G65" s="67"/>
    </row>
  </sheetData>
  <phoneticPr fontId="62" type="noConversion"/>
  <printOptions horizontalCentered="1" verticalCentered="1"/>
  <pageMargins left="0.5" right="0.5" top="0.5" bottom="0.5" header="0" footer="0"/>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626" r:id="rId4" name="Button 66">
              <controlPr locked="0" defaultSize="0" autoFill="0" autoLine="0" autoPict="0">
                <anchor moveWithCells="1" sizeWithCells="1">
                  <from>
                    <xdr:col>0</xdr:col>
                    <xdr:colOff>0</xdr:colOff>
                    <xdr:row>68</xdr:row>
                    <xdr:rowOff>152400</xdr:rowOff>
                  </from>
                  <to>
                    <xdr:col>0</xdr:col>
                    <xdr:colOff>0</xdr:colOff>
                    <xdr:row>71</xdr:row>
                    <xdr:rowOff>180975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H82"/>
  <sheetViews>
    <sheetView defaultGridColor="0" colorId="22" zoomScale="75" zoomScaleNormal="75" workbookViewId="0">
      <selection activeCell="A92" sqref="A92"/>
    </sheetView>
  </sheetViews>
  <sheetFormatPr defaultColWidth="9.77734375" defaultRowHeight="15"/>
  <cols>
    <col min="1" max="1" width="5.77734375" customWidth="1"/>
    <col min="2" max="2" width="1.77734375" customWidth="1"/>
    <col min="3" max="3" width="7.77734375" customWidth="1"/>
    <col min="4" max="4" width="70.77734375" customWidth="1"/>
    <col min="5" max="5" width="1.77734375" customWidth="1"/>
    <col min="6" max="7" width="20.77734375" customWidth="1"/>
  </cols>
  <sheetData>
    <row r="1" spans="1:8" ht="16.899999999999999" customHeight="1" thickBot="1">
      <c r="A1" s="66" t="str">
        <f>'Data Sheet'!A56</f>
        <v>Annual Report of Pattersonville Telephone Company                                                                                                       For the period ending December 31, 2014</v>
      </c>
      <c r="B1" s="67"/>
      <c r="C1" s="67"/>
      <c r="D1" s="67"/>
      <c r="E1" s="67"/>
      <c r="F1" s="67"/>
      <c r="G1" s="67"/>
      <c r="H1" s="67"/>
    </row>
    <row r="2" spans="1:8" ht="16.899999999999999" customHeight="1">
      <c r="A2" s="68"/>
      <c r="B2" s="69"/>
      <c r="C2" s="69"/>
      <c r="D2" s="69"/>
      <c r="E2" s="69"/>
      <c r="F2" s="69"/>
      <c r="G2" s="70"/>
      <c r="H2" s="67"/>
    </row>
    <row r="3" spans="1:8" ht="16.899999999999999" customHeight="1">
      <c r="A3" s="932"/>
      <c r="B3" s="134"/>
      <c r="C3" s="134"/>
      <c r="D3" s="134"/>
      <c r="E3" s="134"/>
      <c r="F3" s="134"/>
      <c r="G3" s="135"/>
      <c r="H3" s="67"/>
    </row>
    <row r="4" spans="1:8" ht="16.899999999999999" customHeight="1">
      <c r="A4" s="627"/>
      <c r="B4" s="67"/>
      <c r="C4" s="107"/>
      <c r="D4" s="107"/>
      <c r="E4" s="107"/>
      <c r="F4" s="107"/>
      <c r="G4" s="154"/>
      <c r="H4" s="67"/>
    </row>
    <row r="5" spans="1:8" ht="16.899999999999999" customHeight="1">
      <c r="A5" s="74"/>
      <c r="B5" s="67"/>
      <c r="C5" s="67"/>
      <c r="D5" s="67"/>
      <c r="E5" s="67"/>
      <c r="F5" s="67"/>
      <c r="G5" s="154"/>
      <c r="H5" s="67"/>
    </row>
    <row r="6" spans="1:8" ht="16.899999999999999" customHeight="1">
      <c r="A6" s="74"/>
      <c r="B6" s="67"/>
      <c r="C6" s="67"/>
      <c r="D6" s="67"/>
      <c r="E6" s="67"/>
      <c r="F6" s="67"/>
      <c r="G6" s="75"/>
      <c r="H6" s="67"/>
    </row>
    <row r="7" spans="1:8" ht="16.899999999999999" customHeight="1">
      <c r="A7" s="74"/>
      <c r="B7" s="67"/>
      <c r="C7" s="67"/>
      <c r="D7" s="67"/>
      <c r="E7" s="67"/>
      <c r="F7" s="67"/>
      <c r="G7" s="75"/>
      <c r="H7" s="67"/>
    </row>
    <row r="8" spans="1:8" ht="16.899999999999999" customHeight="1">
      <c r="A8" s="74"/>
      <c r="B8" s="67"/>
      <c r="C8" s="67"/>
      <c r="D8" s="67"/>
      <c r="E8" s="67"/>
      <c r="F8" s="67"/>
      <c r="G8" s="75"/>
      <c r="H8" s="67"/>
    </row>
    <row r="9" spans="1:8" ht="16.899999999999999" customHeight="1">
      <c r="A9" s="74"/>
      <c r="B9" s="67"/>
      <c r="C9" s="67"/>
      <c r="D9" s="67"/>
      <c r="E9" s="67"/>
      <c r="F9" s="67"/>
      <c r="G9" s="75"/>
      <c r="H9" s="67"/>
    </row>
    <row r="10" spans="1:8" ht="16.899999999999999" customHeight="1">
      <c r="A10" s="74"/>
      <c r="B10" s="67"/>
      <c r="C10" s="67"/>
      <c r="D10" s="67"/>
      <c r="E10" s="67"/>
      <c r="F10" s="67"/>
      <c r="G10" s="75"/>
      <c r="H10" s="67"/>
    </row>
    <row r="11" spans="1:8" ht="16.899999999999999" customHeight="1">
      <c r="A11" s="74"/>
      <c r="B11" s="67"/>
      <c r="C11" s="67"/>
      <c r="D11" s="67"/>
      <c r="E11" s="67"/>
      <c r="F11" s="67"/>
      <c r="G11" s="75"/>
      <c r="H11" s="67"/>
    </row>
    <row r="12" spans="1:8" ht="16.899999999999999" customHeight="1">
      <c r="A12" s="238"/>
      <c r="B12" s="134"/>
      <c r="C12" s="134"/>
      <c r="D12" s="134"/>
      <c r="E12" s="134"/>
      <c r="F12" s="134"/>
      <c r="G12" s="135"/>
      <c r="H12" s="67"/>
    </row>
    <row r="13" spans="1:8" ht="16.899999999999999" customHeight="1">
      <c r="A13" s="74"/>
      <c r="B13" s="67"/>
      <c r="C13" s="67"/>
      <c r="D13" s="67"/>
      <c r="E13" s="67"/>
      <c r="F13" s="67"/>
      <c r="G13" s="75"/>
      <c r="H13" s="67"/>
    </row>
    <row r="14" spans="1:8" ht="16.899999999999999" customHeight="1">
      <c r="A14" s="74"/>
      <c r="B14" s="67"/>
      <c r="C14" s="67"/>
      <c r="D14" s="67"/>
      <c r="E14" s="67"/>
      <c r="F14" s="67"/>
      <c r="G14" s="75"/>
      <c r="H14" s="67"/>
    </row>
    <row r="15" spans="1:8" ht="16.899999999999999" customHeight="1">
      <c r="A15" s="74"/>
      <c r="B15" s="67"/>
      <c r="C15" s="107"/>
      <c r="D15" s="107"/>
      <c r="E15" s="67"/>
      <c r="F15" s="67"/>
      <c r="G15" s="75"/>
      <c r="H15" s="67"/>
    </row>
    <row r="16" spans="1:8" ht="16.899999999999999" customHeight="1">
      <c r="A16" s="74"/>
      <c r="B16" s="67"/>
      <c r="C16" s="107"/>
      <c r="D16" s="107"/>
      <c r="E16" s="67"/>
      <c r="F16" s="67"/>
      <c r="G16" s="75"/>
      <c r="H16" s="67"/>
    </row>
    <row r="17" spans="1:8" ht="16.899999999999999" customHeight="1">
      <c r="A17" s="74"/>
      <c r="B17" s="67"/>
      <c r="C17" s="67"/>
      <c r="D17" s="67"/>
      <c r="E17" s="67"/>
      <c r="F17" s="590"/>
      <c r="G17" s="947"/>
      <c r="H17" s="67"/>
    </row>
    <row r="18" spans="1:8" ht="16.899999999999999" customHeight="1">
      <c r="A18" s="74"/>
      <c r="B18" s="67"/>
      <c r="C18" s="67"/>
      <c r="D18" s="67"/>
      <c r="E18" s="67"/>
      <c r="F18" s="202"/>
      <c r="G18" s="947"/>
      <c r="H18" s="67"/>
    </row>
    <row r="19" spans="1:8" ht="16.899999999999999" customHeight="1">
      <c r="A19" s="74"/>
      <c r="B19" s="67"/>
      <c r="C19" s="67"/>
      <c r="D19" s="67"/>
      <c r="E19" s="67"/>
      <c r="F19" s="202"/>
      <c r="G19" s="947"/>
      <c r="H19" s="67"/>
    </row>
    <row r="20" spans="1:8" ht="16.899999999999999" customHeight="1">
      <c r="A20" s="74"/>
      <c r="B20" s="67"/>
      <c r="C20" s="67"/>
      <c r="D20" s="67"/>
      <c r="E20" s="67"/>
      <c r="F20" s="202"/>
      <c r="G20" s="947"/>
      <c r="H20" s="67"/>
    </row>
    <row r="21" spans="1:8" ht="16.899999999999999" customHeight="1">
      <c r="A21" s="74"/>
      <c r="B21" s="67"/>
      <c r="C21" s="67"/>
      <c r="D21" s="67"/>
      <c r="E21" s="67"/>
      <c r="F21" s="202"/>
      <c r="G21" s="947"/>
      <c r="H21" s="67"/>
    </row>
    <row r="22" spans="1:8" ht="16.899999999999999" customHeight="1">
      <c r="A22" s="932" t="s">
        <v>886</v>
      </c>
      <c r="B22" s="134"/>
      <c r="C22" s="134"/>
      <c r="D22" s="134"/>
      <c r="E22" s="134"/>
      <c r="F22" s="950"/>
      <c r="G22" s="951"/>
      <c r="H22" s="67"/>
    </row>
    <row r="23" spans="1:8" ht="16.899999999999999" customHeight="1">
      <c r="A23" s="74"/>
      <c r="B23" s="67"/>
      <c r="C23" s="67"/>
      <c r="D23" s="67"/>
      <c r="E23" s="67"/>
      <c r="F23" s="202"/>
      <c r="G23" s="947"/>
      <c r="H23" s="67"/>
    </row>
    <row r="24" spans="1:8" ht="16.899999999999999" customHeight="1">
      <c r="A24" s="74"/>
      <c r="B24" s="67"/>
      <c r="C24" s="67"/>
      <c r="D24" s="67"/>
      <c r="E24" s="67"/>
      <c r="F24" s="202"/>
      <c r="G24" s="947"/>
      <c r="H24" s="67"/>
    </row>
    <row r="25" spans="1:8" ht="16.899999999999999" customHeight="1">
      <c r="A25" s="74"/>
      <c r="B25" s="67"/>
      <c r="C25" s="67"/>
      <c r="D25" s="67"/>
      <c r="E25" s="67"/>
      <c r="F25" s="202"/>
      <c r="G25" s="947"/>
      <c r="H25" s="67"/>
    </row>
    <row r="26" spans="1:8" ht="16.899999999999999" customHeight="1">
      <c r="A26" s="74"/>
      <c r="B26" s="67"/>
      <c r="C26" s="67"/>
      <c r="D26" s="67"/>
      <c r="E26" s="67"/>
      <c r="F26" s="202"/>
      <c r="G26" s="947"/>
      <c r="H26" s="67"/>
    </row>
    <row r="27" spans="1:8" ht="16.899999999999999" customHeight="1">
      <c r="A27" s="74"/>
      <c r="B27" s="67"/>
      <c r="C27" s="67"/>
      <c r="D27" s="67"/>
      <c r="E27" s="67"/>
      <c r="F27" s="202"/>
      <c r="G27" s="947"/>
      <c r="H27" s="67"/>
    </row>
    <row r="28" spans="1:8" ht="16.899999999999999" customHeight="1">
      <c r="A28" s="74"/>
      <c r="B28" s="67"/>
      <c r="C28" s="67"/>
      <c r="D28" s="67"/>
      <c r="E28" s="67"/>
      <c r="F28" s="309"/>
      <c r="G28" s="947"/>
      <c r="H28" s="67"/>
    </row>
    <row r="29" spans="1:8" ht="16.899999999999999" customHeight="1">
      <c r="A29" s="74"/>
      <c r="B29" s="67"/>
      <c r="C29" s="67"/>
      <c r="D29" s="67"/>
      <c r="E29" s="67"/>
      <c r="F29" s="67"/>
      <c r="G29" s="75"/>
      <c r="H29" s="67"/>
    </row>
    <row r="30" spans="1:8" ht="16.899999999999999" customHeight="1">
      <c r="A30" s="238"/>
      <c r="B30" s="134"/>
      <c r="C30" s="134"/>
      <c r="D30" s="134"/>
      <c r="E30" s="134"/>
      <c r="F30" s="134"/>
      <c r="G30" s="135"/>
      <c r="H30" s="67"/>
    </row>
    <row r="31" spans="1:8" ht="16.899999999999999" customHeight="1">
      <c r="A31" s="74"/>
      <c r="B31" s="67"/>
      <c r="C31" s="67"/>
      <c r="D31" s="67"/>
      <c r="E31" s="67"/>
      <c r="F31" s="67"/>
      <c r="G31" s="75"/>
      <c r="H31" s="67"/>
    </row>
    <row r="32" spans="1:8" ht="16.899999999999999" customHeight="1">
      <c r="A32" s="74"/>
      <c r="B32" s="67"/>
      <c r="C32" s="67"/>
      <c r="D32" s="67"/>
      <c r="E32" s="67"/>
      <c r="F32" s="67"/>
      <c r="G32" s="75"/>
      <c r="H32" s="67"/>
    </row>
    <row r="33" spans="1:8" ht="16.899999999999999" customHeight="1">
      <c r="A33" s="74"/>
      <c r="B33" s="67"/>
      <c r="C33" s="67"/>
      <c r="D33" s="96"/>
      <c r="E33" s="107"/>
      <c r="F33" s="107"/>
      <c r="G33" s="75"/>
      <c r="H33" s="67"/>
    </row>
    <row r="34" spans="1:8" ht="16.899999999999999" customHeight="1">
      <c r="A34" s="74"/>
      <c r="B34" s="67"/>
      <c r="C34" s="67"/>
      <c r="D34" s="96"/>
      <c r="E34" s="107"/>
      <c r="F34" s="107"/>
      <c r="G34" s="75"/>
      <c r="H34" s="67"/>
    </row>
    <row r="35" spans="1:8" ht="16.899999999999999" customHeight="1">
      <c r="A35" s="74"/>
      <c r="B35" s="67"/>
      <c r="C35" s="30"/>
      <c r="D35" s="30"/>
      <c r="E35" s="30"/>
      <c r="F35" s="30"/>
      <c r="G35" s="296"/>
      <c r="H35" s="67"/>
    </row>
    <row r="36" spans="1:8" ht="16.899999999999999" customHeight="1">
      <c r="A36" s="74"/>
      <c r="B36" s="67"/>
      <c r="C36" s="30"/>
      <c r="D36" s="30"/>
      <c r="E36" s="30"/>
      <c r="F36" s="30"/>
      <c r="G36" s="200"/>
      <c r="H36" s="67"/>
    </row>
    <row r="37" spans="1:8" ht="16.899999999999999" customHeight="1">
      <c r="A37" s="74"/>
      <c r="B37" s="67"/>
      <c r="C37" s="30"/>
      <c r="D37" s="30"/>
      <c r="E37" s="30"/>
      <c r="F37" s="30"/>
      <c r="G37" s="200"/>
      <c r="H37" s="67"/>
    </row>
    <row r="38" spans="1:8" ht="16.899999999999999" customHeight="1">
      <c r="A38" s="74"/>
      <c r="B38" s="67"/>
      <c r="C38" s="30"/>
      <c r="D38" s="30"/>
      <c r="E38" s="30"/>
      <c r="F38" s="30"/>
      <c r="G38" s="200"/>
      <c r="H38" s="67"/>
    </row>
    <row r="39" spans="1:8" ht="16.899999999999999" customHeight="1">
      <c r="A39" s="74"/>
      <c r="B39" s="67"/>
      <c r="C39" s="30"/>
      <c r="D39" s="30"/>
      <c r="E39" s="30"/>
      <c r="F39" s="30"/>
      <c r="G39" s="200"/>
      <c r="H39" s="67"/>
    </row>
    <row r="40" spans="1:8" ht="16.899999999999999" customHeight="1">
      <c r="A40" s="74"/>
      <c r="B40" s="67"/>
      <c r="C40" s="30"/>
      <c r="D40" s="30"/>
      <c r="E40" s="30"/>
      <c r="F40" s="30"/>
      <c r="G40" s="200"/>
      <c r="H40" s="67"/>
    </row>
    <row r="41" spans="1:8" ht="16.899999999999999" customHeight="1">
      <c r="A41" s="74"/>
      <c r="B41" s="67"/>
      <c r="C41" s="30"/>
      <c r="D41" s="30"/>
      <c r="E41" s="30"/>
      <c r="F41" s="30"/>
      <c r="G41" s="200"/>
      <c r="H41" s="67"/>
    </row>
    <row r="42" spans="1:8" ht="16.899999999999999" customHeight="1">
      <c r="A42" s="74"/>
      <c r="B42" s="67"/>
      <c r="C42" s="30"/>
      <c r="D42" s="30"/>
      <c r="E42" s="30"/>
      <c r="F42" s="30"/>
      <c r="G42" s="200"/>
      <c r="H42" s="67"/>
    </row>
    <row r="43" spans="1:8" ht="16.899999999999999" customHeight="1">
      <c r="A43" s="74"/>
      <c r="B43" s="67"/>
      <c r="C43" s="30"/>
      <c r="D43" s="30"/>
      <c r="E43" s="30"/>
      <c r="F43" s="30"/>
      <c r="G43" s="200"/>
      <c r="H43" s="67"/>
    </row>
    <row r="44" spans="1:8" ht="16.899999999999999" customHeight="1">
      <c r="A44" s="74"/>
      <c r="B44" s="67"/>
      <c r="C44" s="30"/>
      <c r="D44" s="30"/>
      <c r="E44" s="30"/>
      <c r="F44" s="30"/>
      <c r="G44" s="200"/>
      <c r="H44" s="67"/>
    </row>
    <row r="45" spans="1:8" ht="16.899999999999999" customHeight="1">
      <c r="A45" s="74"/>
      <c r="B45" s="67"/>
      <c r="C45" s="30"/>
      <c r="D45" s="30"/>
      <c r="E45" s="30"/>
      <c r="F45" s="30"/>
      <c r="G45" s="200"/>
      <c r="H45" s="67"/>
    </row>
    <row r="46" spans="1:8" ht="16.899999999999999" customHeight="1">
      <c r="A46" s="74"/>
      <c r="B46" s="67"/>
      <c r="C46" s="30"/>
      <c r="D46" s="30"/>
      <c r="E46" s="30"/>
      <c r="F46" s="30"/>
      <c r="G46" s="200"/>
      <c r="H46" s="67"/>
    </row>
    <row r="47" spans="1:8" ht="16.899999999999999" customHeight="1">
      <c r="A47" s="74"/>
      <c r="B47" s="67"/>
      <c r="C47" s="67"/>
      <c r="D47" s="67"/>
      <c r="E47" s="67"/>
      <c r="F47" s="67"/>
      <c r="G47" s="307"/>
      <c r="H47" s="67"/>
    </row>
    <row r="48" spans="1:8" ht="16.899999999999999" customHeight="1">
      <c r="A48" s="74"/>
      <c r="B48" s="67"/>
      <c r="C48" s="67"/>
      <c r="D48" s="67"/>
      <c r="E48" s="67"/>
      <c r="F48" s="67"/>
      <c r="G48" s="75"/>
      <c r="H48" s="67"/>
    </row>
    <row r="49" spans="1:8" ht="16.899999999999999" customHeight="1">
      <c r="A49" s="74"/>
      <c r="B49" s="67"/>
      <c r="C49" s="67"/>
      <c r="D49" s="67"/>
      <c r="E49" s="67"/>
      <c r="F49" s="67"/>
      <c r="G49" s="75"/>
      <c r="H49" s="67"/>
    </row>
    <row r="50" spans="1:8" ht="16.899999999999999" customHeight="1">
      <c r="A50" s="74"/>
      <c r="B50" s="67"/>
      <c r="C50" s="67"/>
      <c r="D50" s="67"/>
      <c r="E50" s="67"/>
      <c r="F50" s="67"/>
      <c r="G50" s="75"/>
      <c r="H50" s="67"/>
    </row>
    <row r="51" spans="1:8" ht="16.899999999999999" customHeight="1">
      <c r="A51" s="74"/>
      <c r="B51" s="67"/>
      <c r="C51" s="67"/>
      <c r="D51" s="67"/>
      <c r="E51" s="67"/>
      <c r="F51" s="67"/>
      <c r="G51" s="75"/>
      <c r="H51" s="67"/>
    </row>
    <row r="52" spans="1:8" ht="16.899999999999999" customHeight="1">
      <c r="A52" s="74"/>
      <c r="B52" s="67"/>
      <c r="C52" s="67"/>
      <c r="D52" s="67"/>
      <c r="E52" s="67"/>
      <c r="F52" s="67"/>
      <c r="G52" s="75"/>
      <c r="H52" s="67"/>
    </row>
    <row r="53" spans="1:8" ht="16.899999999999999" customHeight="1">
      <c r="A53" s="74"/>
      <c r="B53" s="67"/>
      <c r="C53" s="67"/>
      <c r="D53" s="67"/>
      <c r="E53" s="67"/>
      <c r="F53" s="134"/>
      <c r="G53" s="135"/>
      <c r="H53" s="67"/>
    </row>
    <row r="54" spans="1:8" ht="16.899999999999999" customHeight="1">
      <c r="A54" s="74"/>
      <c r="B54" s="67"/>
      <c r="C54" s="107"/>
      <c r="D54" s="107"/>
      <c r="E54" s="67"/>
      <c r="F54" s="67"/>
      <c r="G54" s="75"/>
      <c r="H54" s="67"/>
    </row>
    <row r="55" spans="1:8" ht="16.899999999999999" customHeight="1">
      <c r="A55" s="74"/>
      <c r="B55" s="67"/>
      <c r="C55" s="107"/>
      <c r="D55" s="107"/>
      <c r="E55" s="67"/>
      <c r="F55" s="67"/>
      <c r="G55" s="75"/>
      <c r="H55" s="67"/>
    </row>
    <row r="56" spans="1:8" ht="16.899999999999999" customHeight="1">
      <c r="A56" s="74"/>
      <c r="B56" s="67"/>
      <c r="C56" s="30"/>
      <c r="D56" s="30"/>
      <c r="E56" s="30"/>
      <c r="F56" s="202"/>
      <c r="G56" s="200"/>
      <c r="H56" s="67"/>
    </row>
    <row r="57" spans="1:8" ht="16.899999999999999" customHeight="1">
      <c r="A57" s="74"/>
      <c r="B57" s="67"/>
      <c r="C57" s="30"/>
      <c r="D57" s="30"/>
      <c r="E57" s="30"/>
      <c r="F57" s="202"/>
      <c r="G57" s="200"/>
      <c r="H57" s="67"/>
    </row>
    <row r="58" spans="1:8" ht="16.899999999999999" customHeight="1">
      <c r="A58" s="74"/>
      <c r="B58" s="67"/>
      <c r="C58" s="30"/>
      <c r="D58" s="30"/>
      <c r="E58" s="30"/>
      <c r="F58" s="202"/>
      <c r="G58" s="200"/>
      <c r="H58" s="67"/>
    </row>
    <row r="59" spans="1:8" ht="16.899999999999999" customHeight="1">
      <c r="A59" s="74"/>
      <c r="B59" s="67"/>
      <c r="C59" s="30"/>
      <c r="D59" s="30"/>
      <c r="E59" s="30"/>
      <c r="F59" s="202"/>
      <c r="G59" s="200"/>
      <c r="H59" s="67"/>
    </row>
    <row r="60" spans="1:8" ht="16.899999999999999" customHeight="1">
      <c r="A60" s="74"/>
      <c r="B60" s="67"/>
      <c r="C60" s="30"/>
      <c r="D60" s="30"/>
      <c r="E60" s="30"/>
      <c r="F60" s="202"/>
      <c r="G60" s="200"/>
      <c r="H60" s="67"/>
    </row>
    <row r="61" spans="1:8" ht="16.899999999999999" customHeight="1">
      <c r="A61" s="74"/>
      <c r="B61" s="67"/>
      <c r="C61" s="30"/>
      <c r="D61" s="30"/>
      <c r="E61" s="30"/>
      <c r="F61" s="202"/>
      <c r="G61" s="200"/>
      <c r="H61" s="67"/>
    </row>
    <row r="62" spans="1:8" ht="16.899999999999999" customHeight="1">
      <c r="A62" s="74"/>
      <c r="B62" s="67"/>
      <c r="C62" s="30"/>
      <c r="D62" s="30"/>
      <c r="E62" s="30"/>
      <c r="F62" s="202"/>
      <c r="G62" s="200"/>
      <c r="H62" s="67"/>
    </row>
    <row r="63" spans="1:8" ht="16.899999999999999" customHeight="1">
      <c r="A63" s="74"/>
      <c r="B63" s="67"/>
      <c r="C63" s="30"/>
      <c r="D63" s="30"/>
      <c r="E63" s="30"/>
      <c r="F63" s="202"/>
      <c r="G63" s="200"/>
      <c r="H63" s="67"/>
    </row>
    <row r="64" spans="1:8" ht="16.899999999999999" customHeight="1">
      <c r="A64" s="74"/>
      <c r="B64" s="67"/>
      <c r="C64" s="30"/>
      <c r="D64" s="30"/>
      <c r="E64" s="30"/>
      <c r="F64" s="202"/>
      <c r="G64" s="200"/>
      <c r="H64" s="67"/>
    </row>
    <row r="65" spans="1:8" ht="16.899999999999999" customHeight="1" thickBot="1">
      <c r="A65" s="162"/>
      <c r="B65" s="103"/>
      <c r="C65" s="149"/>
      <c r="D65" s="149"/>
      <c r="E65" s="149"/>
      <c r="F65" s="591"/>
      <c r="G65" s="592"/>
      <c r="H65" s="67"/>
    </row>
    <row r="66" spans="1:8" ht="16.899999999999999" customHeight="1">
      <c r="A66" s="67"/>
      <c r="B66" s="67"/>
      <c r="C66" s="67"/>
      <c r="D66" s="67"/>
      <c r="E66" s="67"/>
      <c r="F66" s="67"/>
      <c r="G66" s="67"/>
      <c r="H66" s="67"/>
    </row>
    <row r="67" spans="1:8" ht="16.899999999999999" customHeight="1">
      <c r="A67" s="134">
        <v>90</v>
      </c>
      <c r="B67" s="134"/>
      <c r="C67" s="134"/>
      <c r="D67" s="134"/>
      <c r="E67" s="134"/>
      <c r="F67" s="134"/>
      <c r="G67" s="134"/>
      <c r="H67" s="67"/>
    </row>
    <row r="68" spans="1:8">
      <c r="A68" s="67"/>
    </row>
    <row r="69" spans="1:8">
      <c r="A69" s="67"/>
    </row>
    <row r="70" spans="1:8">
      <c r="A70" s="67"/>
    </row>
    <row r="71" spans="1:8">
      <c r="A71" s="67"/>
    </row>
    <row r="72" spans="1:8">
      <c r="A72" s="67"/>
    </row>
    <row r="73" spans="1:8">
      <c r="A73" s="67"/>
    </row>
    <row r="74" spans="1:8">
      <c r="A74" s="67"/>
    </row>
    <row r="75" spans="1:8">
      <c r="A75" s="67"/>
    </row>
    <row r="76" spans="1:8">
      <c r="A76" s="67"/>
    </row>
    <row r="77" spans="1:8">
      <c r="A77" s="67"/>
    </row>
    <row r="78" spans="1:8">
      <c r="A78" s="67"/>
    </row>
    <row r="79" spans="1:8">
      <c r="A79" s="67"/>
    </row>
    <row r="80" spans="1:8">
      <c r="A80" s="67"/>
    </row>
    <row r="81" spans="1:1">
      <c r="A81" s="67"/>
    </row>
    <row r="82" spans="1:1">
      <c r="A82" s="67"/>
    </row>
  </sheetData>
  <phoneticPr fontId="62" type="noConversion"/>
  <printOptions horizontalCentered="1"/>
  <pageMargins left="0.5" right="0.5" top="0.5" bottom="0.5" header="0.5" footer="0.5"/>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651" r:id="rId4" name="Button 67">
              <controlPr locked="0" defaultSize="0" autoFill="0" autoLine="0" autoPict="0">
                <anchor moveWithCells="1" sizeWithCells="1">
                  <from>
                    <xdr:col>0</xdr:col>
                    <xdr:colOff>0</xdr:colOff>
                    <xdr:row>68</xdr:row>
                    <xdr:rowOff>142875</xdr:rowOff>
                  </from>
                  <to>
                    <xdr:col>0</xdr:col>
                    <xdr:colOff>0</xdr:colOff>
                    <xdr:row>71</xdr:row>
                    <xdr:rowOff>66675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9"/>
  <sheetViews>
    <sheetView zoomScale="80" zoomScaleNormal="80" workbookViewId="0">
      <selection activeCell="A42" sqref="A42"/>
    </sheetView>
  </sheetViews>
  <sheetFormatPr defaultColWidth="9.77734375" defaultRowHeight="15"/>
  <cols>
    <col min="1" max="1" width="7.77734375" customWidth="1"/>
    <col min="2" max="2" width="1.77734375" customWidth="1"/>
    <col min="3" max="3" width="35.77734375" customWidth="1"/>
    <col min="4" max="5" width="12.77734375" customWidth="1"/>
    <col min="6" max="6" width="30.77734375" customWidth="1"/>
    <col min="7" max="7" width="20.109375" bestFit="1" customWidth="1"/>
  </cols>
  <sheetData>
    <row r="1" spans="1:8" ht="16.899999999999999" customHeight="1" thickBot="1">
      <c r="A1" s="152" t="str">
        <f>'Data Sheet'!A54</f>
        <v>Annual Report of Pattersonville Telephone Company                                                                                           For the period ending December 31, 2014</v>
      </c>
      <c r="B1" s="2"/>
      <c r="C1" s="2"/>
      <c r="D1" s="2"/>
      <c r="E1" s="2"/>
      <c r="F1" s="2"/>
      <c r="G1" s="2"/>
      <c r="H1" s="2"/>
    </row>
    <row r="2" spans="1:8" ht="21.75" customHeight="1">
      <c r="A2" s="279"/>
      <c r="B2" s="166"/>
      <c r="C2" s="166"/>
      <c r="D2" s="166"/>
      <c r="E2" s="166"/>
      <c r="F2" s="166"/>
      <c r="G2" s="1372"/>
      <c r="H2" s="2"/>
    </row>
    <row r="3" spans="1:8" ht="16.899999999999999" customHeight="1">
      <c r="A3" s="157"/>
      <c r="B3" s="2"/>
      <c r="C3" s="2"/>
      <c r="D3" s="2"/>
      <c r="E3" s="2"/>
      <c r="F3" s="2"/>
      <c r="G3" s="283"/>
      <c r="H3" s="2"/>
    </row>
    <row r="4" spans="1:8" ht="16.899999999999999" customHeight="1">
      <c r="A4" s="562" t="s">
        <v>861</v>
      </c>
      <c r="B4" s="164"/>
      <c r="C4" s="164"/>
      <c r="D4" s="164"/>
      <c r="E4" s="164"/>
      <c r="F4" s="164"/>
      <c r="G4" s="281"/>
      <c r="H4" s="2"/>
    </row>
    <row r="5" spans="1:8" ht="16.899999999999999" customHeight="1">
      <c r="A5" s="562" t="s">
        <v>862</v>
      </c>
      <c r="B5" s="164"/>
      <c r="C5" s="164"/>
      <c r="D5" s="164"/>
      <c r="E5" s="164"/>
      <c r="F5" s="164"/>
      <c r="G5" s="281"/>
      <c r="H5" s="2"/>
    </row>
    <row r="6" spans="1:8" ht="16.899999999999999" customHeight="1">
      <c r="A6" s="157"/>
      <c r="B6" s="2"/>
      <c r="C6" s="2"/>
      <c r="D6" s="2"/>
      <c r="E6" s="2"/>
      <c r="F6" s="2"/>
      <c r="G6" s="283"/>
      <c r="H6" s="2"/>
    </row>
    <row r="7" spans="1:8" ht="16.899999999999999" customHeight="1">
      <c r="A7" s="569" t="s">
        <v>1361</v>
      </c>
      <c r="B7" s="2" t="s">
        <v>1722</v>
      </c>
      <c r="C7" s="2"/>
      <c r="D7" s="2"/>
      <c r="E7" s="2"/>
      <c r="F7" s="2"/>
      <c r="G7" s="283"/>
      <c r="H7" s="2"/>
    </row>
    <row r="8" spans="1:8" ht="16.899999999999999" customHeight="1">
      <c r="A8" s="157"/>
      <c r="B8" s="2" t="s">
        <v>1723</v>
      </c>
      <c r="C8" s="2"/>
      <c r="D8" s="2"/>
      <c r="E8" s="2"/>
      <c r="F8" s="2"/>
      <c r="G8" s="283"/>
      <c r="H8" s="2"/>
    </row>
    <row r="9" spans="1:8" ht="16.899999999999999" customHeight="1">
      <c r="A9" s="157"/>
      <c r="B9" s="2" t="s">
        <v>91</v>
      </c>
      <c r="C9" s="2"/>
      <c r="D9" s="2"/>
      <c r="E9" s="2"/>
      <c r="F9" s="2"/>
      <c r="G9" s="283"/>
      <c r="H9" s="2"/>
    </row>
    <row r="10" spans="1:8" ht="16.899999999999999" customHeight="1">
      <c r="A10" s="569" t="s">
        <v>1375</v>
      </c>
      <c r="B10" s="2" t="s">
        <v>92</v>
      </c>
      <c r="C10" s="2"/>
      <c r="D10" s="2"/>
      <c r="E10" s="2"/>
      <c r="F10" s="2"/>
      <c r="G10" s="283"/>
      <c r="H10" s="2"/>
    </row>
    <row r="11" spans="1:8" ht="16.899999999999999" customHeight="1">
      <c r="A11" s="569" t="s">
        <v>2137</v>
      </c>
      <c r="B11" s="1077" t="s">
        <v>743</v>
      </c>
      <c r="C11" s="1077"/>
      <c r="D11" s="1077"/>
      <c r="E11" s="1077"/>
      <c r="F11" s="1077"/>
      <c r="G11" s="1091"/>
      <c r="H11" s="2"/>
    </row>
    <row r="12" spans="1:8" ht="16.899999999999999" customHeight="1">
      <c r="A12" s="569"/>
      <c r="B12" s="1373" t="s">
        <v>744</v>
      </c>
      <c r="C12" s="1373"/>
      <c r="D12" s="1077"/>
      <c r="E12" s="1077"/>
      <c r="F12" s="1077"/>
      <c r="G12" s="1091"/>
      <c r="H12" s="2"/>
    </row>
    <row r="13" spans="1:8" ht="16.899999999999999" customHeight="1">
      <c r="A13" s="284"/>
      <c r="B13" s="1374"/>
      <c r="C13" s="1374"/>
      <c r="D13" s="1374"/>
      <c r="E13" s="1374"/>
      <c r="F13" s="1374"/>
      <c r="G13" s="1375"/>
      <c r="H13" s="2"/>
    </row>
    <row r="14" spans="1:8" ht="16.899999999999999" customHeight="1">
      <c r="A14" s="486"/>
      <c r="B14" s="2"/>
      <c r="C14" s="327"/>
      <c r="D14" s="509" t="s">
        <v>93</v>
      </c>
      <c r="E14" s="509" t="s">
        <v>899</v>
      </c>
      <c r="F14" s="509" t="s">
        <v>94</v>
      </c>
      <c r="G14" s="283"/>
      <c r="H14" s="2"/>
    </row>
    <row r="15" spans="1:8" ht="16.899999999999999" customHeight="1">
      <c r="A15" s="484" t="s">
        <v>2228</v>
      </c>
      <c r="B15" s="2"/>
      <c r="C15" s="509" t="s">
        <v>95</v>
      </c>
      <c r="D15" s="509" t="s">
        <v>96</v>
      </c>
      <c r="E15" s="509" t="s">
        <v>2240</v>
      </c>
      <c r="F15" s="509" t="s">
        <v>97</v>
      </c>
      <c r="G15" s="431" t="s">
        <v>1219</v>
      </c>
      <c r="H15" s="2"/>
    </row>
    <row r="16" spans="1:8" ht="16.899999999999999" customHeight="1">
      <c r="A16" s="485" t="s">
        <v>2240</v>
      </c>
      <c r="B16" s="285"/>
      <c r="C16" s="572" t="s">
        <v>2722</v>
      </c>
      <c r="D16" s="572" t="s">
        <v>2723</v>
      </c>
      <c r="E16" s="572" t="s">
        <v>2724</v>
      </c>
      <c r="F16" s="572" t="s">
        <v>2254</v>
      </c>
      <c r="G16" s="574" t="s">
        <v>2255</v>
      </c>
      <c r="H16" s="2"/>
    </row>
    <row r="17" spans="1:8" ht="16.899999999999999" customHeight="1">
      <c r="A17" s="486"/>
      <c r="B17" s="2"/>
      <c r="C17" s="327" t="s">
        <v>98</v>
      </c>
      <c r="D17" s="327"/>
      <c r="E17" s="327"/>
      <c r="F17" s="327"/>
      <c r="G17" s="283"/>
      <c r="H17" s="2"/>
    </row>
    <row r="18" spans="1:8" ht="16.899999999999999" customHeight="1">
      <c r="A18" s="484" t="s">
        <v>2727</v>
      </c>
      <c r="B18" s="2"/>
      <c r="C18" s="335"/>
      <c r="D18" s="335"/>
      <c r="E18" s="335"/>
      <c r="F18" s="335"/>
      <c r="G18" s="563"/>
      <c r="H18" s="2"/>
    </row>
    <row r="19" spans="1:8" ht="16.899999999999999" customHeight="1">
      <c r="A19" s="484">
        <f>+A18+1</f>
        <v>2</v>
      </c>
      <c r="B19" s="2"/>
      <c r="C19" s="335"/>
      <c r="D19" s="335"/>
      <c r="E19" s="335"/>
      <c r="F19" s="335"/>
      <c r="G19" s="288"/>
      <c r="H19" s="2"/>
    </row>
    <row r="20" spans="1:8" ht="16.899999999999999" customHeight="1">
      <c r="A20" s="484">
        <f t="shared" ref="A20:A28" si="0">+A19+1</f>
        <v>3</v>
      </c>
      <c r="B20" s="2"/>
      <c r="C20" s="335"/>
      <c r="D20" s="335"/>
      <c r="E20" s="335"/>
      <c r="F20" s="335"/>
      <c r="G20" s="288"/>
      <c r="H20" s="2"/>
    </row>
    <row r="21" spans="1:8" ht="16.899999999999999" customHeight="1">
      <c r="A21" s="484">
        <f t="shared" si="0"/>
        <v>4</v>
      </c>
      <c r="B21" s="2"/>
      <c r="C21" s="335"/>
      <c r="D21" s="335"/>
      <c r="E21" s="335"/>
      <c r="F21" s="335"/>
      <c r="G21" s="288"/>
      <c r="H21" s="2"/>
    </row>
    <row r="22" spans="1:8" ht="16.899999999999999" customHeight="1">
      <c r="A22" s="484">
        <f t="shared" si="0"/>
        <v>5</v>
      </c>
      <c r="B22" s="2"/>
      <c r="C22" s="335"/>
      <c r="D22" s="335"/>
      <c r="E22" s="335"/>
      <c r="F22" s="335"/>
      <c r="G22" s="288"/>
      <c r="H22" s="2"/>
    </row>
    <row r="23" spans="1:8" ht="16.899999999999999" customHeight="1">
      <c r="A23" s="484">
        <f t="shared" si="0"/>
        <v>6</v>
      </c>
      <c r="B23" s="2"/>
      <c r="C23" s="335"/>
      <c r="D23" s="335"/>
      <c r="E23" s="335"/>
      <c r="F23" s="335"/>
      <c r="G23" s="288"/>
      <c r="H23" s="2"/>
    </row>
    <row r="24" spans="1:8" ht="16.899999999999999" customHeight="1">
      <c r="A24" s="484">
        <f t="shared" si="0"/>
        <v>7</v>
      </c>
      <c r="B24" s="2"/>
      <c r="C24" s="335"/>
      <c r="D24" s="335"/>
      <c r="E24" s="335"/>
      <c r="F24" s="335"/>
      <c r="G24" s="288"/>
      <c r="H24" s="2"/>
    </row>
    <row r="25" spans="1:8" ht="16.899999999999999" customHeight="1">
      <c r="A25" s="484">
        <f t="shared" si="0"/>
        <v>8</v>
      </c>
      <c r="B25" s="2"/>
      <c r="C25" s="335"/>
      <c r="D25" s="335"/>
      <c r="E25" s="335"/>
      <c r="F25" s="335"/>
      <c r="G25" s="288"/>
      <c r="H25" s="2"/>
    </row>
    <row r="26" spans="1:8" ht="16.899999999999999" customHeight="1">
      <c r="A26" s="484">
        <f t="shared" si="0"/>
        <v>9</v>
      </c>
      <c r="B26" s="2"/>
      <c r="C26" s="335"/>
      <c r="D26" s="335"/>
      <c r="E26" s="335"/>
      <c r="F26" s="335"/>
      <c r="G26" s="288"/>
      <c r="H26" s="2"/>
    </row>
    <row r="27" spans="1:8" ht="16.899999999999999" customHeight="1">
      <c r="A27" s="484">
        <f t="shared" si="0"/>
        <v>10</v>
      </c>
      <c r="B27" s="2"/>
      <c r="C27" s="335"/>
      <c r="D27" s="335"/>
      <c r="E27" s="335"/>
      <c r="F27" s="335"/>
      <c r="G27" s="288"/>
      <c r="H27" s="2"/>
    </row>
    <row r="28" spans="1:8" ht="16.899999999999999" customHeight="1">
      <c r="A28" s="484">
        <f t="shared" si="0"/>
        <v>11</v>
      </c>
      <c r="B28" s="2"/>
      <c r="C28" s="760" t="s">
        <v>99</v>
      </c>
      <c r="D28" s="332"/>
      <c r="E28" s="332"/>
      <c r="F28" s="332"/>
      <c r="G28" s="347">
        <v>0</v>
      </c>
      <c r="H28" s="2"/>
    </row>
    <row r="29" spans="1:8" ht="16.899999999999999" customHeight="1">
      <c r="A29" s="486"/>
      <c r="B29" s="2"/>
      <c r="C29" s="327" t="s">
        <v>100</v>
      </c>
      <c r="D29" s="327"/>
      <c r="E29" s="327"/>
      <c r="F29" s="327"/>
      <c r="G29" s="283"/>
      <c r="H29" s="2"/>
    </row>
    <row r="30" spans="1:8" ht="16.899999999999999" customHeight="1">
      <c r="A30" s="484">
        <f>+A28+1</f>
        <v>12</v>
      </c>
      <c r="B30" s="2"/>
      <c r="C30" s="335"/>
      <c r="D30" s="335"/>
      <c r="E30" s="335"/>
      <c r="F30" s="335"/>
      <c r="G30" s="288"/>
      <c r="H30" s="2"/>
    </row>
    <row r="31" spans="1:8" ht="16.899999999999999" customHeight="1">
      <c r="A31" s="484">
        <f>+A30+1</f>
        <v>13</v>
      </c>
      <c r="B31" s="2"/>
      <c r="C31" s="335"/>
      <c r="D31" s="335"/>
      <c r="E31" s="335"/>
      <c r="F31" s="335"/>
      <c r="G31" s="288"/>
      <c r="H31" s="2"/>
    </row>
    <row r="32" spans="1:8" ht="16.899999999999999" customHeight="1">
      <c r="A32" s="484">
        <f t="shared" ref="A32:A41" si="1">+A31+1</f>
        <v>14</v>
      </c>
      <c r="B32" s="2"/>
      <c r="C32" s="335"/>
      <c r="D32" s="335"/>
      <c r="E32" s="335"/>
      <c r="F32" s="335"/>
      <c r="G32" s="288"/>
      <c r="H32" s="2"/>
    </row>
    <row r="33" spans="1:8" ht="16.899999999999999" customHeight="1">
      <c r="A33" s="484">
        <f t="shared" si="1"/>
        <v>15</v>
      </c>
      <c r="B33" s="2"/>
      <c r="C33" s="335"/>
      <c r="D33" s="335"/>
      <c r="E33" s="335"/>
      <c r="F33" s="335"/>
      <c r="G33" s="288"/>
      <c r="H33" s="2"/>
    </row>
    <row r="34" spans="1:8" ht="16.899999999999999" customHeight="1">
      <c r="A34" s="484">
        <f t="shared" si="1"/>
        <v>16</v>
      </c>
      <c r="B34" s="2"/>
      <c r="C34" s="335"/>
      <c r="D34" s="335"/>
      <c r="E34" s="335"/>
      <c r="F34" s="335"/>
      <c r="G34" s="288"/>
      <c r="H34" s="2"/>
    </row>
    <row r="35" spans="1:8" ht="16.899999999999999" customHeight="1">
      <c r="A35" s="484">
        <f t="shared" si="1"/>
        <v>17</v>
      </c>
      <c r="B35" s="2"/>
      <c r="C35" s="335"/>
      <c r="D35" s="335"/>
      <c r="E35" s="335"/>
      <c r="F35" s="335"/>
      <c r="G35" s="288"/>
      <c r="H35" s="2"/>
    </row>
    <row r="36" spans="1:8" ht="16.899999999999999" customHeight="1">
      <c r="A36" s="484">
        <f t="shared" si="1"/>
        <v>18</v>
      </c>
      <c r="B36" s="2"/>
      <c r="C36" s="335"/>
      <c r="D36" s="335"/>
      <c r="E36" s="335"/>
      <c r="F36" s="335"/>
      <c r="G36" s="288"/>
      <c r="H36" s="2"/>
    </row>
    <row r="37" spans="1:8" ht="16.899999999999999" customHeight="1">
      <c r="A37" s="484">
        <f t="shared" si="1"/>
        <v>19</v>
      </c>
      <c r="B37" s="2"/>
      <c r="C37" s="335"/>
      <c r="D37" s="335"/>
      <c r="E37" s="335"/>
      <c r="F37" s="335"/>
      <c r="G37" s="288"/>
      <c r="H37" s="2"/>
    </row>
    <row r="38" spans="1:8" ht="16.899999999999999" customHeight="1">
      <c r="A38" s="484">
        <f t="shared" si="1"/>
        <v>20</v>
      </c>
      <c r="B38" s="2"/>
      <c r="C38" s="335"/>
      <c r="D38" s="335"/>
      <c r="E38" s="335"/>
      <c r="F38" s="335"/>
      <c r="G38" s="288"/>
      <c r="H38" s="2"/>
    </row>
    <row r="39" spans="1:8" ht="16.899999999999999" customHeight="1">
      <c r="A39" s="484">
        <f t="shared" si="1"/>
        <v>21</v>
      </c>
      <c r="B39" s="2"/>
      <c r="C39" s="335"/>
      <c r="D39" s="335"/>
      <c r="E39" s="335"/>
      <c r="F39" s="335"/>
      <c r="G39" s="288"/>
      <c r="H39" s="2"/>
    </row>
    <row r="40" spans="1:8" ht="16.899999999999999" customHeight="1">
      <c r="A40" s="484">
        <f t="shared" si="1"/>
        <v>22</v>
      </c>
      <c r="B40" s="2"/>
      <c r="C40" s="335" t="s">
        <v>101</v>
      </c>
      <c r="D40" s="335"/>
      <c r="E40" s="335"/>
      <c r="F40" s="335"/>
      <c r="G40" s="288"/>
      <c r="H40" s="2"/>
    </row>
    <row r="41" spans="1:8" ht="16.899999999999999" customHeight="1">
      <c r="A41" s="484">
        <f t="shared" si="1"/>
        <v>23</v>
      </c>
      <c r="B41" s="2"/>
      <c r="C41" s="760" t="s">
        <v>102</v>
      </c>
      <c r="D41" s="332"/>
      <c r="E41" s="332"/>
      <c r="F41" s="332"/>
      <c r="G41" s="324">
        <v>0</v>
      </c>
      <c r="H41" s="2"/>
    </row>
    <row r="42" spans="1:8" ht="16.899999999999999" customHeight="1" thickBot="1">
      <c r="A42" s="828">
        <f>+A41+1</f>
        <v>24</v>
      </c>
      <c r="B42" s="318"/>
      <c r="C42" s="829" t="s">
        <v>103</v>
      </c>
      <c r="D42" s="952"/>
      <c r="E42" s="952"/>
      <c r="F42" s="952"/>
      <c r="G42" s="953">
        <v>0</v>
      </c>
      <c r="H42" s="2"/>
    </row>
    <row r="43" spans="1:8" ht="16.899999999999999" customHeight="1">
      <c r="A43" s="2"/>
      <c r="B43" s="2"/>
      <c r="C43" s="2"/>
      <c r="D43" s="2"/>
      <c r="E43" s="2"/>
      <c r="F43" s="2"/>
      <c r="G43" s="348" t="s">
        <v>2189</v>
      </c>
      <c r="H43" s="2"/>
    </row>
    <row r="44" spans="1:8" ht="16.899999999999999" customHeight="1">
      <c r="A44" s="164">
        <v>91</v>
      </c>
      <c r="B44" s="164"/>
      <c r="C44" s="164"/>
      <c r="D44" s="164"/>
      <c r="E44" s="164"/>
      <c r="F44" s="164"/>
      <c r="G44" s="164"/>
      <c r="H44" s="2"/>
    </row>
    <row r="45" spans="1:8" ht="15.75" thickBot="1">
      <c r="A45" s="1087"/>
      <c r="B45" s="2"/>
      <c r="C45" s="2"/>
      <c r="D45" s="2"/>
      <c r="E45" s="2"/>
      <c r="F45" s="2"/>
      <c r="G45" s="2"/>
      <c r="H45" s="2"/>
    </row>
    <row r="46" spans="1:8">
      <c r="A46" s="279"/>
      <c r="B46" s="166"/>
      <c r="C46" s="166"/>
      <c r="D46" s="166"/>
      <c r="E46" s="166"/>
      <c r="F46" s="166"/>
      <c r="G46" s="280"/>
      <c r="H46" s="2"/>
    </row>
    <row r="47" spans="1:8">
      <c r="A47" s="157"/>
      <c r="B47" s="2"/>
      <c r="C47" s="2"/>
      <c r="D47" s="2"/>
      <c r="E47" s="2"/>
      <c r="F47" s="2"/>
      <c r="G47" s="283"/>
      <c r="H47" s="2"/>
    </row>
    <row r="48" spans="1:8" ht="18">
      <c r="A48" s="639" t="s">
        <v>861</v>
      </c>
      <c r="B48" s="164"/>
      <c r="C48" s="164"/>
      <c r="D48" s="164"/>
      <c r="E48" s="164"/>
      <c r="F48" s="164"/>
      <c r="G48" s="281"/>
      <c r="H48" s="2"/>
    </row>
    <row r="49" spans="1:8" ht="18">
      <c r="A49" s="639" t="s">
        <v>862</v>
      </c>
      <c r="B49" s="164"/>
      <c r="C49" s="164"/>
      <c r="D49" s="164"/>
      <c r="E49" s="164"/>
      <c r="F49" s="164"/>
      <c r="G49" s="281"/>
      <c r="H49" s="2"/>
    </row>
    <row r="50" spans="1:8">
      <c r="A50" s="157"/>
      <c r="B50" s="2"/>
      <c r="C50" s="2"/>
      <c r="D50" s="2"/>
      <c r="E50" s="2"/>
      <c r="F50" s="2"/>
      <c r="G50" s="283"/>
      <c r="H50" s="2"/>
    </row>
    <row r="51" spans="1:8">
      <c r="A51" s="157"/>
      <c r="B51" s="2"/>
      <c r="C51" s="2"/>
      <c r="D51" s="2"/>
      <c r="E51" s="2"/>
      <c r="F51" s="2"/>
      <c r="G51" s="283"/>
      <c r="H51" s="2"/>
    </row>
    <row r="52" spans="1:8">
      <c r="A52" s="157"/>
      <c r="B52" s="2"/>
      <c r="C52" s="2"/>
      <c r="D52" s="2"/>
      <c r="E52" s="2"/>
      <c r="F52" s="2"/>
      <c r="G52" s="283"/>
      <c r="H52" s="2"/>
    </row>
    <row r="53" spans="1:8">
      <c r="A53" s="157"/>
      <c r="B53" s="2"/>
      <c r="C53" s="2"/>
      <c r="D53" s="2"/>
      <c r="E53" s="2"/>
      <c r="F53" s="2"/>
      <c r="G53" s="283"/>
      <c r="H53" s="2"/>
    </row>
    <row r="54" spans="1:8">
      <c r="A54" s="157"/>
      <c r="B54" s="2"/>
      <c r="C54" s="2"/>
      <c r="D54" s="2"/>
      <c r="E54" s="2"/>
      <c r="F54" s="2"/>
      <c r="G54" s="283"/>
      <c r="H54" s="2"/>
    </row>
    <row r="55" spans="1:8">
      <c r="A55" s="157"/>
      <c r="B55" s="2"/>
      <c r="C55" s="2"/>
      <c r="D55" s="2"/>
      <c r="E55" s="2"/>
      <c r="F55" s="2"/>
      <c r="G55" s="283"/>
      <c r="H55" s="2"/>
    </row>
    <row r="56" spans="1:8">
      <c r="A56" s="284"/>
      <c r="B56" s="285"/>
      <c r="C56" s="285"/>
      <c r="D56" s="285"/>
      <c r="E56" s="285"/>
      <c r="F56" s="285"/>
      <c r="G56" s="286"/>
      <c r="H56" s="2"/>
    </row>
    <row r="57" spans="1:8">
      <c r="A57" s="486"/>
      <c r="B57" s="2"/>
      <c r="C57" s="327"/>
      <c r="D57" s="509" t="s">
        <v>93</v>
      </c>
      <c r="E57" s="509" t="s">
        <v>899</v>
      </c>
      <c r="F57" s="509" t="s">
        <v>94</v>
      </c>
      <c r="G57" s="283"/>
      <c r="H57" s="2"/>
    </row>
    <row r="58" spans="1:8">
      <c r="A58" s="484" t="s">
        <v>2228</v>
      </c>
      <c r="B58" s="2"/>
      <c r="C58" s="509" t="s">
        <v>95</v>
      </c>
      <c r="D58" s="509" t="s">
        <v>96</v>
      </c>
      <c r="E58" s="509" t="s">
        <v>2240</v>
      </c>
      <c r="F58" s="509" t="s">
        <v>97</v>
      </c>
      <c r="G58" s="431" t="s">
        <v>1219</v>
      </c>
      <c r="H58" s="2"/>
    </row>
    <row r="59" spans="1:8">
      <c r="A59" s="485" t="s">
        <v>2240</v>
      </c>
      <c r="B59" s="285"/>
      <c r="C59" s="572" t="s">
        <v>2722</v>
      </c>
      <c r="D59" s="572" t="s">
        <v>2723</v>
      </c>
      <c r="E59" s="572" t="s">
        <v>2724</v>
      </c>
      <c r="F59" s="572" t="s">
        <v>2254</v>
      </c>
      <c r="G59" s="574" t="s">
        <v>2255</v>
      </c>
      <c r="H59" s="2"/>
    </row>
    <row r="60" spans="1:8">
      <c r="A60" s="954"/>
      <c r="B60" s="158"/>
      <c r="C60" s="335"/>
      <c r="D60" s="335"/>
      <c r="E60" s="335"/>
      <c r="F60" s="335"/>
      <c r="G60" s="288"/>
      <c r="H60" s="2"/>
    </row>
    <row r="61" spans="1:8">
      <c r="A61" s="954"/>
      <c r="B61" s="158"/>
      <c r="C61" s="335"/>
      <c r="D61" s="335"/>
      <c r="E61" s="335"/>
      <c r="F61" s="335"/>
      <c r="G61" s="563"/>
      <c r="H61" s="2"/>
    </row>
    <row r="62" spans="1:8">
      <c r="A62" s="954"/>
      <c r="B62" s="158"/>
      <c r="C62" s="335"/>
      <c r="D62" s="335"/>
      <c r="E62" s="335"/>
      <c r="F62" s="335"/>
      <c r="G62" s="288"/>
      <c r="H62" s="2"/>
    </row>
    <row r="63" spans="1:8">
      <c r="A63" s="954"/>
      <c r="B63" s="158"/>
      <c r="C63" s="335"/>
      <c r="D63" s="335"/>
      <c r="E63" s="335"/>
      <c r="F63" s="335"/>
      <c r="G63" s="288"/>
      <c r="H63" s="2"/>
    </row>
    <row r="64" spans="1:8">
      <c r="A64" s="954"/>
      <c r="B64" s="158"/>
      <c r="C64" s="335"/>
      <c r="D64" s="335"/>
      <c r="E64" s="335"/>
      <c r="F64" s="335"/>
      <c r="G64" s="288"/>
      <c r="H64" s="2"/>
    </row>
    <row r="65" spans="1:8">
      <c r="A65" s="954"/>
      <c r="B65" s="158"/>
      <c r="C65" s="335"/>
      <c r="D65" s="335"/>
      <c r="E65" s="335"/>
      <c r="F65" s="335"/>
      <c r="G65" s="288"/>
      <c r="H65" s="2"/>
    </row>
    <row r="66" spans="1:8">
      <c r="A66" s="954"/>
      <c r="B66" s="158"/>
      <c r="C66" s="335"/>
      <c r="D66" s="335"/>
      <c r="E66" s="335"/>
      <c r="F66" s="335"/>
      <c r="G66" s="288"/>
      <c r="H66" s="2"/>
    </row>
    <row r="67" spans="1:8">
      <c r="A67" s="954"/>
      <c r="B67" s="158"/>
      <c r="C67" s="335"/>
      <c r="D67" s="335"/>
      <c r="E67" s="335"/>
      <c r="F67" s="335"/>
      <c r="G67" s="288"/>
      <c r="H67" s="2"/>
    </row>
    <row r="68" spans="1:8">
      <c r="A68" s="954"/>
      <c r="B68" s="158"/>
      <c r="C68" s="335"/>
      <c r="D68" s="335"/>
      <c r="E68" s="335"/>
      <c r="F68" s="335"/>
      <c r="G68" s="288"/>
      <c r="H68" s="2"/>
    </row>
    <row r="69" spans="1:8">
      <c r="A69" s="954"/>
      <c r="B69" s="158"/>
      <c r="C69" s="335"/>
      <c r="D69" s="335"/>
      <c r="E69" s="335"/>
      <c r="F69" s="335"/>
      <c r="G69" s="288"/>
      <c r="H69" s="2"/>
    </row>
    <row r="70" spans="1:8">
      <c r="A70" s="954"/>
      <c r="B70" s="158"/>
      <c r="C70" s="335"/>
      <c r="D70" s="335"/>
      <c r="E70" s="335"/>
      <c r="F70" s="335"/>
      <c r="G70" s="288"/>
      <c r="H70" s="2"/>
    </row>
    <row r="71" spans="1:8">
      <c r="A71" s="954"/>
      <c r="B71" s="158"/>
      <c r="C71" s="335"/>
      <c r="D71" s="335"/>
      <c r="E71" s="335"/>
      <c r="F71" s="335"/>
      <c r="G71" s="288"/>
      <c r="H71" s="2"/>
    </row>
    <row r="72" spans="1:8">
      <c r="A72" s="954"/>
      <c r="B72" s="158"/>
      <c r="C72" s="335"/>
      <c r="D72" s="335"/>
      <c r="E72" s="335"/>
      <c r="F72" s="335"/>
      <c r="G72" s="288"/>
      <c r="H72" s="2"/>
    </row>
    <row r="73" spans="1:8">
      <c r="A73" s="954"/>
      <c r="B73" s="158"/>
      <c r="C73" s="335"/>
      <c r="D73" s="335"/>
      <c r="E73" s="335"/>
      <c r="F73" s="335"/>
      <c r="G73" s="288"/>
      <c r="H73" s="2"/>
    </row>
    <row r="74" spans="1:8">
      <c r="A74" s="954"/>
      <c r="B74" s="158"/>
      <c r="C74" s="335"/>
      <c r="D74" s="335"/>
      <c r="E74" s="335"/>
      <c r="F74" s="335"/>
      <c r="G74" s="288"/>
      <c r="H74" s="2"/>
    </row>
    <row r="75" spans="1:8">
      <c r="A75" s="954"/>
      <c r="B75" s="158"/>
      <c r="C75" s="335"/>
      <c r="D75" s="335"/>
      <c r="E75" s="335"/>
      <c r="F75" s="335"/>
      <c r="G75" s="288"/>
      <c r="H75" s="2"/>
    </row>
    <row r="76" spans="1:8">
      <c r="A76" s="954"/>
      <c r="B76" s="158"/>
      <c r="C76" s="335"/>
      <c r="D76" s="335"/>
      <c r="E76" s="335"/>
      <c r="F76" s="335"/>
      <c r="G76" s="288"/>
      <c r="H76" s="2"/>
    </row>
    <row r="77" spans="1:8">
      <c r="A77" s="954"/>
      <c r="B77" s="158"/>
      <c r="C77" s="335"/>
      <c r="D77" s="335"/>
      <c r="E77" s="335"/>
      <c r="F77" s="335"/>
      <c r="G77" s="288"/>
      <c r="H77" s="2"/>
    </row>
    <row r="78" spans="1:8">
      <c r="A78" s="954"/>
      <c r="B78" s="158"/>
      <c r="C78" s="335"/>
      <c r="D78" s="335"/>
      <c r="E78" s="335"/>
      <c r="F78" s="335"/>
      <c r="G78" s="288"/>
      <c r="H78" s="2"/>
    </row>
    <row r="79" spans="1:8">
      <c r="A79" s="954"/>
      <c r="B79" s="158"/>
      <c r="C79" s="335"/>
      <c r="D79" s="335"/>
      <c r="E79" s="335"/>
      <c r="F79" s="335"/>
      <c r="G79" s="288"/>
      <c r="H79" s="2"/>
    </row>
    <row r="80" spans="1:8">
      <c r="A80" s="954"/>
      <c r="B80" s="158"/>
      <c r="C80" s="335"/>
      <c r="D80" s="335"/>
      <c r="E80" s="335"/>
      <c r="F80" s="335"/>
      <c r="G80" s="288"/>
      <c r="H80" s="2"/>
    </row>
    <row r="81" spans="1:8">
      <c r="A81" s="954"/>
      <c r="B81" s="158"/>
      <c r="C81" s="335"/>
      <c r="D81" s="335"/>
      <c r="E81" s="335"/>
      <c r="F81" s="335"/>
      <c r="G81" s="288"/>
      <c r="H81" s="2"/>
    </row>
    <row r="82" spans="1:8">
      <c r="A82" s="954"/>
      <c r="B82" s="158"/>
      <c r="C82" s="335"/>
      <c r="D82" s="335"/>
      <c r="E82" s="335"/>
      <c r="F82" s="335"/>
      <c r="G82" s="288"/>
      <c r="H82" s="2"/>
    </row>
    <row r="83" spans="1:8">
      <c r="A83" s="954"/>
      <c r="B83" s="158"/>
      <c r="C83" s="335"/>
      <c r="D83" s="335"/>
      <c r="E83" s="335"/>
      <c r="F83" s="335"/>
      <c r="G83" s="288"/>
      <c r="H83" s="2"/>
    </row>
    <row r="84" spans="1:8">
      <c r="A84" s="954"/>
      <c r="B84" s="158"/>
      <c r="C84" s="335"/>
      <c r="D84" s="335"/>
      <c r="E84" s="335"/>
      <c r="F84" s="335"/>
      <c r="G84" s="288"/>
      <c r="H84" s="2"/>
    </row>
    <row r="85" spans="1:8">
      <c r="A85" s="954"/>
      <c r="B85" s="158"/>
      <c r="C85" s="335"/>
      <c r="D85" s="335"/>
      <c r="E85" s="335"/>
      <c r="F85" s="335"/>
      <c r="G85" s="288"/>
      <c r="H85" s="2"/>
    </row>
    <row r="86" spans="1:8">
      <c r="A86" s="954"/>
      <c r="B86" s="158"/>
      <c r="C86" s="335"/>
      <c r="D86" s="335"/>
      <c r="E86" s="335"/>
      <c r="F86" s="335"/>
      <c r="G86" s="288"/>
      <c r="H86" s="2"/>
    </row>
    <row r="87" spans="1:8">
      <c r="A87" s="954"/>
      <c r="B87" s="158"/>
      <c r="C87" s="335"/>
      <c r="D87" s="335"/>
      <c r="E87" s="335"/>
      <c r="F87" s="335"/>
      <c r="G87" s="288"/>
      <c r="H87" s="2"/>
    </row>
    <row r="88" spans="1:8">
      <c r="A88" s="954"/>
      <c r="B88" s="158"/>
      <c r="C88" s="335"/>
      <c r="D88" s="335"/>
      <c r="E88" s="335"/>
      <c r="F88" s="335"/>
      <c r="G88" s="288"/>
      <c r="H88" s="2"/>
    </row>
    <row r="89" spans="1:8">
      <c r="A89" s="954"/>
      <c r="B89" s="158"/>
      <c r="C89" s="335"/>
      <c r="D89" s="335"/>
      <c r="E89" s="335"/>
      <c r="F89" s="335"/>
      <c r="G89" s="288"/>
      <c r="H89" s="2"/>
    </row>
    <row r="90" spans="1:8">
      <c r="A90" s="954"/>
      <c r="B90" s="158"/>
      <c r="C90" s="335"/>
      <c r="D90" s="335"/>
      <c r="E90" s="335"/>
      <c r="F90" s="335"/>
      <c r="G90" s="288"/>
      <c r="H90" s="2"/>
    </row>
    <row r="91" spans="1:8">
      <c r="A91" s="954"/>
      <c r="B91" s="158"/>
      <c r="C91" s="335"/>
      <c r="D91" s="335"/>
      <c r="E91" s="335"/>
      <c r="F91" s="335"/>
      <c r="G91" s="288"/>
      <c r="H91" s="2"/>
    </row>
    <row r="92" spans="1:8">
      <c r="A92" s="954"/>
      <c r="B92" s="158"/>
      <c r="C92" s="335"/>
      <c r="D92" s="335"/>
      <c r="E92" s="335"/>
      <c r="F92" s="335"/>
      <c r="G92" s="288"/>
      <c r="H92" s="2"/>
    </row>
    <row r="93" spans="1:8">
      <c r="A93" s="954"/>
      <c r="B93" s="158"/>
      <c r="C93" s="335"/>
      <c r="D93" s="335"/>
      <c r="E93" s="335"/>
      <c r="F93" s="335"/>
      <c r="G93" s="288"/>
      <c r="H93" s="2"/>
    </row>
    <row r="94" spans="1:8">
      <c r="A94" s="954"/>
      <c r="B94" s="158"/>
      <c r="C94" s="335"/>
      <c r="D94" s="335"/>
      <c r="E94" s="335"/>
      <c r="F94" s="335"/>
      <c r="G94" s="288"/>
      <c r="H94" s="2"/>
    </row>
    <row r="95" spans="1:8">
      <c r="A95" s="954"/>
      <c r="B95" s="158"/>
      <c r="C95" s="335"/>
      <c r="D95" s="335"/>
      <c r="E95" s="335"/>
      <c r="F95" s="335"/>
      <c r="G95" s="288"/>
      <c r="H95" s="2"/>
    </row>
    <row r="96" spans="1:8">
      <c r="A96" s="954"/>
      <c r="B96" s="158"/>
      <c r="C96" s="335"/>
      <c r="D96" s="335"/>
      <c r="E96" s="335"/>
      <c r="F96" s="335"/>
      <c r="G96" s="288"/>
      <c r="H96" s="2"/>
    </row>
    <row r="97" spans="1:8">
      <c r="A97" s="954"/>
      <c r="B97" s="158"/>
      <c r="C97" s="335"/>
      <c r="D97" s="335"/>
      <c r="E97" s="335"/>
      <c r="F97" s="335"/>
      <c r="G97" s="288"/>
      <c r="H97" s="2"/>
    </row>
    <row r="98" spans="1:8">
      <c r="A98" s="954"/>
      <c r="B98" s="158"/>
      <c r="C98" s="335"/>
      <c r="D98" s="335"/>
      <c r="E98" s="335"/>
      <c r="F98" s="335"/>
      <c r="G98" s="288"/>
      <c r="H98" s="2"/>
    </row>
    <row r="99" spans="1:8">
      <c r="A99" s="954"/>
      <c r="B99" s="158"/>
      <c r="C99" s="335"/>
      <c r="D99" s="335"/>
      <c r="E99" s="335"/>
      <c r="F99" s="335"/>
      <c r="G99" s="288"/>
      <c r="H99" s="2"/>
    </row>
    <row r="100" spans="1:8">
      <c r="A100" s="954"/>
      <c r="B100" s="158"/>
      <c r="C100" s="335"/>
      <c r="D100" s="335"/>
      <c r="E100" s="335"/>
      <c r="F100" s="335"/>
      <c r="G100" s="288"/>
      <c r="H100" s="2"/>
    </row>
    <row r="101" spans="1:8">
      <c r="A101" s="954"/>
      <c r="B101" s="158"/>
      <c r="C101" s="335"/>
      <c r="D101" s="335"/>
      <c r="E101" s="335"/>
      <c r="F101" s="335"/>
      <c r="G101" s="288"/>
      <c r="H101" s="2"/>
    </row>
    <row r="102" spans="1:8">
      <c r="A102" s="954"/>
      <c r="B102" s="158"/>
      <c r="C102" s="335"/>
      <c r="D102" s="335"/>
      <c r="E102" s="335"/>
      <c r="F102" s="335"/>
      <c r="G102" s="288"/>
      <c r="H102" s="2"/>
    </row>
    <row r="103" spans="1:8">
      <c r="A103" s="954"/>
      <c r="B103" s="158"/>
      <c r="C103" s="335"/>
      <c r="D103" s="335"/>
      <c r="E103" s="335"/>
      <c r="F103" s="335"/>
      <c r="G103" s="288"/>
      <c r="H103" s="2"/>
    </row>
    <row r="104" spans="1:8" ht="15.75" thickBot="1">
      <c r="A104" s="955"/>
      <c r="B104" s="163"/>
      <c r="C104" s="956"/>
      <c r="D104" s="956"/>
      <c r="E104" s="956"/>
      <c r="F104" s="956"/>
      <c r="G104" s="290"/>
      <c r="H104" s="2"/>
    </row>
    <row r="105" spans="1:8">
      <c r="A105" s="164" t="s">
        <v>760</v>
      </c>
      <c r="B105" s="164"/>
      <c r="C105" s="164"/>
      <c r="D105" s="164"/>
      <c r="E105" s="164"/>
      <c r="F105" s="164"/>
      <c r="G105" s="164"/>
      <c r="H105" s="2"/>
    </row>
    <row r="106" spans="1:8" ht="15.75" thickBot="1">
      <c r="A106" s="1087" t="e">
        <v>#REF!</v>
      </c>
      <c r="B106" s="2"/>
      <c r="C106" s="2"/>
      <c r="D106" s="2"/>
      <c r="E106" s="2"/>
      <c r="F106" s="2"/>
      <c r="G106" s="2"/>
      <c r="H106" s="2"/>
    </row>
    <row r="107" spans="1:8">
      <c r="A107" s="279"/>
      <c r="B107" s="166"/>
      <c r="C107" s="166"/>
      <c r="D107" s="166"/>
      <c r="E107" s="166"/>
      <c r="F107" s="166"/>
      <c r="G107" s="280"/>
      <c r="H107" s="2"/>
    </row>
    <row r="108" spans="1:8">
      <c r="A108" s="157"/>
      <c r="B108" s="2"/>
      <c r="C108" s="2"/>
      <c r="D108" s="2"/>
      <c r="E108" s="2"/>
      <c r="F108" s="2"/>
      <c r="G108" s="283"/>
      <c r="H108" s="2"/>
    </row>
    <row r="109" spans="1:8" ht="18">
      <c r="A109" s="639" t="s">
        <v>861</v>
      </c>
      <c r="B109" s="164"/>
      <c r="C109" s="164"/>
      <c r="D109" s="164"/>
      <c r="E109" s="164"/>
      <c r="F109" s="164"/>
      <c r="G109" s="281"/>
      <c r="H109" s="2"/>
    </row>
    <row r="110" spans="1:8" ht="18">
      <c r="A110" s="639" t="s">
        <v>862</v>
      </c>
      <c r="B110" s="164"/>
      <c r="C110" s="164"/>
      <c r="D110" s="164"/>
      <c r="E110" s="164"/>
      <c r="F110" s="164"/>
      <c r="G110" s="281"/>
      <c r="H110" s="2"/>
    </row>
    <row r="111" spans="1:8">
      <c r="A111" s="157"/>
      <c r="B111" s="2"/>
      <c r="C111" s="2"/>
      <c r="D111" s="2"/>
      <c r="E111" s="2"/>
      <c r="F111" s="2"/>
      <c r="G111" s="283"/>
      <c r="H111" s="2"/>
    </row>
    <row r="112" spans="1:8">
      <c r="A112" s="157"/>
      <c r="B112" s="2"/>
      <c r="C112" s="2"/>
      <c r="D112" s="2"/>
      <c r="E112" s="2"/>
      <c r="F112" s="2"/>
      <c r="G112" s="283"/>
      <c r="H112" s="2"/>
    </row>
    <row r="113" spans="1:8">
      <c r="A113" s="157"/>
      <c r="B113" s="2"/>
      <c r="C113" s="2"/>
      <c r="D113" s="2"/>
      <c r="E113" s="2"/>
      <c r="F113" s="2"/>
      <c r="G113" s="283"/>
      <c r="H113" s="2"/>
    </row>
    <row r="114" spans="1:8">
      <c r="A114" s="157"/>
      <c r="B114" s="2"/>
      <c r="C114" s="2"/>
      <c r="D114" s="2"/>
      <c r="E114" s="2"/>
      <c r="F114" s="2"/>
      <c r="G114" s="283"/>
      <c r="H114" s="2"/>
    </row>
    <row r="115" spans="1:8">
      <c r="A115" s="157"/>
      <c r="B115" s="2"/>
      <c r="C115" s="2"/>
      <c r="D115" s="2"/>
      <c r="E115" s="2"/>
      <c r="F115" s="2"/>
      <c r="G115" s="283"/>
      <c r="H115" s="2"/>
    </row>
    <row r="116" spans="1:8">
      <c r="A116" s="157"/>
      <c r="B116" s="2"/>
      <c r="C116" s="2"/>
      <c r="D116" s="2"/>
      <c r="E116" s="2"/>
      <c r="F116" s="2"/>
      <c r="G116" s="283"/>
      <c r="H116" s="2"/>
    </row>
    <row r="117" spans="1:8">
      <c r="A117" s="284"/>
      <c r="B117" s="285"/>
      <c r="C117" s="285"/>
      <c r="D117" s="285"/>
      <c r="E117" s="285"/>
      <c r="F117" s="285"/>
      <c r="G117" s="286"/>
      <c r="H117" s="2"/>
    </row>
    <row r="118" spans="1:8">
      <c r="A118" s="486"/>
      <c r="B118" s="2"/>
      <c r="C118" s="327"/>
      <c r="D118" s="509" t="s">
        <v>93</v>
      </c>
      <c r="E118" s="509" t="s">
        <v>899</v>
      </c>
      <c r="F118" s="509" t="s">
        <v>94</v>
      </c>
      <c r="G118" s="283"/>
      <c r="H118" s="2"/>
    </row>
    <row r="119" spans="1:8">
      <c r="A119" s="484" t="s">
        <v>2228</v>
      </c>
      <c r="B119" s="2"/>
      <c r="C119" s="509" t="s">
        <v>95</v>
      </c>
      <c r="D119" s="509" t="s">
        <v>96</v>
      </c>
      <c r="E119" s="509" t="s">
        <v>2240</v>
      </c>
      <c r="F119" s="509" t="s">
        <v>97</v>
      </c>
      <c r="G119" s="431" t="s">
        <v>1219</v>
      </c>
      <c r="H119" s="2"/>
    </row>
    <row r="120" spans="1:8">
      <c r="A120" s="485" t="s">
        <v>2240</v>
      </c>
      <c r="B120" s="285"/>
      <c r="C120" s="572" t="s">
        <v>2722</v>
      </c>
      <c r="D120" s="572" t="s">
        <v>2723</v>
      </c>
      <c r="E120" s="572" t="s">
        <v>2724</v>
      </c>
      <c r="F120" s="572" t="s">
        <v>2254</v>
      </c>
      <c r="G120" s="574" t="s">
        <v>2255</v>
      </c>
      <c r="H120" s="2"/>
    </row>
    <row r="121" spans="1:8">
      <c r="A121" s="954"/>
      <c r="B121" s="158"/>
      <c r="C121" s="335"/>
      <c r="D121" s="335"/>
      <c r="E121" s="335"/>
      <c r="F121" s="335"/>
      <c r="G121" s="288"/>
      <c r="H121" s="2"/>
    </row>
    <row r="122" spans="1:8">
      <c r="A122" s="954"/>
      <c r="B122" s="158"/>
      <c r="C122" s="335"/>
      <c r="D122" s="335"/>
      <c r="E122" s="335"/>
      <c r="F122" s="335"/>
      <c r="G122" s="563"/>
      <c r="H122" s="2"/>
    </row>
    <row r="123" spans="1:8">
      <c r="A123" s="954"/>
      <c r="B123" s="158"/>
      <c r="C123" s="335"/>
      <c r="D123" s="335"/>
      <c r="E123" s="335"/>
      <c r="F123" s="335"/>
      <c r="G123" s="288"/>
      <c r="H123" s="2"/>
    </row>
    <row r="124" spans="1:8">
      <c r="A124" s="954"/>
      <c r="B124" s="158"/>
      <c r="C124" s="335"/>
      <c r="D124" s="335"/>
      <c r="E124" s="335"/>
      <c r="F124" s="335"/>
      <c r="G124" s="288"/>
      <c r="H124" s="2"/>
    </row>
    <row r="125" spans="1:8">
      <c r="A125" s="954"/>
      <c r="B125" s="158"/>
      <c r="C125" s="335"/>
      <c r="D125" s="335"/>
      <c r="E125" s="335"/>
      <c r="F125" s="335"/>
      <c r="G125" s="288"/>
      <c r="H125" s="2"/>
    </row>
    <row r="126" spans="1:8">
      <c r="A126" s="954"/>
      <c r="B126" s="158"/>
      <c r="C126" s="335"/>
      <c r="D126" s="335"/>
      <c r="E126" s="335"/>
      <c r="F126" s="335"/>
      <c r="G126" s="288"/>
      <c r="H126" s="2"/>
    </row>
    <row r="127" spans="1:8">
      <c r="A127" s="954"/>
      <c r="B127" s="158"/>
      <c r="C127" s="335"/>
      <c r="D127" s="335"/>
      <c r="E127" s="335"/>
      <c r="F127" s="335"/>
      <c r="G127" s="288"/>
      <c r="H127" s="2"/>
    </row>
    <row r="128" spans="1:8">
      <c r="A128" s="954"/>
      <c r="B128" s="158"/>
      <c r="C128" s="335"/>
      <c r="D128" s="335"/>
      <c r="E128" s="335"/>
      <c r="F128" s="335"/>
      <c r="G128" s="288"/>
      <c r="H128" s="2"/>
    </row>
    <row r="129" spans="1:8">
      <c r="A129" s="954"/>
      <c r="B129" s="158"/>
      <c r="C129" s="335"/>
      <c r="D129" s="335"/>
      <c r="E129" s="335"/>
      <c r="F129" s="335"/>
      <c r="G129" s="288"/>
      <c r="H129" s="2"/>
    </row>
    <row r="130" spans="1:8">
      <c r="A130" s="954"/>
      <c r="B130" s="158"/>
      <c r="C130" s="335"/>
      <c r="D130" s="335"/>
      <c r="E130" s="335"/>
      <c r="F130" s="335"/>
      <c r="G130" s="288"/>
      <c r="H130" s="2"/>
    </row>
    <row r="131" spans="1:8">
      <c r="A131" s="954"/>
      <c r="B131" s="158"/>
      <c r="C131" s="335"/>
      <c r="D131" s="335"/>
      <c r="E131" s="335"/>
      <c r="F131" s="335"/>
      <c r="G131" s="288"/>
      <c r="H131" s="2"/>
    </row>
    <row r="132" spans="1:8">
      <c r="A132" s="954"/>
      <c r="B132" s="158"/>
      <c r="C132" s="335"/>
      <c r="D132" s="335"/>
      <c r="E132" s="335"/>
      <c r="F132" s="335"/>
      <c r="G132" s="288"/>
      <c r="H132" s="2"/>
    </row>
    <row r="133" spans="1:8">
      <c r="A133" s="954"/>
      <c r="B133" s="158"/>
      <c r="C133" s="335"/>
      <c r="D133" s="335"/>
      <c r="E133" s="335"/>
      <c r="F133" s="335"/>
      <c r="G133" s="288"/>
      <c r="H133" s="2"/>
    </row>
    <row r="134" spans="1:8">
      <c r="A134" s="954"/>
      <c r="B134" s="158"/>
      <c r="C134" s="335"/>
      <c r="D134" s="335"/>
      <c r="E134" s="335"/>
      <c r="F134" s="335"/>
      <c r="G134" s="288"/>
      <c r="H134" s="2"/>
    </row>
    <row r="135" spans="1:8">
      <c r="A135" s="954"/>
      <c r="B135" s="158"/>
      <c r="C135" s="335"/>
      <c r="D135" s="335"/>
      <c r="E135" s="335"/>
      <c r="F135" s="335"/>
      <c r="G135" s="288"/>
      <c r="H135" s="2"/>
    </row>
    <row r="136" spans="1:8">
      <c r="A136" s="954"/>
      <c r="B136" s="158"/>
      <c r="C136" s="335"/>
      <c r="D136" s="335"/>
      <c r="E136" s="335"/>
      <c r="F136" s="335"/>
      <c r="G136" s="288"/>
      <c r="H136" s="2"/>
    </row>
    <row r="137" spans="1:8">
      <c r="A137" s="954"/>
      <c r="B137" s="158"/>
      <c r="C137" s="335"/>
      <c r="D137" s="335"/>
      <c r="E137" s="335"/>
      <c r="F137" s="335"/>
      <c r="G137" s="288"/>
      <c r="H137" s="2"/>
    </row>
    <row r="138" spans="1:8">
      <c r="A138" s="954"/>
      <c r="B138" s="158"/>
      <c r="C138" s="335"/>
      <c r="D138" s="335"/>
      <c r="E138" s="335"/>
      <c r="F138" s="335"/>
      <c r="G138" s="288"/>
      <c r="H138" s="2"/>
    </row>
    <row r="139" spans="1:8">
      <c r="A139" s="954"/>
      <c r="B139" s="158"/>
      <c r="C139" s="335"/>
      <c r="D139" s="335"/>
      <c r="E139" s="335"/>
      <c r="F139" s="335"/>
      <c r="G139" s="288"/>
      <c r="H139" s="2"/>
    </row>
    <row r="140" spans="1:8">
      <c r="A140" s="954"/>
      <c r="B140" s="158"/>
      <c r="C140" s="335"/>
      <c r="D140" s="335"/>
      <c r="E140" s="335"/>
      <c r="F140" s="335"/>
      <c r="G140" s="288"/>
      <c r="H140" s="2"/>
    </row>
    <row r="141" spans="1:8">
      <c r="A141" s="954"/>
      <c r="B141" s="158"/>
      <c r="C141" s="335"/>
      <c r="D141" s="335"/>
      <c r="E141" s="335"/>
      <c r="F141" s="335"/>
      <c r="G141" s="288"/>
      <c r="H141" s="2"/>
    </row>
    <row r="142" spans="1:8">
      <c r="A142" s="954"/>
      <c r="B142" s="158"/>
      <c r="C142" s="335"/>
      <c r="D142" s="335"/>
      <c r="E142" s="335"/>
      <c r="F142" s="335"/>
      <c r="G142" s="288"/>
      <c r="H142" s="2"/>
    </row>
    <row r="143" spans="1:8">
      <c r="A143" s="954"/>
      <c r="B143" s="158"/>
      <c r="C143" s="335"/>
      <c r="D143" s="335"/>
      <c r="E143" s="335"/>
      <c r="F143" s="335"/>
      <c r="G143" s="288"/>
      <c r="H143" s="2"/>
    </row>
    <row r="144" spans="1:8">
      <c r="A144" s="954"/>
      <c r="B144" s="158"/>
      <c r="C144" s="335"/>
      <c r="D144" s="335"/>
      <c r="E144" s="335"/>
      <c r="F144" s="335"/>
      <c r="G144" s="288"/>
      <c r="H144" s="2"/>
    </row>
    <row r="145" spans="1:8">
      <c r="A145" s="954"/>
      <c r="B145" s="158"/>
      <c r="C145" s="335"/>
      <c r="D145" s="335"/>
      <c r="E145" s="335"/>
      <c r="F145" s="335"/>
      <c r="G145" s="288"/>
      <c r="H145" s="2"/>
    </row>
    <row r="146" spans="1:8">
      <c r="A146" s="954"/>
      <c r="B146" s="158"/>
      <c r="C146" s="335"/>
      <c r="D146" s="335"/>
      <c r="E146" s="335"/>
      <c r="F146" s="335"/>
      <c r="G146" s="288"/>
      <c r="H146" s="2"/>
    </row>
    <row r="147" spans="1:8">
      <c r="A147" s="954"/>
      <c r="B147" s="158"/>
      <c r="C147" s="335"/>
      <c r="D147" s="335"/>
      <c r="E147" s="335"/>
      <c r="F147" s="335"/>
      <c r="G147" s="288"/>
      <c r="H147" s="2"/>
    </row>
    <row r="148" spans="1:8">
      <c r="A148" s="954"/>
      <c r="B148" s="158"/>
      <c r="C148" s="335"/>
      <c r="D148" s="335"/>
      <c r="E148" s="335"/>
      <c r="F148" s="335"/>
      <c r="G148" s="288"/>
      <c r="H148" s="2"/>
    </row>
    <row r="149" spans="1:8">
      <c r="A149" s="954"/>
      <c r="B149" s="158"/>
      <c r="C149" s="335"/>
      <c r="D149" s="335"/>
      <c r="E149" s="335"/>
      <c r="F149" s="335"/>
      <c r="G149" s="288"/>
      <c r="H149" s="2"/>
    </row>
    <row r="150" spans="1:8">
      <c r="A150" s="954"/>
      <c r="B150" s="158"/>
      <c r="C150" s="335"/>
      <c r="D150" s="335"/>
      <c r="E150" s="335"/>
      <c r="F150" s="335"/>
      <c r="G150" s="288"/>
      <c r="H150" s="2"/>
    </row>
    <row r="151" spans="1:8">
      <c r="A151" s="954"/>
      <c r="B151" s="158"/>
      <c r="C151" s="335"/>
      <c r="D151" s="335"/>
      <c r="E151" s="335"/>
      <c r="F151" s="335"/>
      <c r="G151" s="288"/>
      <c r="H151" s="2"/>
    </row>
    <row r="152" spans="1:8">
      <c r="A152" s="954"/>
      <c r="B152" s="158"/>
      <c r="C152" s="335"/>
      <c r="D152" s="335"/>
      <c r="E152" s="335"/>
      <c r="F152" s="335"/>
      <c r="G152" s="288"/>
      <c r="H152" s="2"/>
    </row>
    <row r="153" spans="1:8">
      <c r="A153" s="954"/>
      <c r="B153" s="158"/>
      <c r="C153" s="335"/>
      <c r="D153" s="335"/>
      <c r="E153" s="335"/>
      <c r="F153" s="335"/>
      <c r="G153" s="288"/>
      <c r="H153" s="2"/>
    </row>
    <row r="154" spans="1:8">
      <c r="A154" s="954"/>
      <c r="B154" s="158"/>
      <c r="C154" s="335"/>
      <c r="D154" s="335"/>
      <c r="E154" s="335"/>
      <c r="F154" s="335"/>
      <c r="G154" s="288"/>
      <c r="H154" s="2"/>
    </row>
    <row r="155" spans="1:8">
      <c r="A155" s="954"/>
      <c r="B155" s="158"/>
      <c r="C155" s="335"/>
      <c r="D155" s="335"/>
      <c r="E155" s="335"/>
      <c r="F155" s="335"/>
      <c r="G155" s="288"/>
      <c r="H155" s="2"/>
    </row>
    <row r="156" spans="1:8">
      <c r="A156" s="954"/>
      <c r="B156" s="158"/>
      <c r="C156" s="335"/>
      <c r="D156" s="335"/>
      <c r="E156" s="335"/>
      <c r="F156" s="335"/>
      <c r="G156" s="288"/>
      <c r="H156" s="2"/>
    </row>
    <row r="157" spans="1:8">
      <c r="A157" s="954"/>
      <c r="B157" s="158"/>
      <c r="C157" s="335"/>
      <c r="D157" s="335"/>
      <c r="E157" s="335"/>
      <c r="F157" s="335"/>
      <c r="G157" s="288"/>
      <c r="H157" s="2"/>
    </row>
    <row r="158" spans="1:8">
      <c r="A158" s="954"/>
      <c r="B158" s="158"/>
      <c r="C158" s="335"/>
      <c r="D158" s="335"/>
      <c r="E158" s="335"/>
      <c r="F158" s="335"/>
      <c r="G158" s="288"/>
      <c r="H158" s="2"/>
    </row>
    <row r="159" spans="1:8">
      <c r="A159" s="954"/>
      <c r="B159" s="158"/>
      <c r="C159" s="335"/>
      <c r="D159" s="335"/>
      <c r="E159" s="335"/>
      <c r="F159" s="335"/>
      <c r="G159" s="288"/>
      <c r="H159" s="2"/>
    </row>
    <row r="160" spans="1:8">
      <c r="A160" s="954"/>
      <c r="B160" s="158"/>
      <c r="C160" s="335"/>
      <c r="D160" s="335"/>
      <c r="E160" s="335"/>
      <c r="F160" s="335"/>
      <c r="G160" s="288"/>
      <c r="H160" s="2"/>
    </row>
    <row r="161" spans="1:8">
      <c r="A161" s="954"/>
      <c r="B161" s="158"/>
      <c r="C161" s="335"/>
      <c r="D161" s="335"/>
      <c r="E161" s="335"/>
      <c r="F161" s="335"/>
      <c r="G161" s="288"/>
      <c r="H161" s="2"/>
    </row>
    <row r="162" spans="1:8">
      <c r="A162" s="954"/>
      <c r="B162" s="158"/>
      <c r="C162" s="335"/>
      <c r="D162" s="335"/>
      <c r="E162" s="335"/>
      <c r="F162" s="335"/>
      <c r="G162" s="288"/>
      <c r="H162" s="2"/>
    </row>
    <row r="163" spans="1:8">
      <c r="A163" s="954"/>
      <c r="B163" s="158"/>
      <c r="C163" s="335"/>
      <c r="D163" s="335"/>
      <c r="E163" s="335"/>
      <c r="F163" s="335"/>
      <c r="G163" s="288"/>
      <c r="H163" s="2"/>
    </row>
    <row r="164" spans="1:8">
      <c r="A164" s="954"/>
      <c r="B164" s="158"/>
      <c r="C164" s="335"/>
      <c r="D164" s="335"/>
      <c r="E164" s="335"/>
      <c r="F164" s="335"/>
      <c r="G164" s="288"/>
      <c r="H164" s="2"/>
    </row>
    <row r="165" spans="1:8" ht="15.75" thickBot="1">
      <c r="A165" s="955"/>
      <c r="B165" s="163"/>
      <c r="C165" s="956"/>
      <c r="D165" s="956"/>
      <c r="E165" s="956"/>
      <c r="F165" s="956"/>
      <c r="G165" s="290"/>
      <c r="H165" s="2"/>
    </row>
    <row r="166" spans="1:8">
      <c r="A166" s="164" t="s">
        <v>761</v>
      </c>
      <c r="B166" s="164"/>
      <c r="C166" s="164"/>
      <c r="D166" s="164"/>
      <c r="E166" s="164"/>
      <c r="F166" s="164"/>
      <c r="G166" s="164"/>
      <c r="H166" s="2"/>
    </row>
    <row r="167" spans="1:8" ht="15.75" thickBot="1">
      <c r="A167" s="2" t="e">
        <v>#REF!</v>
      </c>
      <c r="B167" s="2"/>
      <c r="C167" s="2"/>
      <c r="D167" s="2"/>
      <c r="E167" s="2"/>
      <c r="F167" s="2"/>
      <c r="G167" s="2"/>
      <c r="H167" s="2"/>
    </row>
    <row r="168" spans="1:8">
      <c r="A168" s="279"/>
      <c r="B168" s="166"/>
      <c r="C168" s="166"/>
      <c r="D168" s="166"/>
      <c r="E168" s="166"/>
      <c r="F168" s="166"/>
      <c r="G168" s="280"/>
      <c r="H168" s="2"/>
    </row>
    <row r="169" spans="1:8">
      <c r="A169" s="157"/>
      <c r="B169" s="2"/>
      <c r="C169" s="2"/>
      <c r="D169" s="2"/>
      <c r="E169" s="2"/>
      <c r="F169" s="2"/>
      <c r="G169" s="283"/>
      <c r="H169" s="2"/>
    </row>
    <row r="170" spans="1:8" ht="18">
      <c r="A170" s="639" t="s">
        <v>861</v>
      </c>
      <c r="B170" s="164"/>
      <c r="C170" s="164"/>
      <c r="D170" s="164"/>
      <c r="E170" s="164"/>
      <c r="F170" s="164"/>
      <c r="G170" s="281"/>
      <c r="H170" s="2"/>
    </row>
    <row r="171" spans="1:8" ht="18">
      <c r="A171" s="639" t="s">
        <v>862</v>
      </c>
      <c r="B171" s="164"/>
      <c r="C171" s="164"/>
      <c r="D171" s="164"/>
      <c r="E171" s="164"/>
      <c r="F171" s="164"/>
      <c r="G171" s="281"/>
      <c r="H171" s="2"/>
    </row>
    <row r="172" spans="1:8">
      <c r="A172" s="157"/>
      <c r="B172" s="2"/>
      <c r="C172" s="2"/>
      <c r="D172" s="2"/>
      <c r="E172" s="2"/>
      <c r="F172" s="2"/>
      <c r="G172" s="283"/>
      <c r="H172" s="2"/>
    </row>
    <row r="173" spans="1:8">
      <c r="A173" s="157"/>
      <c r="B173" s="2"/>
      <c r="C173" s="2"/>
      <c r="D173" s="2"/>
      <c r="E173" s="2"/>
      <c r="F173" s="2"/>
      <c r="G173" s="283"/>
      <c r="H173" s="2"/>
    </row>
    <row r="174" spans="1:8">
      <c r="A174" s="157"/>
      <c r="B174" s="2"/>
      <c r="C174" s="2"/>
      <c r="D174" s="2"/>
      <c r="E174" s="2"/>
      <c r="F174" s="2"/>
      <c r="G174" s="283"/>
      <c r="H174" s="2"/>
    </row>
    <row r="175" spans="1:8">
      <c r="A175" s="157"/>
      <c r="B175" s="2"/>
      <c r="C175" s="2"/>
      <c r="D175" s="2"/>
      <c r="E175" s="2"/>
      <c r="F175" s="2"/>
      <c r="G175" s="283"/>
      <c r="H175" s="2"/>
    </row>
    <row r="176" spans="1:8">
      <c r="A176" s="157"/>
      <c r="B176" s="2"/>
      <c r="C176" s="2"/>
      <c r="D176" s="2"/>
      <c r="E176" s="2"/>
      <c r="F176" s="2"/>
      <c r="G176" s="283"/>
      <c r="H176" s="2"/>
    </row>
    <row r="177" spans="1:8">
      <c r="A177" s="157"/>
      <c r="B177" s="2"/>
      <c r="C177" s="2"/>
      <c r="D177" s="2"/>
      <c r="E177" s="2"/>
      <c r="F177" s="2"/>
      <c r="G177" s="283"/>
      <c r="H177" s="2"/>
    </row>
    <row r="178" spans="1:8">
      <c r="A178" s="284"/>
      <c r="B178" s="285"/>
      <c r="C178" s="285"/>
      <c r="D178" s="285"/>
      <c r="E178" s="285"/>
      <c r="F178" s="285"/>
      <c r="G178" s="286"/>
      <c r="H178" s="2"/>
    </row>
    <row r="179" spans="1:8">
      <c r="A179" s="486"/>
      <c r="B179" s="2"/>
      <c r="C179" s="327"/>
      <c r="D179" s="509" t="s">
        <v>93</v>
      </c>
      <c r="E179" s="509" t="s">
        <v>899</v>
      </c>
      <c r="F179" s="509" t="s">
        <v>94</v>
      </c>
      <c r="G179" s="283"/>
      <c r="H179" s="2"/>
    </row>
    <row r="180" spans="1:8">
      <c r="A180" s="484" t="s">
        <v>2228</v>
      </c>
      <c r="B180" s="2"/>
      <c r="C180" s="509" t="s">
        <v>95</v>
      </c>
      <c r="D180" s="509" t="s">
        <v>96</v>
      </c>
      <c r="E180" s="509" t="s">
        <v>2240</v>
      </c>
      <c r="F180" s="509" t="s">
        <v>97</v>
      </c>
      <c r="G180" s="431" t="s">
        <v>1219</v>
      </c>
      <c r="H180" s="2"/>
    </row>
    <row r="181" spans="1:8">
      <c r="A181" s="485" t="s">
        <v>2240</v>
      </c>
      <c r="B181" s="285"/>
      <c r="C181" s="572" t="s">
        <v>2722</v>
      </c>
      <c r="D181" s="572" t="s">
        <v>2723</v>
      </c>
      <c r="E181" s="572" t="s">
        <v>2724</v>
      </c>
      <c r="F181" s="572" t="s">
        <v>2254</v>
      </c>
      <c r="G181" s="574" t="s">
        <v>2255</v>
      </c>
      <c r="H181" s="2"/>
    </row>
    <row r="182" spans="1:8">
      <c r="A182" s="954"/>
      <c r="B182" s="158"/>
      <c r="C182" s="335"/>
      <c r="D182" s="335"/>
      <c r="E182" s="335"/>
      <c r="F182" s="335"/>
      <c r="G182" s="288"/>
      <c r="H182" s="2"/>
    </row>
    <row r="183" spans="1:8">
      <c r="A183" s="954"/>
      <c r="B183" s="158"/>
      <c r="C183" s="335"/>
      <c r="D183" s="335"/>
      <c r="E183" s="335"/>
      <c r="F183" s="335"/>
      <c r="G183" s="563"/>
      <c r="H183" s="2"/>
    </row>
    <row r="184" spans="1:8">
      <c r="A184" s="954"/>
      <c r="B184" s="158"/>
      <c r="C184" s="335"/>
      <c r="D184" s="335"/>
      <c r="E184" s="335"/>
      <c r="F184" s="335"/>
      <c r="G184" s="288"/>
      <c r="H184" s="2"/>
    </row>
    <row r="185" spans="1:8">
      <c r="A185" s="954"/>
      <c r="B185" s="158"/>
      <c r="C185" s="335"/>
      <c r="D185" s="335"/>
      <c r="E185" s="335"/>
      <c r="F185" s="335"/>
      <c r="G185" s="288"/>
      <c r="H185" s="2"/>
    </row>
    <row r="186" spans="1:8">
      <c r="A186" s="954"/>
      <c r="B186" s="158"/>
      <c r="C186" s="335"/>
      <c r="D186" s="335"/>
      <c r="E186" s="335"/>
      <c r="F186" s="335"/>
      <c r="G186" s="288"/>
      <c r="H186" s="2"/>
    </row>
    <row r="187" spans="1:8">
      <c r="A187" s="954"/>
      <c r="B187" s="158"/>
      <c r="C187" s="335"/>
      <c r="D187" s="335"/>
      <c r="E187" s="335"/>
      <c r="F187" s="335"/>
      <c r="G187" s="288"/>
      <c r="H187" s="2"/>
    </row>
    <row r="188" spans="1:8">
      <c r="A188" s="954"/>
      <c r="B188" s="158"/>
      <c r="C188" s="335"/>
      <c r="D188" s="335"/>
      <c r="E188" s="335"/>
      <c r="F188" s="335"/>
      <c r="G188" s="288"/>
      <c r="H188" s="2"/>
    </row>
    <row r="189" spans="1:8">
      <c r="A189" s="954"/>
      <c r="B189" s="158"/>
      <c r="C189" s="335"/>
      <c r="D189" s="335"/>
      <c r="E189" s="335"/>
      <c r="F189" s="335"/>
      <c r="G189" s="288"/>
      <c r="H189" s="2"/>
    </row>
    <row r="190" spans="1:8">
      <c r="A190" s="954"/>
      <c r="B190" s="158"/>
      <c r="C190" s="335"/>
      <c r="D190" s="335"/>
      <c r="E190" s="335"/>
      <c r="F190" s="335"/>
      <c r="G190" s="288"/>
      <c r="H190" s="2"/>
    </row>
    <row r="191" spans="1:8">
      <c r="A191" s="954"/>
      <c r="B191" s="158"/>
      <c r="C191" s="335"/>
      <c r="D191" s="335"/>
      <c r="E191" s="335"/>
      <c r="F191" s="335"/>
      <c r="G191" s="288"/>
      <c r="H191" s="2"/>
    </row>
    <row r="192" spans="1:8">
      <c r="A192" s="954"/>
      <c r="B192" s="158"/>
      <c r="C192" s="335"/>
      <c r="D192" s="335"/>
      <c r="E192" s="335"/>
      <c r="F192" s="335"/>
      <c r="G192" s="288"/>
      <c r="H192" s="2"/>
    </row>
    <row r="193" spans="1:8">
      <c r="A193" s="954"/>
      <c r="B193" s="158"/>
      <c r="C193" s="335"/>
      <c r="D193" s="335"/>
      <c r="E193" s="335"/>
      <c r="F193" s="335"/>
      <c r="G193" s="288"/>
      <c r="H193" s="2"/>
    </row>
    <row r="194" spans="1:8">
      <c r="A194" s="954"/>
      <c r="B194" s="158"/>
      <c r="C194" s="335"/>
      <c r="D194" s="335"/>
      <c r="E194" s="335"/>
      <c r="F194" s="335"/>
      <c r="G194" s="288"/>
      <c r="H194" s="2"/>
    </row>
    <row r="195" spans="1:8">
      <c r="A195" s="954"/>
      <c r="B195" s="158"/>
      <c r="C195" s="335"/>
      <c r="D195" s="335"/>
      <c r="E195" s="335"/>
      <c r="F195" s="335"/>
      <c r="G195" s="288"/>
      <c r="H195" s="2"/>
    </row>
    <row r="196" spans="1:8">
      <c r="A196" s="954"/>
      <c r="B196" s="158"/>
      <c r="C196" s="335"/>
      <c r="D196" s="335"/>
      <c r="E196" s="335"/>
      <c r="F196" s="335"/>
      <c r="G196" s="288"/>
      <c r="H196" s="2"/>
    </row>
    <row r="197" spans="1:8">
      <c r="A197" s="954"/>
      <c r="B197" s="158"/>
      <c r="C197" s="335"/>
      <c r="D197" s="335"/>
      <c r="E197" s="335"/>
      <c r="F197" s="335"/>
      <c r="G197" s="288"/>
      <c r="H197" s="2"/>
    </row>
    <row r="198" spans="1:8">
      <c r="A198" s="954"/>
      <c r="B198" s="158"/>
      <c r="C198" s="335"/>
      <c r="D198" s="335"/>
      <c r="E198" s="335"/>
      <c r="F198" s="335"/>
      <c r="G198" s="288"/>
      <c r="H198" s="2"/>
    </row>
    <row r="199" spans="1:8">
      <c r="A199" s="954"/>
      <c r="B199" s="158"/>
      <c r="C199" s="335"/>
      <c r="D199" s="335"/>
      <c r="E199" s="335"/>
      <c r="F199" s="335"/>
      <c r="G199" s="288"/>
      <c r="H199" s="2"/>
    </row>
    <row r="200" spans="1:8">
      <c r="A200" s="954"/>
      <c r="B200" s="158"/>
      <c r="C200" s="335"/>
      <c r="D200" s="335"/>
      <c r="E200" s="335"/>
      <c r="F200" s="335"/>
      <c r="G200" s="288"/>
      <c r="H200" s="2"/>
    </row>
    <row r="201" spans="1:8">
      <c r="A201" s="954"/>
      <c r="B201" s="158"/>
      <c r="C201" s="335"/>
      <c r="D201" s="335"/>
      <c r="E201" s="335"/>
      <c r="F201" s="335"/>
      <c r="G201" s="288"/>
      <c r="H201" s="2"/>
    </row>
    <row r="202" spans="1:8">
      <c r="A202" s="954"/>
      <c r="B202" s="158"/>
      <c r="C202" s="335"/>
      <c r="D202" s="335"/>
      <c r="E202" s="335"/>
      <c r="F202" s="335"/>
      <c r="G202" s="288"/>
      <c r="H202" s="2"/>
    </row>
    <row r="203" spans="1:8">
      <c r="A203" s="954"/>
      <c r="B203" s="158"/>
      <c r="C203" s="335"/>
      <c r="D203" s="335"/>
      <c r="E203" s="335"/>
      <c r="F203" s="335"/>
      <c r="G203" s="288"/>
      <c r="H203" s="2"/>
    </row>
    <row r="204" spans="1:8">
      <c r="A204" s="954"/>
      <c r="B204" s="158"/>
      <c r="C204" s="335"/>
      <c r="D204" s="335"/>
      <c r="E204" s="335"/>
      <c r="F204" s="335"/>
      <c r="G204" s="288"/>
      <c r="H204" s="2"/>
    </row>
    <row r="205" spans="1:8">
      <c r="A205" s="954"/>
      <c r="B205" s="158"/>
      <c r="C205" s="335"/>
      <c r="D205" s="335"/>
      <c r="E205" s="335"/>
      <c r="F205" s="335"/>
      <c r="G205" s="288"/>
      <c r="H205" s="2"/>
    </row>
    <row r="206" spans="1:8">
      <c r="A206" s="954"/>
      <c r="B206" s="158"/>
      <c r="C206" s="335"/>
      <c r="D206" s="335"/>
      <c r="E206" s="335"/>
      <c r="F206" s="335"/>
      <c r="G206" s="288"/>
      <c r="H206" s="2"/>
    </row>
    <row r="207" spans="1:8">
      <c r="A207" s="954"/>
      <c r="B207" s="158"/>
      <c r="C207" s="335"/>
      <c r="D207" s="335"/>
      <c r="E207" s="335"/>
      <c r="F207" s="335"/>
      <c r="G207" s="288"/>
      <c r="H207" s="2"/>
    </row>
    <row r="208" spans="1:8">
      <c r="A208" s="954"/>
      <c r="B208" s="158"/>
      <c r="C208" s="335"/>
      <c r="D208" s="335"/>
      <c r="E208" s="335"/>
      <c r="F208" s="335"/>
      <c r="G208" s="288"/>
      <c r="H208" s="2"/>
    </row>
    <row r="209" spans="1:8">
      <c r="A209" s="954"/>
      <c r="B209" s="158"/>
      <c r="C209" s="335"/>
      <c r="D209" s="335"/>
      <c r="E209" s="335"/>
      <c r="F209" s="335"/>
      <c r="G209" s="288"/>
      <c r="H209" s="2"/>
    </row>
    <row r="210" spans="1:8">
      <c r="A210" s="954"/>
      <c r="B210" s="158"/>
      <c r="C210" s="335"/>
      <c r="D210" s="335"/>
      <c r="E210" s="335"/>
      <c r="F210" s="335"/>
      <c r="G210" s="288"/>
      <c r="H210" s="2"/>
    </row>
    <row r="211" spans="1:8">
      <c r="A211" s="954"/>
      <c r="B211" s="158"/>
      <c r="C211" s="335"/>
      <c r="D211" s="335"/>
      <c r="E211" s="335"/>
      <c r="F211" s="335"/>
      <c r="G211" s="288"/>
      <c r="H211" s="2"/>
    </row>
    <row r="212" spans="1:8">
      <c r="A212" s="954"/>
      <c r="B212" s="158"/>
      <c r="C212" s="335"/>
      <c r="D212" s="335"/>
      <c r="E212" s="335"/>
      <c r="F212" s="335"/>
      <c r="G212" s="288"/>
      <c r="H212" s="2"/>
    </row>
    <row r="213" spans="1:8">
      <c r="A213" s="954"/>
      <c r="B213" s="158"/>
      <c r="C213" s="335"/>
      <c r="D213" s="335"/>
      <c r="E213" s="335"/>
      <c r="F213" s="335"/>
      <c r="G213" s="288"/>
      <c r="H213" s="2"/>
    </row>
    <row r="214" spans="1:8">
      <c r="A214" s="954"/>
      <c r="B214" s="158"/>
      <c r="C214" s="335"/>
      <c r="D214" s="335"/>
      <c r="E214" s="335"/>
      <c r="F214" s="335"/>
      <c r="G214" s="288"/>
      <c r="H214" s="2"/>
    </row>
    <row r="215" spans="1:8">
      <c r="A215" s="954"/>
      <c r="B215" s="158"/>
      <c r="C215" s="335"/>
      <c r="D215" s="335"/>
      <c r="E215" s="335"/>
      <c r="F215" s="335"/>
      <c r="G215" s="288"/>
      <c r="H215" s="2"/>
    </row>
    <row r="216" spans="1:8">
      <c r="A216" s="954"/>
      <c r="B216" s="158"/>
      <c r="C216" s="335"/>
      <c r="D216" s="335"/>
      <c r="E216" s="335"/>
      <c r="F216" s="335"/>
      <c r="G216" s="288"/>
      <c r="H216" s="2"/>
    </row>
    <row r="217" spans="1:8">
      <c r="A217" s="954"/>
      <c r="B217" s="158"/>
      <c r="C217" s="335"/>
      <c r="D217" s="335"/>
      <c r="E217" s="335"/>
      <c r="F217" s="335"/>
      <c r="G217" s="288"/>
      <c r="H217" s="2"/>
    </row>
    <row r="218" spans="1:8">
      <c r="A218" s="954"/>
      <c r="B218" s="158"/>
      <c r="C218" s="335"/>
      <c r="D218" s="335"/>
      <c r="E218" s="335"/>
      <c r="F218" s="335"/>
      <c r="G218" s="288"/>
      <c r="H218" s="2"/>
    </row>
    <row r="219" spans="1:8">
      <c r="A219" s="954"/>
      <c r="B219" s="158"/>
      <c r="C219" s="335"/>
      <c r="D219" s="335"/>
      <c r="E219" s="335"/>
      <c r="F219" s="335"/>
      <c r="G219" s="288"/>
      <c r="H219" s="2"/>
    </row>
    <row r="220" spans="1:8">
      <c r="A220" s="954"/>
      <c r="B220" s="158"/>
      <c r="C220" s="335"/>
      <c r="D220" s="335"/>
      <c r="E220" s="335"/>
      <c r="F220" s="335"/>
      <c r="G220" s="288"/>
      <c r="H220" s="2"/>
    </row>
    <row r="221" spans="1:8">
      <c r="A221" s="954"/>
      <c r="B221" s="158"/>
      <c r="C221" s="335"/>
      <c r="D221" s="335"/>
      <c r="E221" s="335"/>
      <c r="F221" s="335"/>
      <c r="G221" s="288"/>
      <c r="H221" s="2"/>
    </row>
    <row r="222" spans="1:8">
      <c r="A222" s="954"/>
      <c r="B222" s="158"/>
      <c r="C222" s="335"/>
      <c r="D222" s="335"/>
      <c r="E222" s="335"/>
      <c r="F222" s="335"/>
      <c r="G222" s="288"/>
      <c r="H222" s="2"/>
    </row>
    <row r="223" spans="1:8">
      <c r="A223" s="954"/>
      <c r="B223" s="158"/>
      <c r="C223" s="335"/>
      <c r="D223" s="335"/>
      <c r="E223" s="335"/>
      <c r="F223" s="335"/>
      <c r="G223" s="288"/>
      <c r="H223" s="2"/>
    </row>
    <row r="224" spans="1:8">
      <c r="A224" s="954"/>
      <c r="B224" s="158"/>
      <c r="C224" s="335"/>
      <c r="D224" s="335"/>
      <c r="E224" s="335"/>
      <c r="F224" s="335"/>
      <c r="G224" s="288"/>
      <c r="H224" s="2"/>
    </row>
    <row r="225" spans="1:8">
      <c r="A225" s="954"/>
      <c r="B225" s="158"/>
      <c r="C225" s="335"/>
      <c r="D225" s="335"/>
      <c r="E225" s="335"/>
      <c r="F225" s="335"/>
      <c r="G225" s="288"/>
      <c r="H225" s="2"/>
    </row>
    <row r="226" spans="1:8" ht="15.75" thickBot="1">
      <c r="A226" s="955"/>
      <c r="B226" s="163"/>
      <c r="C226" s="956"/>
      <c r="D226" s="956"/>
      <c r="E226" s="956"/>
      <c r="F226" s="956"/>
      <c r="G226" s="290"/>
      <c r="H226" s="2"/>
    </row>
    <row r="227" spans="1:8">
      <c r="A227" s="164" t="s">
        <v>762</v>
      </c>
      <c r="B227" s="164"/>
      <c r="C227" s="164"/>
      <c r="D227" s="164"/>
      <c r="E227" s="164"/>
      <c r="F227" s="164"/>
      <c r="G227" s="164"/>
      <c r="H227" s="2"/>
    </row>
    <row r="228" spans="1:8">
      <c r="A228" s="2"/>
      <c r="B228" s="2"/>
      <c r="C228" s="2"/>
      <c r="D228" s="2"/>
      <c r="E228" s="2"/>
      <c r="F228" s="2"/>
      <c r="G228" s="2"/>
      <c r="H228" s="2"/>
    </row>
    <row r="229" spans="1:8">
      <c r="A229" s="2"/>
      <c r="B229" s="2"/>
      <c r="C229" s="2" t="s">
        <v>2574</v>
      </c>
      <c r="D229" s="2"/>
      <c r="E229" s="2"/>
      <c r="F229" s="2"/>
      <c r="G229" s="2"/>
      <c r="H229" s="2"/>
    </row>
    <row r="230" spans="1:8">
      <c r="A230" s="2"/>
      <c r="B230" s="2"/>
      <c r="C230" s="2"/>
      <c r="D230" s="2"/>
      <c r="E230" s="2"/>
      <c r="F230" s="2"/>
      <c r="G230" s="2"/>
      <c r="H230" s="2"/>
    </row>
    <row r="231" spans="1:8">
      <c r="A231" s="2"/>
      <c r="B231" s="2"/>
      <c r="C231" s="164"/>
      <c r="D231" s="2"/>
      <c r="E231" s="2"/>
      <c r="F231" s="2"/>
      <c r="G231" s="2"/>
      <c r="H231" s="2"/>
    </row>
    <row r="232" spans="1:8">
      <c r="H232" s="2"/>
    </row>
    <row r="233" spans="1:8">
      <c r="H233" s="2"/>
    </row>
    <row r="234" spans="1:8">
      <c r="H234" s="2"/>
    </row>
    <row r="235" spans="1:8">
      <c r="H235" s="2"/>
    </row>
    <row r="236" spans="1:8">
      <c r="H236" s="2"/>
    </row>
    <row r="237" spans="1:8">
      <c r="H237" s="2"/>
    </row>
    <row r="238" spans="1:8">
      <c r="H238" s="2"/>
    </row>
    <row r="239" spans="1:8">
      <c r="H239" s="2"/>
    </row>
    <row r="240" spans="1:8">
      <c r="H240" s="2"/>
    </row>
    <row r="241" spans="8:8">
      <c r="H241" s="2"/>
    </row>
    <row r="242" spans="8:8">
      <c r="H242" s="2"/>
    </row>
    <row r="243" spans="8:8">
      <c r="H243" s="2"/>
    </row>
    <row r="244" spans="8:8">
      <c r="H244" s="2"/>
    </row>
    <row r="245" spans="8:8">
      <c r="H245" s="2"/>
    </row>
    <row r="246" spans="8:8">
      <c r="H246" s="2"/>
    </row>
    <row r="247" spans="8:8">
      <c r="H247" s="2"/>
    </row>
    <row r="248" spans="8:8">
      <c r="H248" s="2"/>
    </row>
    <row r="249" spans="8:8">
      <c r="H249" s="2"/>
    </row>
  </sheetData>
  <phoneticPr fontId="62" type="noConversion"/>
  <pageMargins left="0.7" right="0.7" top="0.75" bottom="0.75" header="0.3" footer="0.3"/>
  <pageSetup scale="62" orientation="portrait" r:id="rId1"/>
  <rowBreaks count="3" manualBreakCount="3">
    <brk id="44" max="16383" man="1"/>
    <brk id="106" max="16383" man="1"/>
    <brk id="16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92</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6"/>
  <sheetViews>
    <sheetView defaultGridColor="0" colorId="22" zoomScale="75" zoomScaleNormal="75" workbookViewId="0">
      <selection activeCell="J38" sqref="J38"/>
    </sheetView>
  </sheetViews>
  <sheetFormatPr defaultColWidth="9.77734375" defaultRowHeight="15"/>
  <cols>
    <col min="1" max="1" width="4.77734375" customWidth="1"/>
    <col min="2" max="2" width="2.77734375" customWidth="1"/>
    <col min="3" max="6" width="20.77734375" customWidth="1"/>
    <col min="7" max="10" width="16.77734375" customWidth="1"/>
  </cols>
  <sheetData>
    <row r="1" spans="1:11" ht="18.75" thickBot="1">
      <c r="A1" s="2" t="str">
        <f>'Data Sheet'!A52</f>
        <v>Annual Report of Pattersonville Telephone Company                                                                                  For the period ending December 31, 2014</v>
      </c>
      <c r="B1" s="765"/>
      <c r="C1" s="765"/>
      <c r="D1" s="765"/>
      <c r="E1" s="765"/>
      <c r="F1" s="765"/>
      <c r="G1" s="765"/>
      <c r="H1" s="957"/>
      <c r="I1" s="765"/>
      <c r="J1" s="819"/>
      <c r="K1" s="957"/>
    </row>
    <row r="2" spans="1:11" ht="18">
      <c r="A2" s="798"/>
      <c r="B2" s="767"/>
      <c r="C2" s="767"/>
      <c r="D2" s="767"/>
      <c r="E2" s="767"/>
      <c r="F2" s="767"/>
      <c r="G2" s="767"/>
      <c r="H2" s="767"/>
      <c r="I2" s="767"/>
      <c r="J2" s="821"/>
      <c r="K2" s="957"/>
    </row>
    <row r="3" spans="1:11" ht="18">
      <c r="A3" s="562" t="s">
        <v>104</v>
      </c>
      <c r="B3" s="1"/>
      <c r="C3" s="1"/>
      <c r="D3" s="1"/>
      <c r="E3" s="1"/>
      <c r="F3" s="1"/>
      <c r="G3" s="1"/>
      <c r="H3" s="1"/>
      <c r="I3" s="1"/>
      <c r="J3" s="630"/>
      <c r="K3" s="957"/>
    </row>
    <row r="4" spans="1:11" ht="18">
      <c r="A4" s="799" t="s">
        <v>1361</v>
      </c>
      <c r="B4" s="765"/>
      <c r="C4" s="765" t="s">
        <v>105</v>
      </c>
      <c r="D4" s="765"/>
      <c r="E4" s="765"/>
      <c r="F4" s="765"/>
      <c r="G4" s="765"/>
      <c r="H4" s="765"/>
      <c r="I4" s="765"/>
      <c r="J4" s="772"/>
      <c r="K4" s="957"/>
    </row>
    <row r="5" spans="1:11" ht="18">
      <c r="A5" s="167"/>
      <c r="B5" s="765"/>
      <c r="C5" s="765" t="s">
        <v>106</v>
      </c>
      <c r="D5" s="765"/>
      <c r="E5" s="765"/>
      <c r="F5" s="765"/>
      <c r="G5" s="765"/>
      <c r="H5" s="765"/>
      <c r="I5" s="765"/>
      <c r="J5" s="772"/>
      <c r="K5" s="957"/>
    </row>
    <row r="6" spans="1:11" ht="18">
      <c r="A6" s="799" t="s">
        <v>1375</v>
      </c>
      <c r="B6" s="765"/>
      <c r="C6" s="765" t="s">
        <v>107</v>
      </c>
      <c r="D6" s="765"/>
      <c r="E6" s="765"/>
      <c r="F6" s="765"/>
      <c r="G6" s="765"/>
      <c r="H6" s="765"/>
      <c r="I6" s="765"/>
      <c r="J6" s="772"/>
      <c r="K6" s="957"/>
    </row>
    <row r="7" spans="1:11" ht="18">
      <c r="A7" s="167"/>
      <c r="B7" s="765"/>
      <c r="C7" s="765" t="s">
        <v>108</v>
      </c>
      <c r="D7" s="765"/>
      <c r="E7" s="765"/>
      <c r="F7" s="765"/>
      <c r="G7" s="765"/>
      <c r="H7" s="765"/>
      <c r="I7" s="765"/>
      <c r="J7" s="772"/>
      <c r="K7" s="957"/>
    </row>
    <row r="8" spans="1:11" ht="18">
      <c r="A8" s="799" t="s">
        <v>2137</v>
      </c>
      <c r="B8" s="765"/>
      <c r="C8" s="765" t="s">
        <v>109</v>
      </c>
      <c r="D8" s="765"/>
      <c r="E8" s="765"/>
      <c r="F8" s="765"/>
      <c r="G8" s="765"/>
      <c r="H8" s="765"/>
      <c r="I8" s="765"/>
      <c r="J8" s="772"/>
      <c r="K8" s="957"/>
    </row>
    <row r="9" spans="1:11" ht="18">
      <c r="A9" s="167"/>
      <c r="B9" s="765"/>
      <c r="C9" s="765" t="s">
        <v>110</v>
      </c>
      <c r="D9" s="765"/>
      <c r="E9" s="765"/>
      <c r="F9" s="765"/>
      <c r="G9" s="765"/>
      <c r="H9" s="765"/>
      <c r="I9" s="765"/>
      <c r="J9" s="772"/>
      <c r="K9" s="957"/>
    </row>
    <row r="10" spans="1:11" ht="18">
      <c r="A10" s="799" t="s">
        <v>2157</v>
      </c>
      <c r="B10" s="765"/>
      <c r="C10" s="765" t="s">
        <v>111</v>
      </c>
      <c r="D10" s="765"/>
      <c r="E10" s="765"/>
      <c r="F10" s="765"/>
      <c r="G10" s="765"/>
      <c r="H10" s="765"/>
      <c r="I10" s="765"/>
      <c r="J10" s="772"/>
      <c r="K10" s="957"/>
    </row>
    <row r="11" spans="1:11" ht="18">
      <c r="A11" s="167"/>
      <c r="B11" s="765"/>
      <c r="C11" s="765" t="s">
        <v>112</v>
      </c>
      <c r="D11" s="765"/>
      <c r="E11" s="765"/>
      <c r="F11" s="765"/>
      <c r="G11" s="765"/>
      <c r="H11" s="765"/>
      <c r="I11" s="765"/>
      <c r="J11" s="772"/>
      <c r="K11" s="957"/>
    </row>
    <row r="12" spans="1:11" ht="18">
      <c r="A12" s="167"/>
      <c r="B12" s="765"/>
      <c r="C12" s="765"/>
      <c r="D12" s="765"/>
      <c r="E12" s="765"/>
      <c r="F12" s="765"/>
      <c r="G12" s="765"/>
      <c r="H12" s="765"/>
      <c r="I12" s="765"/>
      <c r="J12" s="772"/>
      <c r="K12" s="957"/>
    </row>
    <row r="13" spans="1:11" ht="18">
      <c r="A13" s="810"/>
      <c r="B13" s="801"/>
      <c r="C13" s="801"/>
      <c r="D13" s="801"/>
      <c r="E13" s="801"/>
      <c r="F13" s="774"/>
      <c r="G13" s="803" t="s">
        <v>113</v>
      </c>
      <c r="H13" s="803"/>
      <c r="I13" s="803"/>
      <c r="J13" s="958"/>
      <c r="K13" s="957"/>
    </row>
    <row r="14" spans="1:11" ht="18">
      <c r="A14" s="778"/>
      <c r="B14" s="765"/>
      <c r="C14" s="765"/>
      <c r="D14" s="765"/>
      <c r="E14" s="765"/>
      <c r="F14" s="789"/>
      <c r="G14" s="774"/>
      <c r="H14" s="803" t="s">
        <v>1321</v>
      </c>
      <c r="I14" s="804"/>
      <c r="J14" s="785"/>
      <c r="K14" s="957"/>
    </row>
    <row r="15" spans="1:11" ht="18">
      <c r="A15" s="706" t="s">
        <v>2228</v>
      </c>
      <c r="B15" s="765"/>
      <c r="C15" s="765"/>
      <c r="D15" s="765"/>
      <c r="E15" s="765"/>
      <c r="F15" s="789"/>
      <c r="G15" s="707" t="s">
        <v>114</v>
      </c>
      <c r="H15" s="774"/>
      <c r="I15" s="774"/>
      <c r="J15" s="710" t="s">
        <v>1728</v>
      </c>
      <c r="K15" s="957"/>
    </row>
    <row r="16" spans="1:11" ht="18">
      <c r="A16" s="706" t="s">
        <v>2240</v>
      </c>
      <c r="B16" s="765"/>
      <c r="C16" s="770" t="s">
        <v>1729</v>
      </c>
      <c r="D16" s="770"/>
      <c r="E16" s="770"/>
      <c r="F16" s="802"/>
      <c r="G16" s="707" t="s">
        <v>2635</v>
      </c>
      <c r="H16" s="707" t="s">
        <v>1730</v>
      </c>
      <c r="I16" s="707" t="s">
        <v>1731</v>
      </c>
      <c r="J16" s="710" t="s">
        <v>1323</v>
      </c>
      <c r="K16" s="957"/>
    </row>
    <row r="17" spans="1:11" ht="18">
      <c r="A17" s="778"/>
      <c r="B17" s="765"/>
      <c r="C17" s="770" t="s">
        <v>2722</v>
      </c>
      <c r="D17" s="770"/>
      <c r="E17" s="770"/>
      <c r="F17" s="802"/>
      <c r="G17" s="707" t="s">
        <v>2723</v>
      </c>
      <c r="H17" s="707" t="s">
        <v>2724</v>
      </c>
      <c r="I17" s="707" t="s">
        <v>2254</v>
      </c>
      <c r="J17" s="710" t="s">
        <v>2255</v>
      </c>
      <c r="K17" s="957"/>
    </row>
    <row r="18" spans="1:11" ht="18">
      <c r="A18" s="778"/>
      <c r="B18" s="765"/>
      <c r="C18" s="765"/>
      <c r="D18" s="765"/>
      <c r="E18" s="765"/>
      <c r="F18" s="789"/>
      <c r="G18" s="789"/>
      <c r="H18" s="789"/>
      <c r="I18" s="789"/>
      <c r="J18" s="772"/>
      <c r="K18" s="957"/>
    </row>
    <row r="19" spans="1:11" ht="18">
      <c r="A19" s="773" t="s">
        <v>2727</v>
      </c>
      <c r="B19" s="959"/>
      <c r="C19" s="960" t="s">
        <v>2997</v>
      </c>
      <c r="D19" s="960"/>
      <c r="E19" s="960"/>
      <c r="F19" s="863"/>
      <c r="G19" s="863">
        <v>688</v>
      </c>
      <c r="H19" s="863">
        <v>36</v>
      </c>
      <c r="I19" s="863">
        <v>75</v>
      </c>
      <c r="J19" s="852">
        <f t="shared" ref="J19:J27" si="0">G19+H19-I19</f>
        <v>649</v>
      </c>
      <c r="K19" s="957"/>
    </row>
    <row r="20" spans="1:11" ht="18">
      <c r="A20" s="706" t="s">
        <v>1726</v>
      </c>
      <c r="B20" s="811"/>
      <c r="C20" s="728" t="s">
        <v>2998</v>
      </c>
      <c r="D20" s="728"/>
      <c r="E20" s="728"/>
      <c r="F20" s="727"/>
      <c r="G20" s="727">
        <v>18</v>
      </c>
      <c r="H20" s="727"/>
      <c r="I20" s="727"/>
      <c r="J20" s="787">
        <f t="shared" si="0"/>
        <v>18</v>
      </c>
      <c r="K20" s="957"/>
    </row>
    <row r="21" spans="1:11" ht="18">
      <c r="A21" s="706" t="s">
        <v>1971</v>
      </c>
      <c r="B21" s="811"/>
      <c r="C21" s="728"/>
      <c r="D21" s="728"/>
      <c r="E21" s="728"/>
      <c r="F21" s="727"/>
      <c r="G21" s="727"/>
      <c r="H21" s="727"/>
      <c r="I21" s="727"/>
      <c r="J21" s="787">
        <f t="shared" si="0"/>
        <v>0</v>
      </c>
      <c r="K21" s="957"/>
    </row>
    <row r="22" spans="1:11" ht="18">
      <c r="A22" s="706" t="s">
        <v>2263</v>
      </c>
      <c r="B22" s="811"/>
      <c r="C22" s="728"/>
      <c r="D22" s="728"/>
      <c r="E22" s="728"/>
      <c r="F22" s="727"/>
      <c r="G22" s="727"/>
      <c r="H22" s="727"/>
      <c r="I22" s="727"/>
      <c r="J22" s="787">
        <f t="shared" si="0"/>
        <v>0</v>
      </c>
      <c r="K22" s="957"/>
    </row>
    <row r="23" spans="1:11" ht="18">
      <c r="A23" s="706" t="s">
        <v>2264</v>
      </c>
      <c r="B23" s="811"/>
      <c r="C23" s="728"/>
      <c r="D23" s="728"/>
      <c r="E23" s="728"/>
      <c r="F23" s="727"/>
      <c r="G23" s="727"/>
      <c r="H23" s="727"/>
      <c r="I23" s="727"/>
      <c r="J23" s="787">
        <f t="shared" si="0"/>
        <v>0</v>
      </c>
      <c r="K23" s="957"/>
    </row>
    <row r="24" spans="1:11" ht="18">
      <c r="A24" s="706" t="s">
        <v>2735</v>
      </c>
      <c r="B24" s="811"/>
      <c r="C24" s="728"/>
      <c r="D24" s="728"/>
      <c r="E24" s="728"/>
      <c r="F24" s="727"/>
      <c r="G24" s="727"/>
      <c r="H24" s="727"/>
      <c r="I24" s="727"/>
      <c r="J24" s="787">
        <f t="shared" si="0"/>
        <v>0</v>
      </c>
      <c r="K24" s="957"/>
    </row>
    <row r="25" spans="1:11" ht="18">
      <c r="A25" s="706" t="s">
        <v>2738</v>
      </c>
      <c r="B25" s="811"/>
      <c r="C25" s="728"/>
      <c r="D25" s="728"/>
      <c r="E25" s="728"/>
      <c r="F25" s="727"/>
      <c r="G25" s="727"/>
      <c r="H25" s="727"/>
      <c r="I25" s="727"/>
      <c r="J25" s="787">
        <f t="shared" si="0"/>
        <v>0</v>
      </c>
      <c r="K25" s="957"/>
    </row>
    <row r="26" spans="1:11" ht="18">
      <c r="A26" s="706" t="s">
        <v>154</v>
      </c>
      <c r="B26" s="811"/>
      <c r="C26" s="728"/>
      <c r="D26" s="728"/>
      <c r="E26" s="728"/>
      <c r="F26" s="727"/>
      <c r="G26" s="727"/>
      <c r="H26" s="727"/>
      <c r="I26" s="727"/>
      <c r="J26" s="787">
        <f t="shared" si="0"/>
        <v>0</v>
      </c>
      <c r="K26" s="957"/>
    </row>
    <row r="27" spans="1:11" ht="18">
      <c r="A27" s="706" t="s">
        <v>2591</v>
      </c>
      <c r="B27" s="811"/>
      <c r="C27" s="728"/>
      <c r="D27" s="728"/>
      <c r="E27" s="728"/>
      <c r="F27" s="727"/>
      <c r="G27" s="727"/>
      <c r="H27" s="727"/>
      <c r="I27" s="727"/>
      <c r="J27" s="787">
        <f t="shared" si="0"/>
        <v>0</v>
      </c>
      <c r="K27" s="957"/>
    </row>
    <row r="28" spans="1:11" ht="18">
      <c r="A28" s="706" t="s">
        <v>2265</v>
      </c>
      <c r="B28" s="811"/>
      <c r="C28" s="728"/>
      <c r="D28" s="728"/>
      <c r="E28" s="728"/>
      <c r="F28" s="727"/>
      <c r="G28" s="851">
        <f>SUM(G19:G27)</f>
        <v>706</v>
      </c>
      <c r="H28" s="851">
        <f>SUM(H19:H27)</f>
        <v>36</v>
      </c>
      <c r="I28" s="851">
        <f>SUM(I19:I27)</f>
        <v>75</v>
      </c>
      <c r="J28" s="852">
        <f>SUM(J19:J27)</f>
        <v>667</v>
      </c>
      <c r="K28" s="957"/>
    </row>
    <row r="29" spans="1:11" ht="18">
      <c r="A29" s="844"/>
      <c r="B29" s="801"/>
      <c r="C29" s="922"/>
      <c r="D29" s="922"/>
      <c r="E29" s="922"/>
      <c r="F29" s="922"/>
      <c r="G29" s="922"/>
      <c r="H29" s="922"/>
      <c r="I29" s="922"/>
      <c r="J29" s="852"/>
      <c r="K29" s="957"/>
    </row>
    <row r="30" spans="1:11" ht="18">
      <c r="A30" s="961" t="s">
        <v>1732</v>
      </c>
      <c r="B30" s="806"/>
      <c r="C30" s="962"/>
      <c r="D30" s="962"/>
      <c r="E30" s="962"/>
      <c r="F30" s="962"/>
      <c r="G30" s="962"/>
      <c r="H30" s="962"/>
      <c r="I30" s="962"/>
      <c r="J30" s="963"/>
      <c r="K30" s="957"/>
    </row>
    <row r="31" spans="1:11" ht="18">
      <c r="A31" s="778"/>
      <c r="B31" s="800"/>
      <c r="C31" s="962" t="s">
        <v>1733</v>
      </c>
      <c r="D31" s="962"/>
      <c r="E31" s="962"/>
      <c r="F31" s="962"/>
      <c r="G31" s="962"/>
      <c r="H31" s="964"/>
      <c r="I31" s="847"/>
      <c r="J31" s="787"/>
      <c r="K31" s="957"/>
    </row>
    <row r="32" spans="1:11" ht="18">
      <c r="A32" s="778"/>
      <c r="B32" s="800"/>
      <c r="C32" s="962" t="s">
        <v>1734</v>
      </c>
      <c r="D32" s="964"/>
      <c r="E32" s="965" t="s">
        <v>1735</v>
      </c>
      <c r="F32" s="966"/>
      <c r="G32" s="967" t="s">
        <v>1736</v>
      </c>
      <c r="H32" s="853"/>
      <c r="I32" s="968" t="s">
        <v>1737</v>
      </c>
      <c r="J32" s="969" t="s">
        <v>1738</v>
      </c>
      <c r="K32" s="957"/>
    </row>
    <row r="33" spans="1:11" ht="18">
      <c r="A33" s="778"/>
      <c r="B33" s="765"/>
      <c r="C33" s="968" t="s">
        <v>1739</v>
      </c>
      <c r="D33" s="968" t="s">
        <v>1740</v>
      </c>
      <c r="E33" s="847"/>
      <c r="F33" s="847"/>
      <c r="G33" s="847"/>
      <c r="H33" s="968" t="s">
        <v>1741</v>
      </c>
      <c r="I33" s="968" t="s">
        <v>2004</v>
      </c>
      <c r="J33" s="969" t="s">
        <v>1742</v>
      </c>
      <c r="K33" s="957"/>
    </row>
    <row r="34" spans="1:11" ht="18">
      <c r="A34" s="706" t="s">
        <v>2228</v>
      </c>
      <c r="B34" s="765"/>
      <c r="C34" s="968" t="s">
        <v>2228</v>
      </c>
      <c r="D34" s="968" t="s">
        <v>1743</v>
      </c>
      <c r="E34" s="968" t="s">
        <v>1744</v>
      </c>
      <c r="F34" s="968" t="s">
        <v>1745</v>
      </c>
      <c r="G34" s="968" t="s">
        <v>1746</v>
      </c>
      <c r="H34" s="968" t="s">
        <v>1747</v>
      </c>
      <c r="I34" s="968" t="s">
        <v>1748</v>
      </c>
      <c r="J34" s="969" t="s">
        <v>1749</v>
      </c>
      <c r="K34" s="957"/>
    </row>
    <row r="35" spans="1:11" ht="18">
      <c r="A35" s="706" t="s">
        <v>2240</v>
      </c>
      <c r="B35" s="765"/>
      <c r="C35" s="968" t="s">
        <v>2256</v>
      </c>
      <c r="D35" s="968" t="s">
        <v>2257</v>
      </c>
      <c r="E35" s="968" t="s">
        <v>2258</v>
      </c>
      <c r="F35" s="968" t="s">
        <v>2259</v>
      </c>
      <c r="G35" s="968" t="s">
        <v>2260</v>
      </c>
      <c r="H35" s="968" t="s">
        <v>2261</v>
      </c>
      <c r="I35" s="968" t="s">
        <v>2262</v>
      </c>
      <c r="J35" s="969" t="s">
        <v>2491</v>
      </c>
      <c r="K35" s="957"/>
    </row>
    <row r="36" spans="1:11" ht="18">
      <c r="A36" s="779"/>
      <c r="B36" s="800"/>
      <c r="C36" s="853"/>
      <c r="D36" s="853"/>
      <c r="E36" s="853"/>
      <c r="F36" s="853"/>
      <c r="G36" s="853"/>
      <c r="H36" s="853"/>
      <c r="I36" s="853"/>
      <c r="J36" s="854"/>
      <c r="K36" s="957"/>
    </row>
    <row r="37" spans="1:11" ht="18">
      <c r="A37" s="706" t="s">
        <v>2727</v>
      </c>
      <c r="B37" s="765"/>
      <c r="C37" s="727">
        <v>43</v>
      </c>
      <c r="D37" s="727">
        <v>129</v>
      </c>
      <c r="E37" s="727">
        <v>0</v>
      </c>
      <c r="F37" s="727">
        <v>483</v>
      </c>
      <c r="G37" s="727">
        <v>12</v>
      </c>
      <c r="H37" s="727"/>
      <c r="I37" s="727"/>
      <c r="J37" s="730">
        <v>16</v>
      </c>
      <c r="K37" s="957"/>
    </row>
    <row r="38" spans="1:11" ht="18">
      <c r="A38" s="706" t="s">
        <v>1726</v>
      </c>
      <c r="B38" s="765"/>
      <c r="C38" s="727"/>
      <c r="D38" s="727"/>
      <c r="E38" s="727"/>
      <c r="F38" s="727"/>
      <c r="G38" s="727"/>
      <c r="H38" s="727"/>
      <c r="I38" s="727"/>
      <c r="J38" s="730"/>
      <c r="K38" s="957"/>
    </row>
    <row r="39" spans="1:11" ht="18">
      <c r="A39" s="706" t="s">
        <v>1971</v>
      </c>
      <c r="B39" s="765"/>
      <c r="C39" s="727"/>
      <c r="D39" s="727"/>
      <c r="E39" s="727"/>
      <c r="F39" s="727"/>
      <c r="G39" s="727"/>
      <c r="H39" s="727"/>
      <c r="I39" s="727"/>
      <c r="J39" s="730"/>
      <c r="K39" s="957"/>
    </row>
    <row r="40" spans="1:11" ht="18">
      <c r="A40" s="706" t="s">
        <v>2263</v>
      </c>
      <c r="B40" s="765"/>
      <c r="C40" s="727"/>
      <c r="D40" s="727"/>
      <c r="E40" s="727"/>
      <c r="F40" s="727"/>
      <c r="G40" s="727"/>
      <c r="H40" s="727"/>
      <c r="I40" s="727"/>
      <c r="J40" s="730"/>
      <c r="K40" s="957"/>
    </row>
    <row r="41" spans="1:11" ht="18">
      <c r="A41" s="706" t="s">
        <v>2264</v>
      </c>
      <c r="B41" s="765"/>
      <c r="C41" s="727"/>
      <c r="D41" s="727"/>
      <c r="E41" s="727"/>
      <c r="F41" s="727"/>
      <c r="G41" s="727"/>
      <c r="H41" s="727"/>
      <c r="I41" s="727"/>
      <c r="J41" s="730"/>
      <c r="K41" s="957"/>
    </row>
    <row r="42" spans="1:11" ht="18">
      <c r="A42" s="706" t="s">
        <v>2735</v>
      </c>
      <c r="B42" s="765"/>
      <c r="C42" s="727"/>
      <c r="D42" s="727"/>
      <c r="E42" s="727"/>
      <c r="F42" s="727"/>
      <c r="G42" s="727"/>
      <c r="H42" s="727"/>
      <c r="I42" s="727"/>
      <c r="J42" s="730"/>
      <c r="K42" s="957"/>
    </row>
    <row r="43" spans="1:11" ht="18">
      <c r="A43" s="706" t="s">
        <v>2738</v>
      </c>
      <c r="B43" s="765"/>
      <c r="C43" s="727"/>
      <c r="D43" s="727"/>
      <c r="E43" s="727"/>
      <c r="F43" s="727"/>
      <c r="G43" s="727"/>
      <c r="H43" s="727"/>
      <c r="I43" s="727"/>
      <c r="J43" s="730"/>
      <c r="K43" s="957"/>
    </row>
    <row r="44" spans="1:11" ht="18">
      <c r="A44" s="706" t="s">
        <v>154</v>
      </c>
      <c r="B44" s="765"/>
      <c r="C44" s="727"/>
      <c r="D44" s="727"/>
      <c r="E44" s="727"/>
      <c r="F44" s="727"/>
      <c r="G44" s="727"/>
      <c r="H44" s="727"/>
      <c r="I44" s="727"/>
      <c r="J44" s="730"/>
      <c r="K44" s="957"/>
    </row>
    <row r="45" spans="1:11" ht="18">
      <c r="A45" s="706" t="s">
        <v>2591</v>
      </c>
      <c r="B45" s="800"/>
      <c r="C45" s="735"/>
      <c r="D45" s="735"/>
      <c r="E45" s="735"/>
      <c r="F45" s="735"/>
      <c r="G45" s="735"/>
      <c r="H45" s="735"/>
      <c r="I45" s="735"/>
      <c r="J45" s="738"/>
      <c r="K45" s="957"/>
    </row>
    <row r="46" spans="1:11" ht="18.75" thickBot="1">
      <c r="A46" s="790" t="s">
        <v>2265</v>
      </c>
      <c r="B46" s="817"/>
      <c r="C46" s="857">
        <f t="shared" ref="C46:J46" si="1">SUM(C37:C45)</f>
        <v>43</v>
      </c>
      <c r="D46" s="857">
        <f t="shared" si="1"/>
        <v>129</v>
      </c>
      <c r="E46" s="857">
        <f t="shared" si="1"/>
        <v>0</v>
      </c>
      <c r="F46" s="857">
        <f t="shared" si="1"/>
        <v>483</v>
      </c>
      <c r="G46" s="857">
        <f t="shared" si="1"/>
        <v>12</v>
      </c>
      <c r="H46" s="857">
        <f t="shared" si="1"/>
        <v>0</v>
      </c>
      <c r="I46" s="857">
        <f t="shared" si="1"/>
        <v>0</v>
      </c>
      <c r="J46" s="858">
        <f t="shared" si="1"/>
        <v>16</v>
      </c>
      <c r="K46" s="957"/>
    </row>
    <row r="47" spans="1:11" ht="18">
      <c r="A47" s="765"/>
      <c r="B47" s="765"/>
      <c r="C47" s="765"/>
      <c r="D47" s="765"/>
      <c r="E47" s="765"/>
      <c r="F47" s="765"/>
      <c r="G47" s="765"/>
      <c r="H47" s="765"/>
      <c r="I47" s="765"/>
      <c r="J47" s="819" t="s">
        <v>431</v>
      </c>
      <c r="K47" s="957"/>
    </row>
    <row r="48" spans="1:11" ht="18">
      <c r="A48" s="770">
        <v>93</v>
      </c>
      <c r="B48" s="770"/>
      <c r="C48" s="770"/>
      <c r="D48" s="770"/>
      <c r="E48" s="770"/>
      <c r="F48" s="770"/>
      <c r="G48" s="770"/>
      <c r="H48" s="770"/>
      <c r="I48" s="770"/>
      <c r="J48" s="770"/>
      <c r="K48" s="957"/>
    </row>
    <row r="49" spans="1:1">
      <c r="A49" s="67"/>
    </row>
    <row r="50" spans="1:1">
      <c r="A50" s="67"/>
    </row>
    <row r="51" spans="1:1">
      <c r="A51" s="67"/>
    </row>
    <row r="52" spans="1:1">
      <c r="A52" s="67"/>
    </row>
    <row r="53" spans="1:1">
      <c r="A53" s="67"/>
    </row>
    <row r="54" spans="1:1">
      <c r="A54" s="67"/>
    </row>
    <row r="55" spans="1:1">
      <c r="A55" s="67"/>
    </row>
    <row r="56" spans="1:1">
      <c r="A56" s="67"/>
    </row>
    <row r="57" spans="1:1">
      <c r="A57" s="67"/>
    </row>
    <row r="58" spans="1:1">
      <c r="A58" s="67"/>
    </row>
    <row r="59" spans="1:1">
      <c r="A59" s="67"/>
    </row>
    <row r="60" spans="1:1">
      <c r="A60" s="67"/>
    </row>
    <row r="61" spans="1:1">
      <c r="A61" s="67"/>
    </row>
    <row r="62" spans="1:1">
      <c r="A62" s="67"/>
    </row>
    <row r="63" spans="1:1">
      <c r="A63" s="67"/>
    </row>
    <row r="64" spans="1:1">
      <c r="A64" s="67"/>
    </row>
    <row r="65" spans="1:1">
      <c r="A65" s="67"/>
    </row>
    <row r="66" spans="1:1">
      <c r="A66" s="67"/>
    </row>
  </sheetData>
  <phoneticPr fontId="62" type="noConversion"/>
  <printOptions horizontalCentered="1" verticalCentered="1"/>
  <pageMargins left="0.5" right="0.5" top="0.5" bottom="0.5" header="0" footer="0"/>
  <pageSetup scale="6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726" r:id="rId4" name="Button 70">
              <controlPr locked="0" defaultSize="0" autoFill="0" autoLine="0" autoPict="0">
                <anchor moveWithCells="1" sizeWithCells="1">
                  <from>
                    <xdr:col>0</xdr:col>
                    <xdr:colOff>0</xdr:colOff>
                    <xdr:row>49</xdr:row>
                    <xdr:rowOff>38100</xdr:rowOff>
                  </from>
                  <to>
                    <xdr:col>0</xdr:col>
                    <xdr:colOff>0</xdr:colOff>
                    <xdr:row>51</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D97"/>
  <sheetViews>
    <sheetView defaultGridColor="0" topLeftCell="A46" colorId="22" zoomScaleNormal="100" workbookViewId="0">
      <selection activeCell="B66" sqref="B66"/>
    </sheetView>
  </sheetViews>
  <sheetFormatPr defaultColWidth="9.77734375" defaultRowHeight="15"/>
  <cols>
    <col min="1" max="1" width="3.77734375" customWidth="1"/>
    <col min="2" max="2" width="66.77734375" customWidth="1"/>
    <col min="3" max="3" width="3.77734375" customWidth="1"/>
  </cols>
  <sheetData>
    <row r="1" spans="1:4" ht="15.75" thickBot="1">
      <c r="A1" s="152" t="str">
        <f>'Data Sheet'!A46</f>
        <v>Annual Report of Pattersonville Telephone Company                                          For the period ending December 31, 2014</v>
      </c>
      <c r="B1" s="67"/>
      <c r="C1" s="67"/>
      <c r="D1" s="67"/>
    </row>
    <row r="2" spans="1:4">
      <c r="A2" s="68"/>
      <c r="B2" s="69"/>
      <c r="C2" s="70"/>
      <c r="D2" s="67"/>
    </row>
    <row r="3" spans="1:4" ht="15.75">
      <c r="A3" s="153" t="s">
        <v>2816</v>
      </c>
      <c r="B3" s="107"/>
      <c r="C3" s="154"/>
      <c r="D3" s="67"/>
    </row>
    <row r="4" spans="1:4">
      <c r="A4" s="98" t="s">
        <v>1361</v>
      </c>
      <c r="B4" s="30"/>
      <c r="C4" s="75"/>
      <c r="D4" s="67"/>
    </row>
    <row r="5" spans="1:4" ht="30">
      <c r="A5" s="155"/>
      <c r="B5" s="156" t="s">
        <v>2817</v>
      </c>
      <c r="C5" s="75"/>
      <c r="D5" s="67"/>
    </row>
    <row r="6" spans="1:4">
      <c r="A6" s="157"/>
      <c r="B6" s="158"/>
      <c r="C6" s="75"/>
      <c r="D6" s="67"/>
    </row>
    <row r="7" spans="1:4">
      <c r="A7" s="157"/>
      <c r="B7" s="158" t="s">
        <v>2918</v>
      </c>
      <c r="C7" s="75"/>
      <c r="D7" s="67"/>
    </row>
    <row r="8" spans="1:4">
      <c r="A8" s="157"/>
      <c r="B8" s="158" t="s">
        <v>2913</v>
      </c>
      <c r="C8" s="75"/>
      <c r="D8" s="67"/>
    </row>
    <row r="9" spans="1:4">
      <c r="A9" s="157"/>
      <c r="B9" s="158" t="s">
        <v>2914</v>
      </c>
      <c r="C9" s="75"/>
      <c r="D9" s="67"/>
    </row>
    <row r="10" spans="1:4">
      <c r="A10" s="157"/>
      <c r="B10" s="158"/>
      <c r="C10" s="75"/>
      <c r="D10" s="67"/>
    </row>
    <row r="11" spans="1:4">
      <c r="A11" s="159" t="s">
        <v>1375</v>
      </c>
      <c r="B11" s="158"/>
      <c r="C11" s="75"/>
      <c r="D11" s="67"/>
    </row>
    <row r="12" spans="1:4" ht="60">
      <c r="A12" s="160"/>
      <c r="B12" s="156" t="s">
        <v>281</v>
      </c>
      <c r="C12" s="75"/>
      <c r="D12" s="67"/>
    </row>
    <row r="13" spans="1:4">
      <c r="A13" s="157"/>
      <c r="B13" s="158"/>
      <c r="C13" s="75"/>
      <c r="D13" s="67"/>
    </row>
    <row r="14" spans="1:4">
      <c r="A14" s="157"/>
      <c r="B14" s="158" t="s">
        <v>2920</v>
      </c>
      <c r="C14" s="75"/>
      <c r="D14" s="67"/>
    </row>
    <row r="15" spans="1:4">
      <c r="A15" s="157"/>
      <c r="B15" s="158" t="s">
        <v>2921</v>
      </c>
      <c r="C15" s="75"/>
      <c r="D15" s="67"/>
    </row>
    <row r="16" spans="1:4">
      <c r="A16" s="157"/>
      <c r="B16" s="158"/>
      <c r="C16" s="75"/>
      <c r="D16" s="67"/>
    </row>
    <row r="17" spans="1:4">
      <c r="A17" s="157"/>
      <c r="B17" s="158"/>
      <c r="C17" s="75"/>
      <c r="D17" s="67"/>
    </row>
    <row r="18" spans="1:4">
      <c r="A18" s="157"/>
      <c r="B18" s="158"/>
      <c r="C18" s="75"/>
      <c r="D18" s="67"/>
    </row>
    <row r="19" spans="1:4">
      <c r="A19" s="159" t="s">
        <v>2137</v>
      </c>
      <c r="B19" s="158"/>
      <c r="C19" s="75"/>
      <c r="D19" s="67"/>
    </row>
    <row r="20" spans="1:4" ht="60">
      <c r="A20" s="155"/>
      <c r="B20" s="161" t="s">
        <v>1752</v>
      </c>
      <c r="C20" s="75"/>
      <c r="D20" s="67"/>
    </row>
    <row r="21" spans="1:4">
      <c r="A21" s="157"/>
      <c r="B21" s="1057" t="s">
        <v>1753</v>
      </c>
      <c r="C21" s="75"/>
      <c r="D21" s="67"/>
    </row>
    <row r="22" spans="1:4">
      <c r="A22" s="157"/>
      <c r="B22" s="158"/>
      <c r="C22" s="75"/>
      <c r="D22" s="67"/>
    </row>
    <row r="23" spans="1:4">
      <c r="A23" s="157"/>
      <c r="B23" s="158" t="s">
        <v>2922</v>
      </c>
      <c r="C23" s="75"/>
      <c r="D23" s="67"/>
    </row>
    <row r="24" spans="1:4">
      <c r="A24" s="157"/>
      <c r="B24" s="158"/>
      <c r="C24" s="75"/>
      <c r="D24" s="67"/>
    </row>
    <row r="25" spans="1:4">
      <c r="A25" s="157"/>
      <c r="B25" s="158"/>
      <c r="C25" s="75"/>
      <c r="D25" s="67"/>
    </row>
    <row r="26" spans="1:4">
      <c r="A26" s="157"/>
      <c r="B26" s="158"/>
      <c r="C26" s="75"/>
      <c r="D26" s="67"/>
    </row>
    <row r="27" spans="1:4">
      <c r="A27" s="159" t="s">
        <v>2157</v>
      </c>
      <c r="B27" s="158"/>
      <c r="C27" s="75"/>
      <c r="D27" s="67"/>
    </row>
    <row r="28" spans="1:4" ht="75">
      <c r="A28" s="155"/>
      <c r="B28" s="156" t="s">
        <v>282</v>
      </c>
      <c r="C28" s="75"/>
      <c r="D28" s="67"/>
    </row>
    <row r="29" spans="1:4">
      <c r="A29" s="157"/>
      <c r="B29" s="158"/>
      <c r="C29" s="75"/>
      <c r="D29" s="67"/>
    </row>
    <row r="30" spans="1:4">
      <c r="A30" s="157"/>
      <c r="B30" s="158" t="s">
        <v>2923</v>
      </c>
      <c r="C30" s="75"/>
      <c r="D30" s="67"/>
    </row>
    <row r="31" spans="1:4">
      <c r="A31" s="157"/>
      <c r="B31" s="158"/>
      <c r="C31" s="75"/>
      <c r="D31" s="67"/>
    </row>
    <row r="32" spans="1:4">
      <c r="A32" s="157"/>
      <c r="B32" s="158"/>
      <c r="C32" s="75"/>
      <c r="D32" s="67"/>
    </row>
    <row r="33" spans="1:4">
      <c r="A33" s="157"/>
      <c r="B33" s="158"/>
      <c r="C33" s="75"/>
      <c r="D33" s="67"/>
    </row>
    <row r="34" spans="1:4">
      <c r="A34" s="159" t="s">
        <v>2182</v>
      </c>
      <c r="B34" s="2" t="s">
        <v>1724</v>
      </c>
      <c r="C34" s="75"/>
      <c r="D34" s="67"/>
    </row>
    <row r="35" spans="1:4">
      <c r="A35" s="157"/>
      <c r="B35" s="158"/>
      <c r="C35" s="75"/>
      <c r="D35" s="67"/>
    </row>
    <row r="36" spans="1:4">
      <c r="A36" s="157"/>
      <c r="B36" s="1470" t="s">
        <v>2924</v>
      </c>
      <c r="C36" s="75"/>
      <c r="D36" s="67"/>
    </row>
    <row r="37" spans="1:4">
      <c r="A37" s="157"/>
      <c r="B37" s="1470" t="s">
        <v>2925</v>
      </c>
      <c r="C37" s="75"/>
      <c r="D37" s="67"/>
    </row>
    <row r="38" spans="1:4">
      <c r="A38" s="157"/>
      <c r="B38" s="158"/>
      <c r="C38" s="75"/>
      <c r="D38" s="67"/>
    </row>
    <row r="39" spans="1:4">
      <c r="A39" s="157"/>
      <c r="B39" s="158"/>
      <c r="C39" s="75"/>
      <c r="D39" s="67"/>
    </row>
    <row r="40" spans="1:4" ht="15.75" thickBot="1">
      <c r="A40" s="162"/>
      <c r="B40" s="163"/>
      <c r="C40" s="144"/>
      <c r="D40" s="67"/>
    </row>
    <row r="41" spans="1:4">
      <c r="A41" s="67" t="s">
        <v>1725</v>
      </c>
      <c r="B41" s="2"/>
      <c r="C41" s="67"/>
      <c r="D41" s="67"/>
    </row>
    <row r="42" spans="1:4">
      <c r="A42" s="67"/>
      <c r="B42" s="164" t="s">
        <v>1726</v>
      </c>
      <c r="C42" s="107"/>
      <c r="D42" s="67"/>
    </row>
    <row r="43" spans="1:4" ht="15.75" thickBot="1">
      <c r="A43" s="66" t="str">
        <f>'Data Sheet'!A46</f>
        <v>Annual Report of Pattersonville Telephone Company                                          For the period ending December 31, 2014</v>
      </c>
      <c r="B43" s="2"/>
      <c r="C43" s="165"/>
      <c r="D43" s="67"/>
    </row>
    <row r="44" spans="1:4">
      <c r="A44" s="68"/>
      <c r="B44" s="166"/>
      <c r="C44" s="70"/>
      <c r="D44" s="67"/>
    </row>
    <row r="45" spans="1:4" ht="15.75">
      <c r="A45" s="153" t="s">
        <v>1727</v>
      </c>
      <c r="B45" s="3"/>
      <c r="C45" s="154"/>
      <c r="D45" s="67"/>
    </row>
    <row r="46" spans="1:4" ht="18">
      <c r="A46" s="167" t="s">
        <v>2185</v>
      </c>
      <c r="B46" s="3"/>
      <c r="C46" s="154"/>
      <c r="D46" s="67"/>
    </row>
    <row r="47" spans="1:4" ht="75">
      <c r="A47" s="155"/>
      <c r="B47" s="156" t="s">
        <v>283</v>
      </c>
      <c r="C47" s="75"/>
      <c r="D47" s="67"/>
    </row>
    <row r="48" spans="1:4">
      <c r="A48" s="157"/>
      <c r="B48" s="158"/>
      <c r="C48" s="75"/>
      <c r="D48" s="67"/>
    </row>
    <row r="49" spans="1:4">
      <c r="A49" s="157"/>
      <c r="B49" s="158"/>
      <c r="C49" s="75"/>
      <c r="D49" s="67"/>
    </row>
    <row r="50" spans="1:4">
      <c r="A50" s="157"/>
      <c r="B50" s="158"/>
      <c r="C50" s="75"/>
      <c r="D50" s="67"/>
    </row>
    <row r="51" spans="1:4">
      <c r="A51" s="157"/>
      <c r="B51" s="158"/>
      <c r="C51" s="75"/>
      <c r="D51" s="67"/>
    </row>
    <row r="52" spans="1:4" ht="75">
      <c r="A52" s="157"/>
      <c r="B52" s="1046" t="s">
        <v>1750</v>
      </c>
      <c r="C52" s="75"/>
      <c r="D52" s="67"/>
    </row>
    <row r="53" spans="1:4">
      <c r="A53" s="157"/>
      <c r="B53" s="1056" t="s">
        <v>1751</v>
      </c>
      <c r="C53" s="75"/>
      <c r="D53" s="67"/>
    </row>
    <row r="54" spans="1:4">
      <c r="A54" s="157"/>
      <c r="B54" s="158"/>
      <c r="C54" s="75"/>
      <c r="D54" s="67"/>
    </row>
    <row r="55" spans="1:4">
      <c r="A55" s="157"/>
      <c r="B55" s="158"/>
      <c r="C55" s="75"/>
      <c r="D55" s="67"/>
    </row>
    <row r="56" spans="1:4">
      <c r="A56" s="157"/>
      <c r="B56" s="158"/>
      <c r="C56" s="75"/>
      <c r="D56" s="67"/>
    </row>
    <row r="57" spans="1:4" ht="75">
      <c r="A57" s="157"/>
      <c r="B57" s="156" t="s">
        <v>284</v>
      </c>
      <c r="C57" s="75"/>
      <c r="D57" s="67"/>
    </row>
    <row r="58" spans="1:4" ht="13.9" customHeight="1">
      <c r="A58" s="157"/>
      <c r="B58" s="168"/>
      <c r="C58" s="75"/>
      <c r="D58" s="67"/>
    </row>
    <row r="59" spans="1:4" ht="13.9" customHeight="1">
      <c r="A59" s="157"/>
      <c r="B59" s="168"/>
      <c r="C59" s="75"/>
      <c r="D59" s="67"/>
    </row>
    <row r="60" spans="1:4">
      <c r="A60" s="157"/>
      <c r="B60" s="158"/>
      <c r="C60" s="75"/>
      <c r="D60" s="67"/>
    </row>
    <row r="61" spans="1:4">
      <c r="A61" s="157"/>
      <c r="B61" s="158"/>
      <c r="C61" s="75"/>
      <c r="D61" s="67"/>
    </row>
    <row r="62" spans="1:4" ht="30">
      <c r="A62" s="157"/>
      <c r="B62" s="156" t="s">
        <v>1970</v>
      </c>
      <c r="C62" s="75"/>
      <c r="D62" s="67"/>
    </row>
    <row r="63" spans="1:4">
      <c r="A63" s="157"/>
      <c r="B63" s="158"/>
      <c r="C63" s="75"/>
      <c r="D63" s="67"/>
    </row>
    <row r="64" spans="1:4">
      <c r="A64" s="157"/>
      <c r="B64" s="158"/>
      <c r="C64" s="75"/>
      <c r="D64" s="67"/>
    </row>
    <row r="65" spans="1:4">
      <c r="A65" s="157"/>
      <c r="B65" s="158" t="s">
        <v>2926</v>
      </c>
      <c r="C65" s="75"/>
      <c r="D65" s="67"/>
    </row>
    <row r="66" spans="1:4">
      <c r="A66" s="157"/>
      <c r="B66" s="158"/>
      <c r="C66" s="75"/>
      <c r="D66" s="67"/>
    </row>
    <row r="67" spans="1:4">
      <c r="A67" s="157"/>
      <c r="B67" s="158"/>
      <c r="C67" s="75"/>
      <c r="D67" s="67"/>
    </row>
    <row r="68" spans="1:4">
      <c r="A68" s="157"/>
      <c r="B68" s="158"/>
      <c r="C68" s="75"/>
      <c r="D68" s="67"/>
    </row>
    <row r="69" spans="1:4">
      <c r="A69" s="157"/>
      <c r="B69" s="158"/>
      <c r="C69" s="75"/>
      <c r="D69" s="67"/>
    </row>
    <row r="70" spans="1:4">
      <c r="A70" s="157"/>
      <c r="B70" s="158"/>
      <c r="C70" s="75"/>
      <c r="D70" s="67"/>
    </row>
    <row r="71" spans="1:4">
      <c r="A71" s="74"/>
      <c r="B71" s="158"/>
      <c r="C71" s="75"/>
      <c r="D71" s="67"/>
    </row>
    <row r="72" spans="1:4">
      <c r="A72" s="74"/>
      <c r="B72" s="158"/>
      <c r="C72" s="75"/>
      <c r="D72" s="67"/>
    </row>
    <row r="73" spans="1:4">
      <c r="A73" s="74"/>
      <c r="B73" s="158"/>
      <c r="C73" s="75"/>
      <c r="D73" s="67"/>
    </row>
    <row r="74" spans="1:4">
      <c r="A74" s="74"/>
      <c r="B74" s="158"/>
      <c r="C74" s="75"/>
      <c r="D74" s="67"/>
    </row>
    <row r="75" spans="1:4" ht="15.75" thickBot="1">
      <c r="A75" s="162"/>
      <c r="B75" s="163"/>
      <c r="C75" s="144"/>
      <c r="D75" s="67"/>
    </row>
    <row r="76" spans="1:4">
      <c r="A76" s="67"/>
      <c r="B76" s="165" t="s">
        <v>2189</v>
      </c>
      <c r="C76" s="67"/>
      <c r="D76" s="67"/>
    </row>
    <row r="77" spans="1:4">
      <c r="A77" s="134" t="s">
        <v>1971</v>
      </c>
      <c r="B77" s="107"/>
      <c r="C77" s="107"/>
      <c r="D77" s="67"/>
    </row>
    <row r="78" spans="1:4">
      <c r="A78" s="67"/>
    </row>
    <row r="79" spans="1:4">
      <c r="A79" s="67"/>
    </row>
    <row r="80" spans="1:4">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sheetData>
  <phoneticPr fontId="62" type="noConversion"/>
  <printOptions horizontalCentered="1"/>
  <pageMargins left="0.5" right="0.5" top="0.5" bottom="0.5" header="0.5" footer="0.5"/>
  <pageSetup scale="89" fitToHeight="2" orientation="portrait" r:id="rId1"/>
  <headerFooter alignWithMargins="0"/>
  <rowBreaks count="1" manualBreakCount="1">
    <brk id="4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75" r:id="rId4" name="Button 7">
              <controlPr locked="0" defaultSize="0" autoFill="0" autoLine="0" autoPict="0">
                <anchor moveWithCells="1" sizeWithCells="1">
                  <from>
                    <xdr:col>0</xdr:col>
                    <xdr:colOff>0</xdr:colOff>
                    <xdr:row>78</xdr:row>
                    <xdr:rowOff>161925</xdr:rowOff>
                  </from>
                  <to>
                    <xdr:col>0</xdr:col>
                    <xdr:colOff>0</xdr:colOff>
                    <xdr:row>81</xdr:row>
                    <xdr:rowOff>152400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election activeCell="A53" sqref="A53"/>
    </sheetView>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94</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election activeCell="A53" sqref="A53"/>
    </sheetView>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95</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workbookViewId="0">
      <selection activeCell="A53" sqref="A53"/>
    </sheetView>
  </sheetViews>
  <sheetFormatPr defaultRowHeight="15"/>
  <sheetData>
    <row r="1" spans="1:10" ht="15.75" thickBot="1">
      <c r="A1" s="152" t="str">
        <f>'Data Sheet'!A58</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166"/>
      <c r="J2" s="280"/>
    </row>
    <row r="3" spans="1:10" ht="18">
      <c r="A3" s="562"/>
      <c r="B3" s="164"/>
      <c r="C3" s="164"/>
      <c r="D3" s="164"/>
      <c r="E3" s="164"/>
      <c r="F3" s="164"/>
      <c r="G3" s="164"/>
      <c r="H3" s="164"/>
      <c r="I3" s="164"/>
      <c r="J3" s="281"/>
    </row>
    <row r="4" spans="1:10" ht="18">
      <c r="A4" s="562"/>
      <c r="B4" s="164"/>
      <c r="C4" s="164"/>
      <c r="D4" s="164"/>
      <c r="E4" s="164"/>
      <c r="F4" s="164"/>
      <c r="G4" s="164"/>
      <c r="H4" s="164"/>
      <c r="I4" s="164"/>
      <c r="J4" s="281"/>
    </row>
    <row r="5" spans="1:10" ht="18">
      <c r="A5" s="562"/>
      <c r="B5" s="164"/>
      <c r="C5" s="164"/>
      <c r="D5" s="164"/>
      <c r="E5" s="164"/>
      <c r="F5" s="164"/>
      <c r="G5" s="164"/>
      <c r="H5" s="164"/>
      <c r="I5" s="164"/>
      <c r="J5" s="281"/>
    </row>
    <row r="6" spans="1:10">
      <c r="A6" s="157"/>
      <c r="B6" s="2"/>
      <c r="C6" s="2"/>
      <c r="D6" s="2"/>
      <c r="E6" s="2"/>
      <c r="F6" s="2"/>
      <c r="G6" s="2"/>
      <c r="H6" s="2"/>
      <c r="I6" s="2"/>
      <c r="J6" s="283"/>
    </row>
    <row r="7" spans="1:10">
      <c r="A7" s="157"/>
      <c r="B7" s="2"/>
      <c r="C7" s="2"/>
      <c r="D7" s="2"/>
      <c r="E7" s="2"/>
      <c r="F7" s="2"/>
      <c r="G7" s="2"/>
      <c r="H7" s="2"/>
      <c r="I7" s="2"/>
      <c r="J7" s="283"/>
    </row>
    <row r="8" spans="1:10">
      <c r="A8" s="157"/>
      <c r="B8" s="2"/>
      <c r="C8" s="2"/>
      <c r="D8" s="2"/>
      <c r="E8" s="2"/>
      <c r="F8" s="2"/>
      <c r="G8" s="2"/>
      <c r="H8" s="2"/>
      <c r="I8" s="2"/>
      <c r="J8" s="283"/>
    </row>
    <row r="9" spans="1:10">
      <c r="A9" s="157"/>
      <c r="B9" s="2"/>
      <c r="C9" s="2"/>
      <c r="D9" s="2"/>
      <c r="E9" s="2"/>
      <c r="F9" s="2"/>
      <c r="G9" s="2"/>
      <c r="H9" s="2"/>
      <c r="I9" s="2"/>
      <c r="J9" s="283"/>
    </row>
    <row r="10" spans="1:10">
      <c r="A10" s="157"/>
      <c r="B10" s="2"/>
      <c r="C10" s="2"/>
      <c r="D10" s="2"/>
      <c r="E10" s="2"/>
      <c r="F10" s="2"/>
      <c r="G10" s="2"/>
      <c r="H10" s="2"/>
      <c r="I10" s="2"/>
      <c r="J10" s="283"/>
    </row>
    <row r="11" spans="1:10">
      <c r="A11" s="157"/>
      <c r="B11" s="2"/>
      <c r="C11" s="2"/>
      <c r="D11" s="2"/>
      <c r="E11" s="2"/>
      <c r="F11" s="2"/>
      <c r="G11" s="2"/>
      <c r="H11" s="2"/>
      <c r="I11" s="2"/>
      <c r="J11" s="283"/>
    </row>
    <row r="12" spans="1:10">
      <c r="A12" s="157"/>
      <c r="B12" s="2"/>
      <c r="C12" s="2"/>
      <c r="D12" s="2"/>
      <c r="E12" s="2"/>
      <c r="F12" s="164"/>
      <c r="G12" s="164"/>
      <c r="H12" s="164"/>
      <c r="I12" s="164"/>
      <c r="J12" s="281"/>
    </row>
    <row r="13" spans="1:10">
      <c r="A13" s="157"/>
      <c r="B13" s="2"/>
      <c r="C13" s="2"/>
      <c r="D13" s="2"/>
      <c r="E13" s="2"/>
      <c r="F13" s="2"/>
      <c r="G13" s="2"/>
      <c r="H13" s="2"/>
      <c r="I13" s="2"/>
      <c r="J13" s="283"/>
    </row>
    <row r="14" spans="1:10">
      <c r="A14" s="157"/>
      <c r="B14" s="2"/>
      <c r="C14" s="2"/>
      <c r="D14" s="2"/>
      <c r="E14" s="67"/>
      <c r="F14" s="2"/>
      <c r="G14" s="2"/>
      <c r="H14" s="2"/>
      <c r="I14" s="2"/>
      <c r="J14" s="75"/>
    </row>
    <row r="15" spans="1:10">
      <c r="A15" s="157"/>
      <c r="B15" s="326"/>
      <c r="C15" s="2"/>
      <c r="D15" s="2"/>
      <c r="E15" s="2"/>
      <c r="F15" s="2"/>
      <c r="G15" s="2"/>
      <c r="H15" s="2"/>
      <c r="I15" s="2"/>
      <c r="J15" s="283"/>
    </row>
    <row r="16" spans="1:10">
      <c r="A16" s="157"/>
      <c r="B16" s="2"/>
      <c r="C16" s="2"/>
      <c r="D16" s="2"/>
      <c r="E16" s="2"/>
      <c r="F16" s="2"/>
      <c r="G16" s="2"/>
      <c r="H16" s="2"/>
      <c r="I16" s="2"/>
      <c r="J16" s="283"/>
    </row>
    <row r="17" spans="1:10">
      <c r="A17" s="157"/>
      <c r="B17" s="158"/>
      <c r="C17" s="493"/>
      <c r="D17" s="493"/>
      <c r="E17" s="432"/>
      <c r="F17" s="493"/>
      <c r="G17" s="493"/>
      <c r="H17" s="493"/>
      <c r="I17" s="493"/>
      <c r="J17" s="563"/>
    </row>
    <row r="18" spans="1:10">
      <c r="A18" s="157"/>
      <c r="B18" s="158"/>
      <c r="C18" s="158"/>
      <c r="D18" s="158"/>
      <c r="E18" s="2"/>
      <c r="F18" s="158"/>
      <c r="G18" s="158"/>
      <c r="H18" s="158"/>
      <c r="I18" s="158"/>
      <c r="J18" s="288"/>
    </row>
    <row r="19" spans="1:10">
      <c r="A19" s="157"/>
      <c r="B19" s="158"/>
      <c r="C19" s="158"/>
      <c r="D19" s="158"/>
      <c r="E19" s="2"/>
      <c r="F19" s="158"/>
      <c r="G19" s="158"/>
      <c r="H19" s="158"/>
      <c r="I19" s="158"/>
      <c r="J19" s="288"/>
    </row>
    <row r="20" spans="1:10">
      <c r="A20" s="157"/>
      <c r="B20" s="158"/>
      <c r="C20" s="158"/>
      <c r="D20" s="158"/>
      <c r="E20" s="2"/>
      <c r="F20" s="158"/>
      <c r="G20" s="158"/>
      <c r="H20" s="158"/>
      <c r="I20" s="158"/>
      <c r="J20" s="288"/>
    </row>
    <row r="21" spans="1:10">
      <c r="A21" s="157"/>
      <c r="B21" s="158"/>
      <c r="C21" s="158"/>
      <c r="D21" s="158"/>
      <c r="E21" s="2"/>
      <c r="F21" s="158"/>
      <c r="G21" s="158"/>
      <c r="H21" s="158"/>
      <c r="I21" s="158"/>
      <c r="J21" s="288"/>
    </row>
    <row r="22" spans="1:10">
      <c r="A22" s="157"/>
      <c r="B22" s="158"/>
      <c r="C22" s="158"/>
      <c r="D22" s="158"/>
      <c r="E22" s="2"/>
      <c r="F22" s="158"/>
      <c r="G22" s="158"/>
      <c r="H22" s="158"/>
      <c r="I22" s="158"/>
      <c r="J22" s="288"/>
    </row>
    <row r="23" spans="1:10">
      <c r="A23" s="157"/>
      <c r="B23" s="158"/>
      <c r="C23" s="158"/>
      <c r="D23" s="158"/>
      <c r="E23" s="2"/>
      <c r="F23" s="158"/>
      <c r="G23" s="158"/>
      <c r="H23" s="158"/>
      <c r="I23" s="158"/>
      <c r="J23" s="288"/>
    </row>
    <row r="24" spans="1:10">
      <c r="A24" s="157"/>
      <c r="B24" s="158"/>
      <c r="C24" s="158"/>
      <c r="D24" s="158"/>
      <c r="E24" s="2"/>
      <c r="F24" s="158"/>
      <c r="G24" s="158"/>
      <c r="H24" s="158"/>
      <c r="I24" s="158"/>
      <c r="J24" s="288"/>
    </row>
    <row r="25" spans="1:10" ht="18">
      <c r="A25" s="562" t="s">
        <v>886</v>
      </c>
      <c r="B25" s="564"/>
      <c r="C25" s="564"/>
      <c r="D25" s="564"/>
      <c r="E25" s="1"/>
      <c r="F25" s="564"/>
      <c r="G25" s="564"/>
      <c r="H25" s="564"/>
      <c r="I25" s="564"/>
      <c r="J25" s="565"/>
    </row>
    <row r="26" spans="1:10">
      <c r="A26" s="157"/>
      <c r="B26" s="158"/>
      <c r="C26" s="158"/>
      <c r="D26" s="158"/>
      <c r="E26" s="2"/>
      <c r="F26" s="158"/>
      <c r="G26" s="158"/>
      <c r="H26" s="158"/>
      <c r="I26" s="158"/>
      <c r="J26" s="288"/>
    </row>
    <row r="27" spans="1:10">
      <c r="A27" s="157"/>
      <c r="B27" s="158"/>
      <c r="C27" s="158"/>
      <c r="D27" s="158"/>
      <c r="E27" s="2"/>
      <c r="F27" s="158"/>
      <c r="G27" s="158"/>
      <c r="H27" s="158"/>
      <c r="I27" s="158"/>
      <c r="J27" s="288"/>
    </row>
    <row r="28" spans="1:10">
      <c r="A28" s="157"/>
      <c r="B28" s="158"/>
      <c r="C28" s="158"/>
      <c r="D28" s="158"/>
      <c r="E28" s="2"/>
      <c r="F28" s="158"/>
      <c r="G28" s="158"/>
      <c r="H28" s="158"/>
      <c r="I28" s="158"/>
      <c r="J28" s="288"/>
    </row>
    <row r="29" spans="1:10">
      <c r="A29" s="157"/>
      <c r="B29" s="158"/>
      <c r="C29" s="158"/>
      <c r="D29" s="158"/>
      <c r="E29" s="2"/>
      <c r="F29" s="158"/>
      <c r="G29" s="158"/>
      <c r="H29" s="158"/>
      <c r="I29" s="158"/>
      <c r="J29" s="288"/>
    </row>
    <row r="30" spans="1:10">
      <c r="A30" s="157"/>
      <c r="B30" s="158"/>
      <c r="C30" s="158"/>
      <c r="D30" s="158"/>
      <c r="E30" s="2"/>
      <c r="F30" s="158"/>
      <c r="G30" s="158"/>
      <c r="H30" s="158"/>
      <c r="I30" s="158"/>
      <c r="J30" s="288"/>
    </row>
    <row r="31" spans="1:10">
      <c r="A31" s="157"/>
      <c r="B31" s="158"/>
      <c r="C31" s="158"/>
      <c r="D31" s="158"/>
      <c r="E31" s="2"/>
      <c r="F31" s="158"/>
      <c r="G31" s="158"/>
      <c r="H31" s="158"/>
      <c r="I31" s="158"/>
      <c r="J31" s="288"/>
    </row>
    <row r="32" spans="1:10">
      <c r="A32" s="157"/>
      <c r="B32" s="158"/>
      <c r="C32" s="158"/>
      <c r="D32" s="158"/>
      <c r="E32" s="2"/>
      <c r="F32" s="158"/>
      <c r="G32" s="158"/>
      <c r="H32" s="158"/>
      <c r="I32" s="158"/>
      <c r="J32" s="288"/>
    </row>
    <row r="33" spans="1:10">
      <c r="A33" s="157"/>
      <c r="B33" s="158"/>
      <c r="C33" s="158"/>
      <c r="D33" s="158"/>
      <c r="E33" s="2"/>
      <c r="F33" s="158"/>
      <c r="G33" s="158"/>
      <c r="H33" s="158"/>
      <c r="I33" s="158"/>
      <c r="J33" s="288"/>
    </row>
    <row r="34" spans="1:10">
      <c r="A34" s="157"/>
      <c r="B34" s="158"/>
      <c r="C34" s="158"/>
      <c r="D34" s="158"/>
      <c r="E34" s="2"/>
      <c r="F34" s="158"/>
      <c r="G34" s="158"/>
      <c r="H34" s="158"/>
      <c r="I34" s="158"/>
      <c r="J34" s="288"/>
    </row>
    <row r="35" spans="1:10">
      <c r="A35" s="157"/>
      <c r="B35" s="158"/>
      <c r="C35" s="158"/>
      <c r="D35" s="158"/>
      <c r="E35" s="2"/>
      <c r="F35" s="158"/>
      <c r="G35" s="158"/>
      <c r="H35" s="158"/>
      <c r="I35" s="158"/>
      <c r="J35" s="288"/>
    </row>
    <row r="36" spans="1:10">
      <c r="A36" s="157"/>
      <c r="B36" s="158"/>
      <c r="C36" s="158"/>
      <c r="D36" s="158"/>
      <c r="E36" s="2"/>
      <c r="F36" s="158"/>
      <c r="G36" s="158"/>
      <c r="H36" s="158"/>
      <c r="I36" s="158"/>
      <c r="J36" s="288"/>
    </row>
    <row r="37" spans="1:10">
      <c r="A37" s="157"/>
      <c r="B37" s="158"/>
      <c r="C37" s="158"/>
      <c r="D37" s="158"/>
      <c r="E37" s="2"/>
      <c r="F37" s="158"/>
      <c r="G37" s="158"/>
      <c r="H37" s="158"/>
      <c r="I37" s="158"/>
      <c r="J37" s="288"/>
    </row>
    <row r="38" spans="1:10">
      <c r="A38" s="157"/>
      <c r="B38" s="158"/>
      <c r="C38" s="158"/>
      <c r="D38" s="158"/>
      <c r="E38" s="2"/>
      <c r="F38" s="158"/>
      <c r="G38" s="158"/>
      <c r="H38" s="158"/>
      <c r="I38" s="158"/>
      <c r="J38" s="288"/>
    </row>
    <row r="39" spans="1:10">
      <c r="A39" s="157"/>
      <c r="B39" s="158"/>
      <c r="C39" s="158"/>
      <c r="D39" s="158"/>
      <c r="E39" s="2"/>
      <c r="F39" s="158"/>
      <c r="G39" s="158"/>
      <c r="H39" s="158"/>
      <c r="I39" s="158"/>
      <c r="J39" s="288"/>
    </row>
    <row r="40" spans="1:10">
      <c r="A40" s="157"/>
      <c r="B40" s="158"/>
      <c r="C40" s="158"/>
      <c r="D40" s="158"/>
      <c r="E40" s="2"/>
      <c r="F40" s="158"/>
      <c r="G40" s="158"/>
      <c r="H40" s="158"/>
      <c r="I40" s="158"/>
      <c r="J40" s="288"/>
    </row>
    <row r="41" spans="1:10">
      <c r="A41" s="157"/>
      <c r="B41" s="158"/>
      <c r="C41" s="158"/>
      <c r="D41" s="158"/>
      <c r="E41" s="2"/>
      <c r="F41" s="158"/>
      <c r="G41" s="158"/>
      <c r="H41" s="158"/>
      <c r="I41" s="158"/>
      <c r="J41" s="288"/>
    </row>
    <row r="42" spans="1:10">
      <c r="A42" s="157"/>
      <c r="B42" s="158"/>
      <c r="C42" s="158"/>
      <c r="D42" s="158"/>
      <c r="E42" s="2"/>
      <c r="F42" s="158"/>
      <c r="G42" s="158"/>
      <c r="H42" s="158"/>
      <c r="I42" s="158"/>
      <c r="J42" s="288"/>
    </row>
    <row r="43" spans="1:10">
      <c r="A43" s="157"/>
      <c r="B43" s="158"/>
      <c r="C43" s="158"/>
      <c r="D43" s="158"/>
      <c r="E43" s="2"/>
      <c r="F43" s="158"/>
      <c r="G43" s="158"/>
      <c r="H43" s="158"/>
      <c r="I43" s="158"/>
      <c r="J43" s="288"/>
    </row>
    <row r="44" spans="1:10">
      <c r="A44" s="157"/>
      <c r="B44" s="158"/>
      <c r="C44" s="158"/>
      <c r="D44" s="158"/>
      <c r="E44" s="2"/>
      <c r="F44" s="158"/>
      <c r="G44" s="158"/>
      <c r="H44" s="158"/>
      <c r="I44" s="158"/>
      <c r="J44" s="288"/>
    </row>
    <row r="45" spans="1:10">
      <c r="A45" s="157"/>
      <c r="B45" s="158"/>
      <c r="C45" s="158"/>
      <c r="D45" s="158"/>
      <c r="E45" s="2"/>
      <c r="F45" s="158"/>
      <c r="G45" s="158"/>
      <c r="H45" s="158"/>
      <c r="I45" s="158"/>
      <c r="J45" s="288"/>
    </row>
    <row r="46" spans="1:10">
      <c r="A46" s="157"/>
      <c r="B46" s="158"/>
      <c r="C46" s="158"/>
      <c r="D46" s="158"/>
      <c r="E46" s="2"/>
      <c r="F46" s="158"/>
      <c r="G46" s="158"/>
      <c r="H46" s="158"/>
      <c r="I46" s="158"/>
      <c r="J46" s="288"/>
    </row>
    <row r="47" spans="1:10">
      <c r="A47" s="157"/>
      <c r="B47" s="158"/>
      <c r="C47" s="158"/>
      <c r="D47" s="158"/>
      <c r="E47" s="2"/>
      <c r="F47" s="158"/>
      <c r="G47" s="158"/>
      <c r="H47" s="158"/>
      <c r="I47" s="158"/>
      <c r="J47" s="288"/>
    </row>
    <row r="48" spans="1:10">
      <c r="A48" s="157"/>
      <c r="B48" s="158"/>
      <c r="C48" s="158"/>
      <c r="D48" s="158"/>
      <c r="E48" s="2"/>
      <c r="F48" s="158"/>
      <c r="G48" s="158"/>
      <c r="H48" s="158"/>
      <c r="I48" s="158"/>
      <c r="J48" s="288"/>
    </row>
    <row r="49" spans="1:10" ht="15.75" thickBot="1">
      <c r="A49" s="317"/>
      <c r="B49" s="318"/>
      <c r="C49" s="566"/>
      <c r="D49" s="566"/>
      <c r="E49" s="566"/>
      <c r="F49" s="566"/>
      <c r="G49" s="566"/>
      <c r="H49" s="566"/>
      <c r="I49" s="566"/>
      <c r="J49" s="567"/>
    </row>
    <row r="50" spans="1:10">
      <c r="A50" s="164"/>
      <c r="B50" s="2"/>
      <c r="C50" s="2"/>
      <c r="D50" s="2"/>
      <c r="E50" s="2"/>
      <c r="F50" s="2"/>
      <c r="G50" s="2"/>
      <c r="H50" s="2"/>
      <c r="I50" s="2"/>
      <c r="J50" s="348" t="s">
        <v>1010</v>
      </c>
    </row>
    <row r="51" spans="1:10">
      <c r="A51" s="67"/>
      <c r="B51" s="67"/>
      <c r="C51" s="309"/>
      <c r="D51" s="309"/>
      <c r="E51" s="67"/>
      <c r="F51" s="67"/>
      <c r="G51" s="67"/>
      <c r="H51" s="67"/>
      <c r="I51" s="67"/>
      <c r="J51" s="67"/>
    </row>
    <row r="52" spans="1:10">
      <c r="A52" s="134">
        <v>96</v>
      </c>
      <c r="B52" s="134"/>
      <c r="C52" s="134"/>
      <c r="D52" s="134"/>
      <c r="E52" s="134"/>
      <c r="F52" s="134"/>
      <c r="G52" s="134"/>
      <c r="H52" s="134"/>
      <c r="I52" s="134"/>
      <c r="J52" s="134"/>
    </row>
  </sheetData>
  <phoneticPr fontId="62" type="noConversion"/>
  <pageMargins left="0.7" right="0.7" top="0.75" bottom="0.75" header="0.3" footer="0.3"/>
  <pageSetup scale="85"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J73"/>
  <sheetViews>
    <sheetView defaultGridColor="0" colorId="22" zoomScale="75" zoomScaleNormal="75" workbookViewId="0">
      <selection activeCell="L22" sqref="L22"/>
    </sheetView>
  </sheetViews>
  <sheetFormatPr defaultColWidth="9.77734375" defaultRowHeight="15"/>
  <cols>
    <col min="1" max="1" width="2.77734375" customWidth="1"/>
    <col min="2" max="2" width="7.77734375" customWidth="1"/>
    <col min="3" max="3" width="1.77734375" customWidth="1"/>
    <col min="4" max="4" width="20.77734375" customWidth="1"/>
    <col min="5" max="5" width="21.77734375" customWidth="1"/>
    <col min="6" max="6" width="20.77734375" customWidth="1"/>
    <col min="7" max="7" width="1.77734375" customWidth="1"/>
    <col min="8" max="8" width="18.77734375" customWidth="1"/>
    <col min="9" max="9" width="1.77734375" customWidth="1"/>
  </cols>
  <sheetData>
    <row r="1" spans="1:10" ht="16.899999999999999" customHeight="1" thickBot="1">
      <c r="A1" s="152" t="str">
        <f>'Data Sheet'!A46</f>
        <v>Annual Report of Pattersonville Telephone Company                                          For the period ending December 31, 2014</v>
      </c>
      <c r="B1" s="2"/>
      <c r="C1" s="2"/>
      <c r="D1" s="2"/>
      <c r="E1" s="2"/>
      <c r="F1" s="2"/>
      <c r="G1" s="2"/>
      <c r="H1" s="2"/>
      <c r="I1" s="2"/>
      <c r="J1" s="2"/>
    </row>
    <row r="2" spans="1:10">
      <c r="A2" s="279"/>
      <c r="B2" s="166"/>
      <c r="C2" s="166"/>
      <c r="D2" s="166"/>
      <c r="E2" s="166"/>
      <c r="F2" s="166"/>
      <c r="G2" s="166"/>
      <c r="H2" s="166"/>
      <c r="I2" s="280"/>
      <c r="J2" s="2"/>
    </row>
    <row r="3" spans="1:10">
      <c r="A3" s="157"/>
      <c r="B3" s="2"/>
      <c r="C3" s="2"/>
      <c r="D3" s="2"/>
      <c r="E3" s="2"/>
      <c r="F3" s="2"/>
      <c r="G3" s="2"/>
      <c r="H3" s="2"/>
      <c r="I3" s="283"/>
      <c r="J3" s="2"/>
    </row>
    <row r="4" spans="1:10" ht="18">
      <c r="A4" s="157"/>
      <c r="B4" s="1" t="s">
        <v>2331</v>
      </c>
      <c r="C4" s="164"/>
      <c r="D4" s="164"/>
      <c r="E4" s="164"/>
      <c r="F4" s="164"/>
      <c r="G4" s="164"/>
      <c r="H4" s="164"/>
      <c r="I4" s="283"/>
      <c r="J4" s="2"/>
    </row>
    <row r="5" spans="1:10" ht="16.899999999999999" customHeight="1">
      <c r="A5" s="157"/>
      <c r="B5" s="1"/>
      <c r="C5" s="164"/>
      <c r="D5" s="164"/>
      <c r="E5" s="164"/>
      <c r="F5" s="164"/>
      <c r="G5" s="164"/>
      <c r="H5" s="164"/>
      <c r="I5" s="283"/>
      <c r="J5" s="2"/>
    </row>
    <row r="6" spans="1:10" ht="15.75" thickBot="1">
      <c r="A6" s="317"/>
      <c r="B6" s="318"/>
      <c r="C6" s="318"/>
      <c r="D6" s="318"/>
      <c r="E6" s="318"/>
      <c r="F6" s="318"/>
      <c r="G6" s="318"/>
      <c r="H6" s="318"/>
      <c r="I6" s="319"/>
      <c r="J6" s="2"/>
    </row>
    <row r="7" spans="1:10" ht="16.899999999999999" customHeight="1">
      <c r="A7" s="157"/>
      <c r="B7" s="327"/>
      <c r="C7" s="2"/>
      <c r="D7" s="2"/>
      <c r="E7" s="2"/>
      <c r="F7" s="327"/>
      <c r="G7" s="2"/>
      <c r="H7" s="2"/>
      <c r="I7" s="283"/>
      <c r="J7" s="2"/>
    </row>
    <row r="8" spans="1:10" ht="16.899999999999999" customHeight="1">
      <c r="A8" s="157"/>
      <c r="B8" s="509" t="s">
        <v>2228</v>
      </c>
      <c r="C8" s="2"/>
      <c r="D8" s="2"/>
      <c r="E8" s="326" t="s">
        <v>2332</v>
      </c>
      <c r="F8" s="327"/>
      <c r="G8" s="2"/>
      <c r="H8" s="326" t="s">
        <v>1219</v>
      </c>
      <c r="I8" s="283"/>
      <c r="J8" s="2"/>
    </row>
    <row r="9" spans="1:10" ht="16.899999999999999" customHeight="1">
      <c r="A9" s="157"/>
      <c r="B9" s="509" t="s">
        <v>2240</v>
      </c>
      <c r="C9" s="2"/>
      <c r="D9" s="2"/>
      <c r="E9" s="326" t="s">
        <v>2722</v>
      </c>
      <c r="F9" s="327"/>
      <c r="G9" s="2"/>
      <c r="H9" s="326" t="s">
        <v>2723</v>
      </c>
      <c r="I9" s="283"/>
      <c r="J9" s="2"/>
    </row>
    <row r="10" spans="1:10" ht="16.899999999999999" customHeight="1">
      <c r="A10" s="284"/>
      <c r="B10" s="332"/>
      <c r="C10" s="285"/>
      <c r="D10" s="285"/>
      <c r="E10" s="285"/>
      <c r="F10" s="332"/>
      <c r="G10" s="285"/>
      <c r="H10" s="285"/>
      <c r="I10" s="286"/>
      <c r="J10" s="2"/>
    </row>
    <row r="11" spans="1:10" ht="16.899999999999999" customHeight="1">
      <c r="A11" s="157"/>
      <c r="B11" s="327"/>
      <c r="C11" s="2"/>
      <c r="D11" s="2"/>
      <c r="E11" s="2"/>
      <c r="F11" s="327"/>
      <c r="G11" s="322"/>
      <c r="H11" s="322"/>
      <c r="I11" s="324"/>
      <c r="J11" s="2"/>
    </row>
    <row r="12" spans="1:10" ht="16.899999999999999" customHeight="1">
      <c r="A12" s="157"/>
      <c r="B12" s="509" t="s">
        <v>2727</v>
      </c>
      <c r="C12" s="2"/>
      <c r="D12" s="2" t="s">
        <v>2333</v>
      </c>
      <c r="E12" s="2"/>
      <c r="F12" s="327"/>
      <c r="G12" s="2"/>
      <c r="H12" s="493">
        <v>516031</v>
      </c>
      <c r="I12" s="283"/>
      <c r="J12" s="2"/>
    </row>
    <row r="13" spans="1:10" ht="16.899999999999999" customHeight="1">
      <c r="A13" s="157"/>
      <c r="B13" s="509" t="s">
        <v>1726</v>
      </c>
      <c r="C13" s="2"/>
      <c r="D13" s="2" t="s">
        <v>2334</v>
      </c>
      <c r="E13" s="2"/>
      <c r="F13" s="327"/>
      <c r="G13" s="2"/>
      <c r="H13" s="441">
        <v>397</v>
      </c>
      <c r="I13" s="283"/>
      <c r="J13" s="2"/>
    </row>
    <row r="14" spans="1:10" ht="16.899999999999999" customHeight="1">
      <c r="A14" s="157"/>
      <c r="B14" s="509" t="s">
        <v>1971</v>
      </c>
      <c r="C14" s="2"/>
      <c r="D14" s="2" t="s">
        <v>2335</v>
      </c>
      <c r="E14" s="2"/>
      <c r="F14" s="327"/>
      <c r="G14" s="2"/>
      <c r="H14" s="441">
        <v>2760</v>
      </c>
      <c r="I14" s="283"/>
      <c r="J14" s="2"/>
    </row>
    <row r="15" spans="1:10">
      <c r="A15" s="157"/>
      <c r="B15" s="509" t="s">
        <v>2263</v>
      </c>
      <c r="C15" s="2"/>
      <c r="D15" s="2" t="s">
        <v>2336</v>
      </c>
      <c r="E15" s="2"/>
      <c r="F15" s="327"/>
      <c r="G15" s="2"/>
      <c r="H15" s="441"/>
      <c r="I15" s="283"/>
      <c r="J15" s="2"/>
    </row>
    <row r="16" spans="1:10">
      <c r="A16" s="157"/>
      <c r="B16" s="327"/>
      <c r="C16" s="2"/>
      <c r="D16" s="2"/>
      <c r="E16" s="2"/>
      <c r="F16" s="327"/>
      <c r="G16" s="2"/>
      <c r="H16" s="441"/>
      <c r="I16" s="283"/>
      <c r="J16" s="2"/>
    </row>
    <row r="17" spans="1:10">
      <c r="A17" s="157"/>
      <c r="B17" s="327"/>
      <c r="C17" s="2"/>
      <c r="D17" s="2" t="s">
        <v>2337</v>
      </c>
      <c r="E17" s="2"/>
      <c r="F17" s="327"/>
      <c r="G17" s="2"/>
      <c r="H17" s="441"/>
      <c r="I17" s="283"/>
      <c r="J17" s="2"/>
    </row>
    <row r="18" spans="1:10">
      <c r="A18" s="157"/>
      <c r="B18" s="509" t="s">
        <v>2264</v>
      </c>
      <c r="C18" s="2"/>
      <c r="D18" s="158" t="s">
        <v>2999</v>
      </c>
      <c r="E18" s="158"/>
      <c r="F18" s="335"/>
      <c r="G18" s="158"/>
      <c r="H18" s="441">
        <v>2615</v>
      </c>
      <c r="I18" s="283"/>
      <c r="J18" s="2"/>
    </row>
    <row r="19" spans="1:10" ht="16.899999999999999" customHeight="1">
      <c r="A19" s="157"/>
      <c r="B19" s="509" t="s">
        <v>2735</v>
      </c>
      <c r="C19" s="2"/>
      <c r="D19" s="158" t="s">
        <v>3000</v>
      </c>
      <c r="E19" s="158"/>
      <c r="F19" s="335"/>
      <c r="G19" s="158"/>
      <c r="H19" s="1482">
        <v>10727</v>
      </c>
      <c r="I19" s="283"/>
      <c r="J19" s="2"/>
    </row>
    <row r="20" spans="1:10">
      <c r="A20" s="157"/>
      <c r="B20" s="509" t="s">
        <v>2738</v>
      </c>
      <c r="C20" s="2"/>
      <c r="D20" s="158"/>
      <c r="E20" s="158"/>
      <c r="F20" s="335"/>
      <c r="G20" s="158"/>
      <c r="H20" s="158"/>
      <c r="I20" s="283"/>
      <c r="J20" s="2"/>
    </row>
    <row r="21" spans="1:10">
      <c r="A21" s="157"/>
      <c r="B21" s="509" t="s">
        <v>154</v>
      </c>
      <c r="C21" s="2"/>
      <c r="D21" s="158"/>
      <c r="E21" s="158"/>
      <c r="F21" s="335"/>
      <c r="G21" s="158"/>
      <c r="H21" s="441"/>
      <c r="I21" s="283"/>
      <c r="J21" s="2"/>
    </row>
    <row r="22" spans="1:10">
      <c r="A22" s="157"/>
      <c r="B22" s="509" t="s">
        <v>2591</v>
      </c>
      <c r="C22" s="2"/>
      <c r="D22" s="158"/>
      <c r="E22" s="158"/>
      <c r="F22" s="335"/>
      <c r="G22" s="158"/>
      <c r="H22" s="441"/>
      <c r="I22" s="283"/>
      <c r="J22" s="2"/>
    </row>
    <row r="23" spans="1:10">
      <c r="A23" s="157"/>
      <c r="B23" s="509" t="s">
        <v>2265</v>
      </c>
      <c r="C23" s="2"/>
      <c r="D23" s="158"/>
      <c r="E23" s="158"/>
      <c r="F23" s="335"/>
      <c r="G23" s="158"/>
      <c r="H23" s="441"/>
      <c r="I23" s="283"/>
      <c r="J23" s="2"/>
    </row>
    <row r="24" spans="1:10">
      <c r="A24" s="157"/>
      <c r="B24" s="509" t="s">
        <v>2266</v>
      </c>
      <c r="C24" s="2"/>
      <c r="D24" s="158"/>
      <c r="E24" s="158"/>
      <c r="F24" s="335"/>
      <c r="G24" s="158"/>
      <c r="H24" s="441"/>
      <c r="I24" s="283"/>
      <c r="J24" s="2"/>
    </row>
    <row r="25" spans="1:10">
      <c r="A25" s="157"/>
      <c r="B25" s="509" t="s">
        <v>2267</v>
      </c>
      <c r="C25" s="2"/>
      <c r="D25" s="158"/>
      <c r="E25" s="158"/>
      <c r="F25" s="335"/>
      <c r="G25" s="158"/>
      <c r="H25" s="441"/>
      <c r="I25" s="283"/>
      <c r="J25" s="2"/>
    </row>
    <row r="26" spans="1:10">
      <c r="A26" s="157"/>
      <c r="B26" s="509" t="s">
        <v>2268</v>
      </c>
      <c r="C26" s="2"/>
      <c r="D26" s="158"/>
      <c r="E26" s="158"/>
      <c r="F26" s="335"/>
      <c r="G26" s="158"/>
      <c r="H26" s="441"/>
      <c r="I26" s="283"/>
      <c r="J26" s="2"/>
    </row>
    <row r="27" spans="1:10" ht="16.899999999999999" customHeight="1">
      <c r="A27" s="157"/>
      <c r="B27" s="509" t="s">
        <v>2269</v>
      </c>
      <c r="C27" s="2"/>
      <c r="D27" s="158"/>
      <c r="E27" s="158"/>
      <c r="F27" s="335"/>
      <c r="G27" s="158"/>
      <c r="H27" s="441"/>
      <c r="I27" s="283"/>
      <c r="J27" s="2"/>
    </row>
    <row r="28" spans="1:10" ht="16.899999999999999" customHeight="1">
      <c r="A28" s="157"/>
      <c r="B28" s="509" t="s">
        <v>2270</v>
      </c>
      <c r="C28" s="2"/>
      <c r="D28" s="158"/>
      <c r="E28" s="158"/>
      <c r="F28" s="335"/>
      <c r="G28" s="158"/>
      <c r="H28" s="441"/>
      <c r="I28" s="283"/>
      <c r="J28" s="2"/>
    </row>
    <row r="29" spans="1:10" ht="16.899999999999999" customHeight="1">
      <c r="A29" s="157"/>
      <c r="B29" s="509" t="s">
        <v>2271</v>
      </c>
      <c r="C29" s="2"/>
      <c r="D29" s="158"/>
      <c r="E29" s="158"/>
      <c r="F29" s="335"/>
      <c r="G29" s="158"/>
      <c r="H29" s="441"/>
      <c r="I29" s="283"/>
      <c r="J29" s="2"/>
    </row>
    <row r="30" spans="1:10" ht="16.899999999999999" customHeight="1">
      <c r="A30" s="157"/>
      <c r="B30" s="509" t="s">
        <v>2272</v>
      </c>
      <c r="C30" s="2"/>
      <c r="D30" s="158"/>
      <c r="E30" s="158"/>
      <c r="F30" s="335"/>
      <c r="G30" s="158"/>
      <c r="H30" s="441"/>
      <c r="I30" s="283"/>
      <c r="J30" s="2"/>
    </row>
    <row r="31" spans="1:10" ht="16.899999999999999" customHeight="1">
      <c r="A31" s="157"/>
      <c r="B31" s="509" t="s">
        <v>2273</v>
      </c>
      <c r="C31" s="2"/>
      <c r="D31" s="158"/>
      <c r="E31" s="158"/>
      <c r="F31" s="335"/>
      <c r="G31" s="158"/>
      <c r="H31" s="441"/>
      <c r="I31" s="283"/>
      <c r="J31" s="2"/>
    </row>
    <row r="32" spans="1:10" ht="16.899999999999999" customHeight="1">
      <c r="A32" s="157"/>
      <c r="B32" s="509" t="s">
        <v>2274</v>
      </c>
      <c r="C32" s="2"/>
      <c r="D32" s="158"/>
      <c r="E32" s="158"/>
      <c r="F32" s="335"/>
      <c r="G32" s="158"/>
      <c r="H32" s="441"/>
      <c r="I32" s="283"/>
      <c r="J32" s="2"/>
    </row>
    <row r="33" spans="1:10" ht="16.899999999999999" customHeight="1">
      <c r="A33" s="157"/>
      <c r="B33" s="327"/>
      <c r="C33" s="2"/>
      <c r="D33" s="2"/>
      <c r="E33" s="2"/>
      <c r="F33" s="327"/>
      <c r="G33" s="322"/>
      <c r="H33" s="970"/>
      <c r="I33" s="324"/>
      <c r="J33" s="2"/>
    </row>
    <row r="34" spans="1:10" ht="16.899999999999999" customHeight="1" thickBot="1">
      <c r="A34" s="157"/>
      <c r="B34" s="509" t="s">
        <v>2275</v>
      </c>
      <c r="C34" s="2"/>
      <c r="D34" s="2"/>
      <c r="E34" s="2" t="s">
        <v>2338</v>
      </c>
      <c r="F34" s="327"/>
      <c r="G34" s="971"/>
      <c r="H34" s="462">
        <f>SUM(H12:H33)</f>
        <v>532530</v>
      </c>
      <c r="I34" s="972"/>
      <c r="J34" s="2"/>
    </row>
    <row r="35" spans="1:10" ht="15.75" thickTop="1">
      <c r="A35" s="284"/>
      <c r="B35" s="332"/>
      <c r="C35" s="285"/>
      <c r="D35" s="285"/>
      <c r="E35" s="285"/>
      <c r="F35" s="332"/>
      <c r="G35" s="285"/>
      <c r="H35" s="435"/>
      <c r="I35" s="286"/>
      <c r="J35" s="2"/>
    </row>
    <row r="36" spans="1:10">
      <c r="A36" s="157"/>
      <c r="B36" s="2"/>
      <c r="C36" s="2"/>
      <c r="D36" s="2"/>
      <c r="E36" s="2"/>
      <c r="F36" s="2"/>
      <c r="G36" s="325"/>
      <c r="H36" s="438"/>
      <c r="I36" s="283"/>
      <c r="J36" s="2"/>
    </row>
    <row r="37" spans="1:10" ht="18">
      <c r="A37" s="157"/>
      <c r="B37" s="1" t="s">
        <v>2339</v>
      </c>
      <c r="C37" s="164"/>
      <c r="D37" s="164"/>
      <c r="E37" s="164"/>
      <c r="F37" s="164"/>
      <c r="G37" s="501"/>
      <c r="H37" s="450"/>
      <c r="I37" s="283"/>
      <c r="J37" s="2"/>
    </row>
    <row r="38" spans="1:10" ht="16.899999999999999" customHeight="1">
      <c r="A38" s="157"/>
      <c r="B38" s="1"/>
      <c r="C38" s="2"/>
      <c r="D38" s="2"/>
      <c r="E38" s="2"/>
      <c r="F38" s="2"/>
      <c r="G38" s="325"/>
      <c r="H38" s="438"/>
      <c r="I38" s="283"/>
      <c r="J38" s="2"/>
    </row>
    <row r="39" spans="1:10">
      <c r="A39" s="157"/>
      <c r="B39" s="164">
        <v>21</v>
      </c>
      <c r="C39" s="2" t="s">
        <v>2340</v>
      </c>
      <c r="D39" s="2"/>
      <c r="E39" s="2"/>
      <c r="F39" s="2"/>
      <c r="G39" s="325"/>
      <c r="H39" s="441">
        <v>1</v>
      </c>
      <c r="I39" s="283"/>
      <c r="J39" s="2"/>
    </row>
    <row r="40" spans="1:10">
      <c r="A40" s="157"/>
      <c r="B40" s="164">
        <v>22</v>
      </c>
      <c r="C40" s="2" t="s">
        <v>2341</v>
      </c>
      <c r="D40" s="2"/>
      <c r="E40" s="2"/>
      <c r="F40" s="2"/>
      <c r="G40" s="325"/>
      <c r="H40" s="441"/>
      <c r="I40" s="283"/>
      <c r="J40" s="2"/>
    </row>
    <row r="41" spans="1:10" ht="16.899999999999999" customHeight="1">
      <c r="A41" s="157"/>
      <c r="B41" s="326">
        <v>23</v>
      </c>
      <c r="C41" s="2" t="s">
        <v>2342</v>
      </c>
      <c r="D41" s="2"/>
      <c r="E41" s="2"/>
      <c r="F41" s="2"/>
      <c r="G41" s="325"/>
      <c r="H41" s="441">
        <v>2</v>
      </c>
      <c r="I41" s="283"/>
      <c r="J41" s="2"/>
    </row>
    <row r="42" spans="1:10" ht="16.899999999999999" customHeight="1">
      <c r="A42" s="157"/>
      <c r="B42" s="326">
        <v>24</v>
      </c>
      <c r="C42" s="2" t="s">
        <v>2343</v>
      </c>
      <c r="D42" s="2"/>
      <c r="E42" s="2"/>
      <c r="F42" s="2"/>
      <c r="G42" s="325"/>
      <c r="H42" s="441"/>
      <c r="I42" s="283"/>
      <c r="J42" s="2"/>
    </row>
    <row r="43" spans="1:10" ht="16.899999999999999" customHeight="1">
      <c r="A43" s="157"/>
      <c r="B43" s="326">
        <v>25</v>
      </c>
      <c r="C43" s="2" t="s">
        <v>2344</v>
      </c>
      <c r="D43" s="2"/>
      <c r="E43" s="2"/>
      <c r="F43" s="2"/>
      <c r="G43" s="325"/>
      <c r="H43" s="441"/>
      <c r="I43" s="283"/>
      <c r="J43" s="2"/>
    </row>
    <row r="44" spans="1:10" ht="16.899999999999999" customHeight="1">
      <c r="A44" s="157"/>
      <c r="B44" s="326">
        <v>26</v>
      </c>
      <c r="C44" s="2" t="s">
        <v>2345</v>
      </c>
      <c r="D44" s="2"/>
      <c r="E44" s="2"/>
      <c r="F44" s="2"/>
      <c r="G44" s="325"/>
      <c r="H44" s="441"/>
      <c r="I44" s="283"/>
      <c r="J44" s="2"/>
    </row>
    <row r="45" spans="1:10" ht="16.899999999999999" customHeight="1">
      <c r="A45" s="157"/>
      <c r="B45" s="326">
        <v>27</v>
      </c>
      <c r="C45" s="2"/>
      <c r="D45" s="2" t="s">
        <v>2346</v>
      </c>
      <c r="E45" s="2"/>
      <c r="F45" s="2"/>
      <c r="G45" s="325"/>
      <c r="H45" s="441">
        <v>1</v>
      </c>
      <c r="I45" s="283"/>
      <c r="J45" s="2"/>
    </row>
    <row r="46" spans="1:10">
      <c r="A46" s="157"/>
      <c r="B46" s="326">
        <v>28</v>
      </c>
      <c r="C46" s="2"/>
      <c r="D46" s="2" t="s">
        <v>2347</v>
      </c>
      <c r="E46" s="2"/>
      <c r="F46" s="2"/>
      <c r="G46" s="325"/>
      <c r="H46" s="441"/>
      <c r="I46" s="283"/>
      <c r="J46" s="2"/>
    </row>
    <row r="47" spans="1:10" ht="16.899999999999999" customHeight="1">
      <c r="A47" s="157"/>
      <c r="B47" s="326">
        <v>29</v>
      </c>
      <c r="C47" s="2"/>
      <c r="D47" s="2" t="s">
        <v>2348</v>
      </c>
      <c r="E47" s="2"/>
      <c r="F47" s="2"/>
      <c r="G47" s="325"/>
      <c r="H47" s="441">
        <v>2</v>
      </c>
      <c r="I47" s="283"/>
      <c r="J47" s="2"/>
    </row>
    <row r="48" spans="1:10" ht="16.899999999999999" customHeight="1">
      <c r="A48" s="157"/>
      <c r="B48" s="326">
        <v>30</v>
      </c>
      <c r="C48" s="2" t="s">
        <v>2349</v>
      </c>
      <c r="D48" s="2"/>
      <c r="E48" s="2"/>
      <c r="F48" s="2"/>
      <c r="G48" s="325"/>
      <c r="H48" s="441"/>
      <c r="I48" s="283"/>
      <c r="J48" s="2"/>
    </row>
    <row r="49" spans="1:10" ht="16.899999999999999" customHeight="1">
      <c r="A49" s="157"/>
      <c r="B49" s="326">
        <v>31</v>
      </c>
      <c r="C49" s="2" t="s">
        <v>2350</v>
      </c>
      <c r="D49" s="2"/>
      <c r="E49" s="2"/>
      <c r="F49" s="2"/>
      <c r="G49" s="325"/>
      <c r="H49" s="441"/>
      <c r="I49" s="283"/>
      <c r="J49" s="2"/>
    </row>
    <row r="50" spans="1:10" ht="16.899999999999999" customHeight="1" thickBot="1">
      <c r="A50" s="157"/>
      <c r="B50" s="326">
        <v>32</v>
      </c>
      <c r="C50" s="2"/>
      <c r="D50" s="2"/>
      <c r="E50" s="326" t="s">
        <v>2351</v>
      </c>
      <c r="F50" s="2"/>
      <c r="G50" s="973"/>
      <c r="H50" s="974">
        <f>SUM(H39:H49)</f>
        <v>6</v>
      </c>
      <c r="I50" s="975"/>
      <c r="J50" s="2"/>
    </row>
    <row r="51" spans="1:10" ht="16.899999999999999" customHeight="1" thickTop="1">
      <c r="A51" s="157"/>
      <c r="B51" s="2"/>
      <c r="C51" s="2"/>
      <c r="D51" s="2"/>
      <c r="E51" s="2"/>
      <c r="F51" s="2"/>
      <c r="G51" s="325"/>
      <c r="H51" s="438"/>
      <c r="I51" s="283"/>
      <c r="J51" s="2"/>
    </row>
    <row r="52" spans="1:10" ht="16.899999999999999" customHeight="1">
      <c r="A52" s="157"/>
      <c r="B52" s="2"/>
      <c r="C52" s="2"/>
      <c r="D52" s="2"/>
      <c r="E52" s="2"/>
      <c r="F52" s="2"/>
      <c r="G52" s="325"/>
      <c r="H52" s="438"/>
      <c r="I52" s="283"/>
      <c r="J52" s="2"/>
    </row>
    <row r="53" spans="1:10" ht="16.899999999999999" customHeight="1" thickBot="1">
      <c r="A53" s="317"/>
      <c r="B53" s="318"/>
      <c r="C53" s="318"/>
      <c r="D53" s="318"/>
      <c r="E53" s="318"/>
      <c r="F53" s="318"/>
      <c r="G53" s="446"/>
      <c r="H53" s="447"/>
      <c r="I53" s="319"/>
      <c r="J53" s="2"/>
    </row>
    <row r="54" spans="1:10" ht="16.899999999999999" customHeight="1">
      <c r="A54" s="2"/>
      <c r="B54" s="2"/>
      <c r="C54" s="2"/>
      <c r="D54" s="2"/>
      <c r="E54" s="2"/>
      <c r="F54" s="2"/>
      <c r="G54" s="2"/>
      <c r="H54" s="976" t="s">
        <v>1010</v>
      </c>
      <c r="I54" s="2"/>
      <c r="J54" s="2"/>
    </row>
    <row r="55" spans="1:10" ht="16.899999999999999" customHeight="1">
      <c r="A55" s="2"/>
      <c r="B55" s="164">
        <v>97</v>
      </c>
      <c r="C55" s="164"/>
      <c r="D55" s="164"/>
      <c r="E55" s="164"/>
      <c r="F55" s="164"/>
      <c r="G55" s="164"/>
      <c r="H55" s="450"/>
      <c r="I55" s="2"/>
      <c r="J55" s="2"/>
    </row>
    <row r="56" spans="1:10">
      <c r="A56" s="2"/>
      <c r="B56" s="2"/>
    </row>
    <row r="57" spans="1:10">
      <c r="A57" s="2"/>
      <c r="B57" s="2"/>
    </row>
    <row r="58" spans="1:10">
      <c r="A58" s="2"/>
      <c r="B58" s="2"/>
    </row>
    <row r="59" spans="1:10">
      <c r="A59" s="2"/>
      <c r="B59" s="2"/>
    </row>
    <row r="60" spans="1:10">
      <c r="A60" s="2"/>
      <c r="B60" s="2"/>
    </row>
    <row r="61" spans="1:10">
      <c r="A61" s="2"/>
      <c r="B61" s="2"/>
    </row>
    <row r="62" spans="1:10">
      <c r="A62" s="2"/>
      <c r="B62" s="2"/>
    </row>
    <row r="63" spans="1:10">
      <c r="A63" s="2"/>
      <c r="B63" s="2"/>
    </row>
    <row r="64" spans="1:10">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sheetData>
  <phoneticPr fontId="62" type="noConversion"/>
  <printOptions horizontalCentered="1"/>
  <pageMargins left="0.5" right="0.5" top="0.5" bottom="0.5" header="0.5" footer="0.5"/>
  <pageSetup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826" r:id="rId4" name="Button 74">
              <controlPr locked="0" defaultSize="0" autoFill="0" autoLine="0" autoPict="0">
                <anchor moveWithCells="1" sizeWithCells="1">
                  <from>
                    <xdr:col>0</xdr:col>
                    <xdr:colOff>0</xdr:colOff>
                    <xdr:row>57</xdr:row>
                    <xdr:rowOff>57150</xdr:rowOff>
                  </from>
                  <to>
                    <xdr:col>0</xdr:col>
                    <xdr:colOff>0</xdr:colOff>
                    <xdr:row>59</xdr:row>
                    <xdr:rowOff>104775</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449"/>
  <sheetViews>
    <sheetView defaultGridColor="0" topLeftCell="A421" colorId="22" zoomScale="75" zoomScaleNormal="75" workbookViewId="0">
      <selection activeCell="D434" sqref="D434"/>
    </sheetView>
  </sheetViews>
  <sheetFormatPr defaultColWidth="9.77734375" defaultRowHeight="15"/>
  <cols>
    <col min="1" max="1" width="4.77734375" customWidth="1"/>
    <col min="2" max="2" width="45.44140625" customWidth="1"/>
    <col min="3" max="3" width="19.33203125" customWidth="1"/>
    <col min="4" max="4" width="13.77734375" customWidth="1"/>
  </cols>
  <sheetData>
    <row r="1" spans="1:7" ht="18">
      <c r="A1" s="934" t="s">
        <v>2352</v>
      </c>
      <c r="B1" s="934"/>
      <c r="C1" s="934"/>
      <c r="D1" s="934"/>
      <c r="E1" s="934"/>
      <c r="F1" s="7"/>
      <c r="G1" s="7"/>
    </row>
    <row r="2" spans="1:7" ht="18">
      <c r="A2" s="934"/>
      <c r="B2" s="934"/>
      <c r="C2" s="934"/>
      <c r="D2" s="934"/>
      <c r="E2" s="934"/>
      <c r="F2" s="7"/>
      <c r="G2" s="7"/>
    </row>
    <row r="3" spans="1:7" ht="18">
      <c r="A3" s="934"/>
      <c r="B3" s="934" t="s">
        <v>1469</v>
      </c>
      <c r="C3" s="934"/>
      <c r="D3" s="934"/>
      <c r="E3" s="934"/>
      <c r="F3" s="7"/>
      <c r="G3" s="7"/>
    </row>
    <row r="4" spans="1:7" ht="18">
      <c r="A4" s="934"/>
      <c r="B4" s="934" t="s">
        <v>2353</v>
      </c>
      <c r="C4" s="934"/>
      <c r="D4" s="934"/>
      <c r="E4" s="934"/>
      <c r="F4" s="7"/>
      <c r="G4" s="7"/>
    </row>
    <row r="5" spans="1:7" ht="18">
      <c r="A5" s="934"/>
      <c r="B5" s="934" t="s">
        <v>2354</v>
      </c>
      <c r="C5" s="934"/>
      <c r="D5" s="934"/>
      <c r="E5" s="934"/>
      <c r="F5" s="7"/>
      <c r="G5" s="7"/>
    </row>
    <row r="6" spans="1:7" ht="18">
      <c r="A6" s="934"/>
      <c r="B6" s="934" t="str">
        <f>'Data Sheet'!C23</f>
        <v>Pattersonville Telephone Company</v>
      </c>
      <c r="C6" s="934"/>
      <c r="D6" s="934"/>
      <c r="E6" s="934"/>
      <c r="F6" s="7"/>
      <c r="G6" s="7"/>
    </row>
    <row r="7" spans="1:7" ht="18">
      <c r="A7" s="934"/>
      <c r="B7" s="977" t="str">
        <f>'Data Sheet'!A40</f>
        <v>For the period ending December 31, 2014</v>
      </c>
      <c r="C7" s="934"/>
      <c r="D7" s="934"/>
      <c r="E7" s="934"/>
      <c r="F7" s="7"/>
      <c r="G7" s="7"/>
    </row>
    <row r="8" spans="1:7" ht="18">
      <c r="A8" s="934"/>
      <c r="B8" s="934"/>
      <c r="C8" s="934"/>
      <c r="D8" s="934"/>
      <c r="E8" s="934"/>
      <c r="F8" s="7"/>
      <c r="G8" s="7"/>
    </row>
    <row r="9" spans="1:7" ht="18">
      <c r="A9" s="934"/>
      <c r="B9" s="934"/>
      <c r="C9" s="934"/>
      <c r="D9" s="934"/>
      <c r="E9" s="934"/>
      <c r="F9" s="7"/>
      <c r="G9" s="7"/>
    </row>
    <row r="10" spans="1:7" ht="18">
      <c r="A10" s="934"/>
      <c r="B10" s="934"/>
      <c r="C10" s="934"/>
      <c r="D10" s="934"/>
      <c r="E10" s="934"/>
      <c r="F10" s="7"/>
      <c r="G10" s="7"/>
    </row>
    <row r="11" spans="1:7">
      <c r="A11" s="7" t="str">
        <f>'Data Sheet'!A46</f>
        <v>Annual Report of Pattersonville Telephone Company                                          For the period ending December 31, 2014</v>
      </c>
      <c r="B11" s="7"/>
      <c r="C11" s="7"/>
      <c r="D11" s="7"/>
      <c r="E11" s="7"/>
      <c r="F11" s="7"/>
      <c r="G11" s="7"/>
    </row>
    <row r="12" spans="1:7">
      <c r="A12" s="7"/>
      <c r="B12" s="7"/>
      <c r="C12" s="7"/>
      <c r="D12" s="7"/>
      <c r="E12" s="7"/>
      <c r="F12" s="7"/>
      <c r="G12" s="7"/>
    </row>
    <row r="13" spans="1:7">
      <c r="A13" s="7"/>
      <c r="B13" s="7"/>
      <c r="C13" s="7"/>
      <c r="D13" s="7"/>
      <c r="E13" s="7"/>
      <c r="F13" s="7"/>
      <c r="G13" s="7"/>
    </row>
    <row r="14" spans="1:7" ht="18">
      <c r="A14" s="678" t="s">
        <v>2355</v>
      </c>
      <c r="B14" s="678"/>
      <c r="C14" s="678"/>
      <c r="D14" s="678"/>
      <c r="E14" s="7"/>
      <c r="F14" s="7"/>
      <c r="G14" s="7"/>
    </row>
    <row r="15" spans="1:7">
      <c r="A15" s="7"/>
      <c r="B15" s="7"/>
      <c r="C15" s="7"/>
      <c r="D15" s="7"/>
      <c r="E15" s="7"/>
      <c r="F15" s="7"/>
      <c r="G15" s="7"/>
    </row>
    <row r="16" spans="1:7" ht="15.75">
      <c r="A16" s="7"/>
      <c r="B16" s="7"/>
      <c r="C16" s="978" t="s">
        <v>2356</v>
      </c>
      <c r="D16" s="7"/>
      <c r="E16" s="7"/>
      <c r="F16" s="7"/>
      <c r="G16" s="7"/>
    </row>
    <row r="17" spans="1:7" ht="15.75">
      <c r="A17" s="7"/>
      <c r="B17" s="538" t="s">
        <v>619</v>
      </c>
      <c r="C17" s="978" t="s">
        <v>2357</v>
      </c>
      <c r="D17" s="7"/>
      <c r="E17" s="7"/>
      <c r="F17" s="7"/>
      <c r="G17" s="7"/>
    </row>
    <row r="18" spans="1:7" ht="15.75">
      <c r="A18" s="7"/>
      <c r="B18" s="7"/>
      <c r="C18" s="538" t="s">
        <v>2358</v>
      </c>
      <c r="D18" s="7"/>
      <c r="E18" s="7"/>
      <c r="F18" s="7"/>
      <c r="G18" s="7"/>
    </row>
    <row r="19" spans="1:7">
      <c r="A19" s="7">
        <v>1</v>
      </c>
      <c r="B19" s="7" t="s">
        <v>2359</v>
      </c>
      <c r="C19" s="7" t="s">
        <v>2360</v>
      </c>
      <c r="D19" s="309">
        <f>SUM(Sch.11!E11:E14)</f>
        <v>570104.61</v>
      </c>
      <c r="E19" s="7"/>
      <c r="F19" s="7"/>
      <c r="G19" s="7"/>
    </row>
    <row r="20" spans="1:7">
      <c r="A20" s="7">
        <v>2</v>
      </c>
      <c r="B20" s="7" t="s">
        <v>2361</v>
      </c>
      <c r="C20" s="7" t="s">
        <v>2362</v>
      </c>
      <c r="D20" s="7">
        <f>SUM(Sch.11!E15,Sch.11!E17,Sch.11!E18)-SUM(Sch.11!E16,Sch.11!E19)</f>
        <v>73793.34</v>
      </c>
      <c r="E20" s="7"/>
      <c r="F20" s="7"/>
      <c r="G20" s="7"/>
    </row>
    <row r="21" spans="1:7">
      <c r="A21" s="7">
        <v>3</v>
      </c>
      <c r="B21" s="7" t="s">
        <v>2363</v>
      </c>
      <c r="C21" s="7" t="s">
        <v>2364</v>
      </c>
      <c r="D21" s="7">
        <f>Sch.11!E31</f>
        <v>0</v>
      </c>
      <c r="E21" s="7"/>
      <c r="F21" s="7"/>
      <c r="G21" s="7"/>
    </row>
    <row r="22" spans="1:7">
      <c r="A22" s="7">
        <v>4</v>
      </c>
      <c r="B22" s="7" t="s">
        <v>2365</v>
      </c>
      <c r="C22" s="109" t="s">
        <v>2366</v>
      </c>
      <c r="D22" s="7">
        <f>D24-SUM(D19:D21)</f>
        <v>129697.17000000004</v>
      </c>
      <c r="E22" s="7"/>
      <c r="F22" s="7"/>
      <c r="G22" s="7"/>
    </row>
    <row r="23" spans="1:7">
      <c r="A23" s="7"/>
      <c r="B23" s="7"/>
      <c r="C23" s="7"/>
      <c r="D23" s="7"/>
      <c r="E23" s="7"/>
      <c r="F23" s="7"/>
      <c r="G23" s="7"/>
    </row>
    <row r="24" spans="1:7" ht="15.75">
      <c r="A24" s="7">
        <v>5</v>
      </c>
      <c r="B24" s="538" t="s">
        <v>2367</v>
      </c>
      <c r="C24" s="7" t="s">
        <v>2368</v>
      </c>
      <c r="D24" s="7">
        <f>Sch.11!E32</f>
        <v>773595.12</v>
      </c>
      <c r="E24" s="7"/>
      <c r="F24" s="7"/>
      <c r="G24" s="7"/>
    </row>
    <row r="25" spans="1:7">
      <c r="A25" s="7"/>
      <c r="B25" s="7"/>
      <c r="C25" s="7"/>
      <c r="D25" s="7"/>
      <c r="E25" s="7"/>
      <c r="F25" s="7"/>
      <c r="G25" s="7"/>
    </row>
    <row r="26" spans="1:7" ht="15.75">
      <c r="A26" s="7"/>
      <c r="B26" s="538" t="s">
        <v>2369</v>
      </c>
      <c r="C26" s="7"/>
      <c r="D26" s="7"/>
      <c r="E26" s="7"/>
      <c r="F26" s="7"/>
      <c r="G26" s="7"/>
    </row>
    <row r="27" spans="1:7">
      <c r="A27" s="7"/>
      <c r="B27" s="7"/>
      <c r="C27" s="7"/>
      <c r="D27" s="7"/>
      <c r="E27" s="7"/>
      <c r="F27" s="7"/>
      <c r="G27" s="7"/>
    </row>
    <row r="28" spans="1:7">
      <c r="A28" s="7">
        <v>6</v>
      </c>
      <c r="B28" s="7" t="s">
        <v>2531</v>
      </c>
      <c r="C28" s="7" t="s">
        <v>2370</v>
      </c>
      <c r="D28" s="7">
        <f>SUM(Sch.11!E34:E37)</f>
        <v>246741.5</v>
      </c>
      <c r="E28" s="7"/>
      <c r="F28" s="7"/>
      <c r="G28" s="7"/>
    </row>
    <row r="29" spans="1:7">
      <c r="A29" s="7">
        <v>7</v>
      </c>
      <c r="B29" s="7" t="s">
        <v>2371</v>
      </c>
      <c r="C29" s="7" t="s">
        <v>2372</v>
      </c>
      <c r="D29" s="7">
        <f>Sch.11!E38</f>
        <v>0</v>
      </c>
      <c r="E29" s="7"/>
      <c r="F29" s="7"/>
      <c r="G29" s="7"/>
    </row>
    <row r="30" spans="1:7">
      <c r="A30" s="7">
        <v>8</v>
      </c>
      <c r="B30" s="7" t="s">
        <v>2373</v>
      </c>
      <c r="C30" s="7" t="s">
        <v>2374</v>
      </c>
      <c r="D30" s="7">
        <f>SUM(Sch.11!E41:E42)</f>
        <v>0</v>
      </c>
      <c r="E30" s="7"/>
      <c r="F30" s="7"/>
      <c r="G30" s="7"/>
    </row>
    <row r="31" spans="1:7">
      <c r="A31" s="7">
        <v>9</v>
      </c>
      <c r="B31" s="7" t="s">
        <v>2375</v>
      </c>
      <c r="C31" s="7" t="s">
        <v>2376</v>
      </c>
      <c r="D31" s="7" t="str">
        <f>IF(ISERR(+Sch.11!E43)=0," ",+Sch.11!E43)</f>
        <v xml:space="preserve"> </v>
      </c>
      <c r="E31" s="7"/>
      <c r="F31" s="7"/>
      <c r="G31" s="7"/>
    </row>
    <row r="32" spans="1:7">
      <c r="A32" s="7">
        <v>10</v>
      </c>
      <c r="B32" s="7" t="s">
        <v>2377</v>
      </c>
      <c r="C32" s="7" t="s">
        <v>2378</v>
      </c>
      <c r="D32" s="7">
        <f>Sch.11!E44</f>
        <v>50438</v>
      </c>
      <c r="E32" s="7"/>
      <c r="F32" s="7"/>
      <c r="G32" s="7"/>
    </row>
    <row r="33" spans="1:7">
      <c r="A33" s="7">
        <v>11</v>
      </c>
      <c r="B33" s="7" t="s">
        <v>2379</v>
      </c>
      <c r="C33" s="109" t="s">
        <v>2366</v>
      </c>
      <c r="D33" s="7">
        <f>D35-SUM(D28:D32)</f>
        <v>0</v>
      </c>
      <c r="E33" s="7"/>
      <c r="F33" s="7"/>
      <c r="G33" s="7"/>
    </row>
    <row r="34" spans="1:7">
      <c r="A34" s="7"/>
      <c r="B34" s="7"/>
      <c r="C34" s="7"/>
      <c r="D34" s="7"/>
      <c r="E34" s="7"/>
      <c r="F34" s="7"/>
      <c r="G34" s="7"/>
    </row>
    <row r="35" spans="1:7" ht="15.75">
      <c r="A35" s="7">
        <v>12</v>
      </c>
      <c r="B35" s="538" t="s">
        <v>2380</v>
      </c>
      <c r="C35" s="7" t="s">
        <v>2381</v>
      </c>
      <c r="D35" s="7">
        <f>Sch.11!E45</f>
        <v>297179.5</v>
      </c>
      <c r="E35" s="7"/>
      <c r="F35" s="7"/>
      <c r="G35" s="7"/>
    </row>
    <row r="36" spans="1:7">
      <c r="A36" s="7"/>
      <c r="B36" s="7"/>
      <c r="C36" s="7"/>
      <c r="D36" s="7"/>
      <c r="E36" s="7"/>
      <c r="F36" s="7"/>
      <c r="G36" s="7"/>
    </row>
    <row r="37" spans="1:7" ht="15.75">
      <c r="A37" s="7"/>
      <c r="B37" s="538" t="s">
        <v>548</v>
      </c>
      <c r="C37" s="7"/>
      <c r="D37" s="7"/>
      <c r="E37" s="7"/>
      <c r="F37" s="7"/>
      <c r="G37" s="7"/>
    </row>
    <row r="38" spans="1:7">
      <c r="A38" s="7"/>
      <c r="B38" s="7"/>
      <c r="C38" s="7"/>
      <c r="D38" s="7"/>
      <c r="E38" s="7"/>
      <c r="F38" s="7"/>
      <c r="G38" s="7"/>
    </row>
    <row r="39" spans="1:7">
      <c r="A39" s="7">
        <v>13</v>
      </c>
      <c r="B39" s="7" t="s">
        <v>566</v>
      </c>
      <c r="C39" s="7" t="s">
        <v>2382</v>
      </c>
      <c r="D39" s="7">
        <f>Sch.11!E54</f>
        <v>4034718.4299999997</v>
      </c>
      <c r="E39" s="7"/>
      <c r="F39" s="7"/>
      <c r="G39" s="7"/>
    </row>
    <row r="40" spans="1:7">
      <c r="A40" s="7">
        <v>14</v>
      </c>
      <c r="B40" s="7" t="s">
        <v>2383</v>
      </c>
      <c r="C40" s="7" t="s">
        <v>2384</v>
      </c>
      <c r="D40" s="7">
        <f>SUM(Sch.11!E55:E56)</f>
        <v>3786313.8999999994</v>
      </c>
      <c r="E40" s="7"/>
      <c r="F40" s="7"/>
      <c r="G40" s="7"/>
    </row>
    <row r="41" spans="1:7">
      <c r="A41" s="7"/>
      <c r="B41" s="7"/>
      <c r="C41" s="7"/>
      <c r="D41" s="7"/>
      <c r="E41" s="7"/>
      <c r="F41" s="7"/>
      <c r="G41" s="7"/>
    </row>
    <row r="42" spans="1:7" ht="15.75">
      <c r="A42" s="7">
        <v>15</v>
      </c>
      <c r="B42" s="538" t="s">
        <v>2385</v>
      </c>
      <c r="C42" s="109" t="s">
        <v>2366</v>
      </c>
      <c r="D42" s="7">
        <f>D39-D40</f>
        <v>248404.53000000026</v>
      </c>
      <c r="E42" s="7"/>
      <c r="F42" s="7"/>
      <c r="G42" s="7"/>
    </row>
    <row r="43" spans="1:7">
      <c r="A43" s="7"/>
      <c r="B43" s="7"/>
      <c r="C43" s="7"/>
      <c r="D43" s="7"/>
      <c r="E43" s="7"/>
      <c r="F43" s="7"/>
      <c r="G43" s="7"/>
    </row>
    <row r="44" spans="1:7" ht="18">
      <c r="A44" s="7">
        <v>16</v>
      </c>
      <c r="B44" s="979" t="s">
        <v>2386</v>
      </c>
      <c r="C44" s="109" t="s">
        <v>2366</v>
      </c>
      <c r="D44" s="7">
        <f>D24+D35+D42</f>
        <v>1319179.1500000004</v>
      </c>
      <c r="E44" s="7"/>
      <c r="F44" s="7"/>
      <c r="G44" s="7"/>
    </row>
    <row r="45" spans="1:7">
      <c r="A45" s="7"/>
      <c r="B45" s="7"/>
      <c r="C45" s="7"/>
      <c r="D45" s="7"/>
      <c r="E45" s="7"/>
      <c r="F45" s="7"/>
      <c r="G45" s="7"/>
    </row>
    <row r="46" spans="1:7">
      <c r="A46" s="7"/>
      <c r="B46" s="7"/>
      <c r="C46" s="7"/>
      <c r="D46" s="7"/>
      <c r="E46" s="7"/>
      <c r="F46" s="7"/>
      <c r="G46" s="7"/>
    </row>
    <row r="47" spans="1:7" ht="15.75">
      <c r="A47" s="7"/>
      <c r="B47" s="538" t="s">
        <v>579</v>
      </c>
      <c r="C47" s="978" t="s">
        <v>2357</v>
      </c>
      <c r="D47" s="7"/>
      <c r="E47" s="7"/>
      <c r="F47" s="7"/>
      <c r="G47" s="7"/>
    </row>
    <row r="48" spans="1:7" ht="15.75">
      <c r="A48" s="7"/>
      <c r="B48" s="7"/>
      <c r="C48" s="538" t="s">
        <v>2387</v>
      </c>
      <c r="D48" s="7"/>
      <c r="E48" s="7"/>
      <c r="F48" s="7"/>
      <c r="G48" s="7"/>
    </row>
    <row r="49" spans="1:7">
      <c r="A49" s="7">
        <v>17</v>
      </c>
      <c r="B49" s="7" t="s">
        <v>2388</v>
      </c>
      <c r="C49" s="7" t="s">
        <v>2389</v>
      </c>
      <c r="D49" s="7">
        <f>SUM(Sch.11!E72:E73)</f>
        <v>60824.54</v>
      </c>
      <c r="E49" s="7"/>
      <c r="F49" s="7"/>
      <c r="G49" s="7"/>
    </row>
    <row r="50" spans="1:7">
      <c r="A50" s="7">
        <v>18</v>
      </c>
      <c r="B50" s="7" t="s">
        <v>2302</v>
      </c>
      <c r="C50" s="7" t="s">
        <v>2390</v>
      </c>
      <c r="D50" s="7">
        <f>SUM(Sch.11!E74:E75)</f>
        <v>0</v>
      </c>
      <c r="E50" s="7"/>
      <c r="F50" s="7"/>
      <c r="G50" s="7"/>
    </row>
    <row r="51" spans="1:7">
      <c r="A51" s="7">
        <v>19</v>
      </c>
      <c r="B51" s="7" t="s">
        <v>2391</v>
      </c>
      <c r="C51" s="7" t="s">
        <v>2392</v>
      </c>
      <c r="D51" s="7">
        <f>Sch.11!E76</f>
        <v>1254.67</v>
      </c>
      <c r="E51" s="7"/>
      <c r="F51" s="7"/>
      <c r="G51" s="7"/>
    </row>
    <row r="52" spans="1:7">
      <c r="A52" s="7">
        <v>20</v>
      </c>
      <c r="B52" s="7" t="s">
        <v>2304</v>
      </c>
      <c r="C52" s="7" t="s">
        <v>2030</v>
      </c>
      <c r="D52" s="7">
        <f>Sch.11!E77</f>
        <v>619.35</v>
      </c>
      <c r="E52" s="7"/>
      <c r="F52" s="7"/>
      <c r="G52" s="7"/>
    </row>
    <row r="53" spans="1:7">
      <c r="A53" s="7">
        <v>21</v>
      </c>
      <c r="B53" s="7" t="s">
        <v>2031</v>
      </c>
      <c r="C53" s="7" t="s">
        <v>2032</v>
      </c>
      <c r="D53" s="7">
        <f>SUM(Sch.11!E78:E79)</f>
        <v>0</v>
      </c>
      <c r="E53" s="7"/>
      <c r="F53" s="7"/>
      <c r="G53" s="7"/>
    </row>
    <row r="54" spans="1:7">
      <c r="A54" s="7">
        <v>22</v>
      </c>
      <c r="B54" s="7" t="s">
        <v>2363</v>
      </c>
      <c r="C54" s="7" t="s">
        <v>2033</v>
      </c>
      <c r="D54" s="7">
        <f>SUM(Sch.11!E82:E83)</f>
        <v>0</v>
      </c>
      <c r="E54" s="7"/>
      <c r="F54" s="7"/>
      <c r="G54" s="7"/>
    </row>
    <row r="55" spans="1:7">
      <c r="A55" s="7">
        <v>23</v>
      </c>
      <c r="B55" s="7" t="s">
        <v>2034</v>
      </c>
      <c r="C55" s="109" t="s">
        <v>2366</v>
      </c>
      <c r="D55" s="7">
        <f>D57-SUM(D49:D54)</f>
        <v>28169.759999999995</v>
      </c>
      <c r="E55" s="7"/>
      <c r="F55" s="7"/>
      <c r="G55" s="7"/>
    </row>
    <row r="56" spans="1:7">
      <c r="A56" s="7"/>
      <c r="B56" s="7"/>
      <c r="C56" s="7"/>
      <c r="D56" s="7"/>
      <c r="E56" s="7"/>
      <c r="F56" s="7"/>
      <c r="G56" s="7"/>
    </row>
    <row r="57" spans="1:7" ht="15.75">
      <c r="A57" s="7">
        <v>24</v>
      </c>
      <c r="B57" s="538" t="s">
        <v>2035</v>
      </c>
      <c r="C57" s="7" t="s">
        <v>2036</v>
      </c>
      <c r="D57" s="7">
        <f>Sch.11!E86</f>
        <v>90868.319999999992</v>
      </c>
      <c r="E57" s="7"/>
      <c r="F57" s="7"/>
      <c r="G57" s="7"/>
    </row>
    <row r="58" spans="1:7">
      <c r="A58" s="7"/>
      <c r="B58" s="7"/>
      <c r="C58" s="7"/>
      <c r="D58" s="7"/>
      <c r="E58" s="7"/>
      <c r="F58" s="7"/>
      <c r="G58" s="7"/>
    </row>
    <row r="59" spans="1:7" ht="15.75">
      <c r="A59" s="7"/>
      <c r="B59" s="538" t="s">
        <v>609</v>
      </c>
      <c r="C59" s="7"/>
      <c r="D59" s="7"/>
      <c r="E59" s="7"/>
      <c r="F59" s="7"/>
      <c r="G59" s="7"/>
    </row>
    <row r="60" spans="1:7">
      <c r="A60" s="7"/>
      <c r="B60" s="7"/>
      <c r="C60" s="7"/>
      <c r="D60" s="7"/>
      <c r="E60" s="7"/>
      <c r="F60" s="7"/>
      <c r="G60" s="7"/>
    </row>
    <row r="61" spans="1:7">
      <c r="A61" s="7">
        <v>25</v>
      </c>
      <c r="B61" s="7" t="s">
        <v>2300</v>
      </c>
      <c r="C61" s="7" t="s">
        <v>2037</v>
      </c>
      <c r="D61" s="7">
        <f>Sch.11!E95</f>
        <v>0</v>
      </c>
      <c r="E61" s="7"/>
      <c r="F61" s="7"/>
      <c r="G61" s="7"/>
    </row>
    <row r="62" spans="1:7">
      <c r="A62" s="7"/>
      <c r="B62" s="7"/>
      <c r="C62" s="7"/>
      <c r="D62" s="7"/>
      <c r="E62" s="7"/>
      <c r="F62" s="7"/>
      <c r="G62" s="7"/>
    </row>
    <row r="63" spans="1:7" ht="15.75">
      <c r="A63" s="7"/>
      <c r="B63" s="538" t="s">
        <v>2038</v>
      </c>
      <c r="C63" s="7"/>
      <c r="D63" s="7"/>
      <c r="E63" s="7"/>
      <c r="F63" s="7"/>
      <c r="G63" s="7"/>
    </row>
    <row r="64" spans="1:7">
      <c r="A64" s="7"/>
      <c r="B64" s="7"/>
      <c r="C64" s="7"/>
      <c r="D64" s="7"/>
      <c r="E64" s="7"/>
      <c r="F64" s="7"/>
      <c r="G64" s="7"/>
    </row>
    <row r="65" spans="1:7">
      <c r="A65" s="7">
        <v>26</v>
      </c>
      <c r="B65" s="7" t="s">
        <v>2039</v>
      </c>
      <c r="C65" s="7" t="s">
        <v>2040</v>
      </c>
      <c r="D65" s="7">
        <f>SUM(Sch.11!E98:E99)</f>
        <v>0</v>
      </c>
      <c r="E65" s="7"/>
      <c r="F65" s="7"/>
      <c r="G65" s="7"/>
    </row>
    <row r="66" spans="1:7">
      <c r="A66" s="7">
        <v>27</v>
      </c>
      <c r="B66" s="7" t="s">
        <v>2041</v>
      </c>
      <c r="C66" s="7" t="s">
        <v>2042</v>
      </c>
      <c r="D66" s="7">
        <f>SUM(Sch.11!E100:E101)</f>
        <v>0</v>
      </c>
      <c r="E66" s="7"/>
      <c r="F66" s="7"/>
      <c r="G66" s="7"/>
    </row>
    <row r="67" spans="1:7">
      <c r="A67" s="7">
        <v>28</v>
      </c>
      <c r="B67" s="7" t="s">
        <v>2043</v>
      </c>
      <c r="C67" s="7" t="s">
        <v>2044</v>
      </c>
      <c r="D67" s="7">
        <f>Sch.11!E102</f>
        <v>0</v>
      </c>
      <c r="E67" s="7"/>
      <c r="F67" s="7"/>
      <c r="G67" s="7"/>
    </row>
    <row r="68" spans="1:7">
      <c r="A68" s="7">
        <v>29</v>
      </c>
      <c r="B68" s="7" t="s">
        <v>2045</v>
      </c>
      <c r="C68" s="7" t="s">
        <v>2046</v>
      </c>
      <c r="D68" s="7" t="str">
        <f>IF(ISERR(+Sch.11!E103)=0," ",+Sch.11!E103)</f>
        <v xml:space="preserve"> </v>
      </c>
      <c r="E68" s="7"/>
      <c r="F68" s="7"/>
      <c r="G68" s="7"/>
    </row>
    <row r="69" spans="1:7">
      <c r="A69" s="7">
        <v>30</v>
      </c>
      <c r="B69" s="7" t="s">
        <v>2047</v>
      </c>
      <c r="C69" s="109" t="s">
        <v>2366</v>
      </c>
      <c r="D69" s="7">
        <f>D71-SUM(D65:D68)</f>
        <v>0</v>
      </c>
      <c r="E69" s="7"/>
      <c r="F69" s="7"/>
      <c r="G69" s="7"/>
    </row>
    <row r="70" spans="1:7">
      <c r="A70" s="7"/>
      <c r="B70" s="7"/>
      <c r="C70" s="7"/>
      <c r="D70" s="7"/>
      <c r="E70" s="7"/>
      <c r="F70" s="7"/>
      <c r="G70" s="7"/>
    </row>
    <row r="71" spans="1:7" ht="15.75">
      <c r="A71" s="7">
        <v>31</v>
      </c>
      <c r="B71" s="538" t="s">
        <v>2048</v>
      </c>
      <c r="C71" s="7" t="s">
        <v>2049</v>
      </c>
      <c r="D71" s="7">
        <f>Sch.11!E104</f>
        <v>0</v>
      </c>
      <c r="E71" s="7"/>
      <c r="F71" s="7"/>
      <c r="G71" s="7"/>
    </row>
    <row r="72" spans="1:7">
      <c r="A72" s="7"/>
      <c r="B72" s="7"/>
      <c r="C72" s="7"/>
      <c r="D72" s="7"/>
      <c r="E72" s="7"/>
      <c r="F72" s="7"/>
      <c r="G72" s="7"/>
    </row>
    <row r="73" spans="1:7" ht="15.75">
      <c r="A73" s="7"/>
      <c r="B73" s="538" t="s">
        <v>2050</v>
      </c>
      <c r="C73" s="7"/>
      <c r="D73" s="7"/>
      <c r="E73" s="7"/>
      <c r="F73" s="7"/>
      <c r="G73" s="7"/>
    </row>
    <row r="74" spans="1:7">
      <c r="A74" s="7"/>
      <c r="B74" s="7"/>
      <c r="C74" s="7"/>
      <c r="D74" s="7"/>
      <c r="E74" s="7"/>
      <c r="F74" s="7"/>
      <c r="G74" s="7"/>
    </row>
    <row r="75" spans="1:7">
      <c r="A75" s="7">
        <v>32</v>
      </c>
      <c r="B75" s="7" t="s">
        <v>2051</v>
      </c>
      <c r="C75" s="7" t="s">
        <v>2376</v>
      </c>
      <c r="D75" s="7">
        <f>Sch.11!E106</f>
        <v>84000</v>
      </c>
      <c r="E75" s="7"/>
      <c r="F75" s="7"/>
      <c r="G75" s="7"/>
    </row>
    <row r="76" spans="1:7">
      <c r="A76" s="7">
        <v>33</v>
      </c>
      <c r="B76" s="7" t="s">
        <v>2305</v>
      </c>
      <c r="C76" s="7" t="s">
        <v>2378</v>
      </c>
      <c r="D76" s="7">
        <f>Sch.11!E107</f>
        <v>0</v>
      </c>
      <c r="E76" s="7"/>
      <c r="F76" s="7"/>
      <c r="G76" s="7"/>
    </row>
    <row r="77" spans="1:7">
      <c r="A77" s="7">
        <v>34</v>
      </c>
      <c r="B77" s="7" t="s">
        <v>2052</v>
      </c>
      <c r="C77" s="7" t="s">
        <v>2053</v>
      </c>
      <c r="D77" s="7">
        <f>Sch.11!E108-Sch.11!E109+Sch.11!E110</f>
        <v>0</v>
      </c>
      <c r="E77" s="7"/>
      <c r="F77" s="7"/>
      <c r="G77" s="7"/>
    </row>
    <row r="78" spans="1:7">
      <c r="A78" s="7">
        <v>35</v>
      </c>
      <c r="B78" s="7" t="s">
        <v>2054</v>
      </c>
      <c r="C78" s="109" t="s">
        <v>2055</v>
      </c>
      <c r="D78" s="7">
        <f>D80-SUM(D75:D77)</f>
        <v>1144310.56</v>
      </c>
      <c r="E78" s="7"/>
      <c r="F78" s="7"/>
      <c r="G78" s="7"/>
    </row>
    <row r="79" spans="1:7">
      <c r="A79" s="7"/>
      <c r="B79" s="7"/>
      <c r="C79" s="7"/>
      <c r="D79" s="7"/>
      <c r="E79" s="7"/>
      <c r="F79" s="7"/>
      <c r="G79" s="7"/>
    </row>
    <row r="80" spans="1:7" ht="15.75">
      <c r="A80" s="7">
        <v>36</v>
      </c>
      <c r="B80" s="538" t="s">
        <v>2056</v>
      </c>
      <c r="C80" s="7" t="s">
        <v>2057</v>
      </c>
      <c r="D80" s="7">
        <f>Sch.11!E114</f>
        <v>1228310.56</v>
      </c>
      <c r="E80" s="7"/>
      <c r="F80" s="7"/>
      <c r="G80" s="7"/>
    </row>
    <row r="81" spans="1:7">
      <c r="A81" s="7"/>
      <c r="B81" s="7"/>
      <c r="C81" s="7"/>
      <c r="D81" s="7"/>
      <c r="E81" s="7"/>
      <c r="F81" s="7"/>
      <c r="G81" s="7"/>
    </row>
    <row r="82" spans="1:7" ht="18">
      <c r="A82" s="7">
        <v>37</v>
      </c>
      <c r="B82" s="979" t="s">
        <v>2058</v>
      </c>
      <c r="C82" s="109" t="s">
        <v>2366</v>
      </c>
      <c r="D82" s="309">
        <f>D57+D61+D71+D80</f>
        <v>1319178.8800000001</v>
      </c>
      <c r="E82" s="7"/>
      <c r="F82" s="7"/>
      <c r="G82" s="7"/>
    </row>
    <row r="83" spans="1:7">
      <c r="A83" s="7"/>
      <c r="B83" s="7"/>
      <c r="C83" s="7"/>
      <c r="D83" s="7"/>
      <c r="E83" s="7"/>
      <c r="F83" s="7"/>
      <c r="G83" s="7"/>
    </row>
    <row r="84" spans="1:7" ht="15.75">
      <c r="A84" s="7" t="str">
        <f>'Data Sheet'!A46</f>
        <v>Annual Report of Pattersonville Telephone Company                                          For the period ending December 31, 2014</v>
      </c>
      <c r="B84" s="7"/>
      <c r="C84" s="7"/>
      <c r="D84" s="593"/>
      <c r="E84" s="7"/>
      <c r="F84" s="7"/>
      <c r="G84" s="7"/>
    </row>
    <row r="85" spans="1:7">
      <c r="A85" s="7"/>
      <c r="B85" s="7"/>
      <c r="C85" s="7"/>
      <c r="D85" s="7"/>
      <c r="E85" s="7"/>
      <c r="F85" s="7"/>
      <c r="G85" s="7"/>
    </row>
    <row r="86" spans="1:7">
      <c r="A86" s="7"/>
      <c r="B86" s="7"/>
      <c r="C86" s="7"/>
      <c r="D86" s="7"/>
      <c r="E86" s="7"/>
      <c r="F86" s="7"/>
      <c r="G86" s="7"/>
    </row>
    <row r="87" spans="1:7" ht="18">
      <c r="A87" s="934" t="s">
        <v>2059</v>
      </c>
      <c r="B87" s="114"/>
      <c r="C87" s="595"/>
      <c r="D87" s="114"/>
      <c r="E87" s="7"/>
      <c r="F87" s="7"/>
      <c r="G87" s="7"/>
    </row>
    <row r="88" spans="1:7" ht="18">
      <c r="A88" s="934"/>
      <c r="B88" s="114"/>
      <c r="C88" s="595"/>
      <c r="D88" s="114"/>
      <c r="E88" s="7"/>
      <c r="F88" s="7"/>
      <c r="G88" s="7"/>
    </row>
    <row r="89" spans="1:7" ht="18">
      <c r="A89" s="934"/>
      <c r="B89" s="114"/>
      <c r="C89" s="595"/>
      <c r="D89" s="114"/>
      <c r="E89" s="7"/>
      <c r="F89" s="7"/>
      <c r="G89" s="7"/>
    </row>
    <row r="90" spans="1:7">
      <c r="A90" s="7"/>
      <c r="B90" s="7"/>
      <c r="C90" s="7"/>
      <c r="D90" s="7"/>
      <c r="E90" s="7"/>
      <c r="F90" s="7"/>
      <c r="G90" s="7"/>
    </row>
    <row r="91" spans="1:7" ht="15.75">
      <c r="A91" s="7"/>
      <c r="B91" s="980" t="s">
        <v>2060</v>
      </c>
      <c r="C91" s="980" t="s">
        <v>2357</v>
      </c>
      <c r="D91" s="7"/>
      <c r="E91" s="7"/>
      <c r="F91" s="7"/>
      <c r="G91" s="7"/>
    </row>
    <row r="92" spans="1:7" ht="15.75">
      <c r="A92" s="7"/>
      <c r="B92" s="593"/>
      <c r="C92" s="593" t="s">
        <v>2061</v>
      </c>
      <c r="D92" s="7"/>
      <c r="E92" s="7"/>
      <c r="F92" s="7"/>
      <c r="G92" s="7"/>
    </row>
    <row r="93" spans="1:7">
      <c r="A93" s="7">
        <v>1</v>
      </c>
      <c r="B93" s="7" t="s">
        <v>1989</v>
      </c>
      <c r="C93" s="309" t="s">
        <v>2062</v>
      </c>
      <c r="D93" s="309">
        <f>Sch.42!D20</f>
        <v>214092.64</v>
      </c>
      <c r="E93" s="7"/>
      <c r="F93" s="7"/>
      <c r="G93" s="7"/>
    </row>
    <row r="94" spans="1:7">
      <c r="A94" s="7">
        <v>2</v>
      </c>
      <c r="B94" s="7" t="s">
        <v>1990</v>
      </c>
      <c r="C94" s="981" t="s">
        <v>2036</v>
      </c>
      <c r="D94" s="262">
        <f>Sch.42!D26</f>
        <v>305380.02</v>
      </c>
      <c r="E94" s="7"/>
      <c r="F94" s="7"/>
      <c r="G94" s="7"/>
    </row>
    <row r="95" spans="1:7">
      <c r="A95" s="7">
        <v>3</v>
      </c>
      <c r="B95" s="7" t="s">
        <v>2063</v>
      </c>
      <c r="C95" s="981" t="s">
        <v>2044</v>
      </c>
      <c r="D95" s="262">
        <f>Sch.42!D41</f>
        <v>439040</v>
      </c>
      <c r="E95" s="7"/>
      <c r="F95" s="7"/>
      <c r="G95" s="7"/>
    </row>
    <row r="96" spans="1:7">
      <c r="A96" s="7">
        <v>4</v>
      </c>
      <c r="B96" s="7" t="s">
        <v>2064</v>
      </c>
      <c r="C96" s="981" t="s">
        <v>2065</v>
      </c>
      <c r="D96" s="262">
        <f>Sch.42!D54</f>
        <v>116281.53</v>
      </c>
      <c r="E96" s="7"/>
      <c r="F96" s="7"/>
      <c r="G96" s="7"/>
    </row>
    <row r="97" spans="1:7">
      <c r="A97" s="7">
        <v>5</v>
      </c>
      <c r="B97" s="7" t="s">
        <v>2066</v>
      </c>
      <c r="C97" s="981" t="s">
        <v>2067</v>
      </c>
      <c r="D97" s="262">
        <f>Sch.42!D58</f>
        <v>1410.55</v>
      </c>
      <c r="E97" s="7"/>
      <c r="F97" s="7"/>
      <c r="G97" s="7"/>
    </row>
    <row r="98" spans="1:7">
      <c r="A98" s="7"/>
      <c r="B98" s="7"/>
      <c r="C98" s="7"/>
      <c r="D98" s="262"/>
      <c r="E98" s="7"/>
      <c r="F98" s="7"/>
      <c r="G98" s="7"/>
    </row>
    <row r="99" spans="1:7" ht="15.75">
      <c r="A99" s="7">
        <v>6</v>
      </c>
      <c r="B99" s="593" t="s">
        <v>2068</v>
      </c>
      <c r="C99" s="109" t="s">
        <v>2366</v>
      </c>
      <c r="D99" s="982">
        <f>SUM(D93:D96)-D97</f>
        <v>1073383.6399999999</v>
      </c>
      <c r="E99" s="7"/>
      <c r="F99" s="7"/>
      <c r="G99" s="7"/>
    </row>
    <row r="100" spans="1:7">
      <c r="A100" s="7"/>
      <c r="B100" s="7"/>
      <c r="C100" s="7"/>
      <c r="D100" s="262"/>
      <c r="E100" s="7"/>
      <c r="F100" s="7"/>
      <c r="G100" s="7"/>
    </row>
    <row r="101" spans="1:7" ht="15.75">
      <c r="A101" s="7"/>
      <c r="B101" s="980" t="s">
        <v>2069</v>
      </c>
      <c r="C101" s="980" t="s">
        <v>2070</v>
      </c>
      <c r="D101" s="262"/>
      <c r="E101" s="7"/>
      <c r="F101" s="7"/>
      <c r="G101" s="7"/>
    </row>
    <row r="102" spans="1:7" ht="15.75">
      <c r="A102" s="7"/>
      <c r="B102" s="593"/>
      <c r="C102" s="593"/>
      <c r="D102" s="262"/>
      <c r="E102" s="7"/>
      <c r="F102" s="7"/>
      <c r="G102" s="7"/>
    </row>
    <row r="103" spans="1:7">
      <c r="A103" s="7">
        <v>7</v>
      </c>
      <c r="B103" s="7" t="s">
        <v>12</v>
      </c>
      <c r="C103" s="983" t="s">
        <v>2071</v>
      </c>
      <c r="D103" s="262">
        <f>Sch.44!H24</f>
        <v>9872.34</v>
      </c>
      <c r="E103" s="7"/>
      <c r="F103" s="7"/>
      <c r="G103" s="7"/>
    </row>
    <row r="104" spans="1:7">
      <c r="A104" s="7">
        <v>8</v>
      </c>
      <c r="B104" s="7" t="s">
        <v>22</v>
      </c>
      <c r="C104" s="983" t="s">
        <v>2072</v>
      </c>
      <c r="D104" s="262">
        <f>Sch.44!H31</f>
        <v>88493.18</v>
      </c>
      <c r="E104" s="7"/>
      <c r="F104" s="7"/>
      <c r="G104" s="7"/>
    </row>
    <row r="105" spans="1:7">
      <c r="A105" s="7">
        <v>9</v>
      </c>
      <c r="B105" s="7" t="s">
        <v>2073</v>
      </c>
      <c r="C105" s="983" t="s">
        <v>2037</v>
      </c>
      <c r="D105" s="262">
        <f>Sch.44!H37</f>
        <v>106782.27</v>
      </c>
      <c r="E105" s="7"/>
      <c r="F105" s="7"/>
      <c r="G105" s="7"/>
    </row>
    <row r="106" spans="1:7">
      <c r="A106" s="7">
        <v>10</v>
      </c>
      <c r="B106" s="7" t="s">
        <v>39</v>
      </c>
      <c r="C106" s="983" t="s">
        <v>2074</v>
      </c>
      <c r="D106" s="262">
        <f>Sch.44!H38</f>
        <v>0</v>
      </c>
      <c r="E106" s="7"/>
      <c r="F106" s="7"/>
      <c r="G106" s="7"/>
    </row>
    <row r="107" spans="1:7">
      <c r="A107" s="7">
        <v>11</v>
      </c>
      <c r="B107" s="7" t="s">
        <v>2075</v>
      </c>
      <c r="C107" s="983" t="s">
        <v>2372</v>
      </c>
      <c r="D107" s="262">
        <f>Sch.44!H43</f>
        <v>161556.15</v>
      </c>
      <c r="E107" s="7"/>
      <c r="F107" s="7"/>
      <c r="G107" s="7"/>
    </row>
    <row r="108" spans="1:7">
      <c r="A108" s="7">
        <v>12</v>
      </c>
      <c r="B108" s="7" t="s">
        <v>2076</v>
      </c>
      <c r="C108" s="983" t="s">
        <v>2378</v>
      </c>
      <c r="D108" s="262">
        <f>Sch.44!H51</f>
        <v>10404.689999999999</v>
      </c>
      <c r="E108" s="7"/>
      <c r="F108" s="7"/>
      <c r="G108" s="7"/>
    </row>
    <row r="109" spans="1:7">
      <c r="A109" s="7">
        <v>13</v>
      </c>
      <c r="B109" s="7" t="s">
        <v>2077</v>
      </c>
      <c r="C109" s="983" t="s">
        <v>2078</v>
      </c>
      <c r="D109" s="262">
        <f>Sch.44!H73</f>
        <v>85448.569999999992</v>
      </c>
      <c r="E109" s="7"/>
      <c r="F109" s="7"/>
      <c r="G109" s="7"/>
    </row>
    <row r="110" spans="1:7">
      <c r="A110" s="7"/>
      <c r="B110" s="7"/>
      <c r="C110" s="7"/>
      <c r="D110" s="262"/>
      <c r="E110" s="7"/>
      <c r="F110" s="7"/>
      <c r="G110" s="7"/>
    </row>
    <row r="111" spans="1:7">
      <c r="A111" s="7">
        <v>14</v>
      </c>
      <c r="B111" s="7" t="s">
        <v>2079</v>
      </c>
      <c r="C111" s="109" t="s">
        <v>2366</v>
      </c>
      <c r="D111" s="262">
        <f>SUM(D103:D109)</f>
        <v>462557.19999999995</v>
      </c>
      <c r="E111" s="7"/>
      <c r="F111" s="7"/>
      <c r="G111" s="7"/>
    </row>
    <row r="112" spans="1:7" ht="15.75">
      <c r="A112" s="7"/>
      <c r="B112" s="7"/>
      <c r="C112" s="538" t="s">
        <v>2080</v>
      </c>
      <c r="D112" s="262"/>
      <c r="E112" s="7"/>
      <c r="F112" s="7"/>
      <c r="G112" s="7"/>
    </row>
    <row r="113" spans="1:7">
      <c r="A113" s="7">
        <v>15</v>
      </c>
      <c r="B113" s="7" t="s">
        <v>2081</v>
      </c>
      <c r="C113" s="983" t="s">
        <v>2082</v>
      </c>
      <c r="D113" s="262">
        <f>Sch.44!H82</f>
        <v>0</v>
      </c>
      <c r="E113" s="7"/>
      <c r="F113" s="7"/>
      <c r="G113" s="7"/>
    </row>
    <row r="114" spans="1:7">
      <c r="A114" s="7">
        <v>16</v>
      </c>
      <c r="B114" s="7" t="s">
        <v>2083</v>
      </c>
      <c r="C114" s="983" t="s">
        <v>2084</v>
      </c>
      <c r="D114" s="262">
        <f>Sch.44!H94</f>
        <v>56508.319999999992</v>
      </c>
      <c r="E114" s="7"/>
      <c r="F114" s="7"/>
      <c r="G114" s="7"/>
    </row>
    <row r="115" spans="1:7">
      <c r="A115" s="7">
        <v>17</v>
      </c>
      <c r="B115" s="7" t="s">
        <v>417</v>
      </c>
      <c r="C115" s="983" t="s">
        <v>2085</v>
      </c>
      <c r="D115" s="262">
        <f>Sch.44!H95</f>
        <v>23769.14</v>
      </c>
      <c r="E115" s="7"/>
      <c r="F115" s="7"/>
      <c r="G115" s="7"/>
    </row>
    <row r="116" spans="1:7">
      <c r="A116" s="7">
        <v>18</v>
      </c>
      <c r="B116" s="7" t="s">
        <v>2086</v>
      </c>
      <c r="C116" s="983" t="s">
        <v>2087</v>
      </c>
      <c r="D116" s="262">
        <f>Sch.44!H103</f>
        <v>63648.63</v>
      </c>
      <c r="E116" s="7"/>
      <c r="F116" s="7"/>
      <c r="G116" s="7"/>
    </row>
    <row r="117" spans="1:7">
      <c r="A117" s="7"/>
      <c r="B117" s="7"/>
      <c r="C117" s="7"/>
      <c r="D117" s="262"/>
      <c r="E117" s="7"/>
      <c r="F117" s="7"/>
      <c r="G117" s="7"/>
    </row>
    <row r="118" spans="1:7">
      <c r="A118" s="7">
        <v>19</v>
      </c>
      <c r="B118" s="7" t="s">
        <v>2088</v>
      </c>
      <c r="C118" s="109" t="s">
        <v>2366</v>
      </c>
      <c r="D118" s="262">
        <f>SUM(D113:D116)</f>
        <v>143926.09</v>
      </c>
      <c r="E118" s="7"/>
      <c r="F118" s="7"/>
      <c r="G118" s="7"/>
    </row>
    <row r="119" spans="1:7" ht="15.75">
      <c r="A119" s="7"/>
      <c r="B119" s="7"/>
      <c r="C119" s="538" t="s">
        <v>2089</v>
      </c>
      <c r="D119" s="262"/>
      <c r="E119" s="7"/>
      <c r="F119" s="7"/>
      <c r="G119" s="7"/>
    </row>
    <row r="120" spans="1:7">
      <c r="A120" s="7">
        <v>20</v>
      </c>
      <c r="B120" s="7" t="s">
        <v>2090</v>
      </c>
      <c r="C120" s="983" t="s">
        <v>2091</v>
      </c>
      <c r="D120" s="262">
        <f>Sch.44!H120</f>
        <v>577.6</v>
      </c>
      <c r="E120" s="7"/>
      <c r="F120" s="7"/>
      <c r="G120" s="7"/>
    </row>
    <row r="121" spans="1:7">
      <c r="A121" s="7">
        <v>21</v>
      </c>
      <c r="B121" s="7" t="s">
        <v>2092</v>
      </c>
      <c r="C121" s="983" t="s">
        <v>2093</v>
      </c>
      <c r="D121" s="262">
        <f>Sch.44!H129</f>
        <v>101803.88999999998</v>
      </c>
      <c r="E121" s="7"/>
      <c r="F121" s="7"/>
      <c r="G121" s="7"/>
    </row>
    <row r="122" spans="1:7">
      <c r="A122" s="7"/>
      <c r="B122" s="7"/>
      <c r="C122" s="7"/>
      <c r="D122" s="262"/>
      <c r="E122" s="7"/>
      <c r="F122" s="7"/>
      <c r="G122" s="7"/>
    </row>
    <row r="123" spans="1:7">
      <c r="A123" s="7">
        <v>22</v>
      </c>
      <c r="B123" s="7" t="s">
        <v>2094</v>
      </c>
      <c r="C123" s="109" t="s">
        <v>2366</v>
      </c>
      <c r="D123" s="262">
        <f>SUM(D120:D121)</f>
        <v>102381.48999999999</v>
      </c>
      <c r="E123" s="7"/>
      <c r="F123" s="7"/>
      <c r="G123" s="7"/>
    </row>
    <row r="124" spans="1:7" ht="15.75">
      <c r="A124" s="7"/>
      <c r="B124" s="7"/>
      <c r="C124" s="538" t="s">
        <v>2095</v>
      </c>
      <c r="D124" s="262"/>
      <c r="E124" s="7"/>
      <c r="F124" s="7"/>
      <c r="G124" s="7"/>
    </row>
    <row r="125" spans="1:7">
      <c r="A125" s="7">
        <v>23</v>
      </c>
      <c r="B125" s="7" t="s">
        <v>2096</v>
      </c>
      <c r="C125" s="983" t="s">
        <v>2097</v>
      </c>
      <c r="D125" s="262">
        <f>Sch.44!H136</f>
        <v>85020.890000000014</v>
      </c>
      <c r="E125" s="7"/>
      <c r="F125" s="7"/>
      <c r="G125" s="7"/>
    </row>
    <row r="126" spans="1:7">
      <c r="A126" s="7">
        <v>24</v>
      </c>
      <c r="B126" s="7" t="s">
        <v>466</v>
      </c>
      <c r="C126" s="983" t="s">
        <v>2098</v>
      </c>
      <c r="D126" s="262">
        <f>Sch.44!H147</f>
        <v>184228.08</v>
      </c>
      <c r="E126" s="7"/>
      <c r="F126" s="7"/>
      <c r="G126" s="7"/>
    </row>
    <row r="127" spans="1:7">
      <c r="A127" s="7">
        <v>25</v>
      </c>
      <c r="B127" s="7" t="s">
        <v>2099</v>
      </c>
      <c r="C127" s="983" t="s">
        <v>2100</v>
      </c>
      <c r="D127" s="262">
        <f>Sch.44!H148</f>
        <v>0</v>
      </c>
      <c r="E127" s="7"/>
      <c r="F127" s="7"/>
      <c r="G127" s="7"/>
    </row>
    <row r="128" spans="1:7">
      <c r="A128" s="7">
        <v>26</v>
      </c>
      <c r="B128" s="7" t="s">
        <v>2238</v>
      </c>
      <c r="C128" s="7"/>
      <c r="D128" s="262"/>
      <c r="E128" s="7"/>
      <c r="F128" s="7"/>
      <c r="G128" s="7"/>
    </row>
    <row r="129" spans="1:7" ht="15.75">
      <c r="A129" s="7"/>
      <c r="B129" s="7"/>
      <c r="C129" s="538"/>
      <c r="D129" s="262"/>
      <c r="E129" s="7"/>
      <c r="F129" s="7"/>
      <c r="G129" s="7"/>
    </row>
    <row r="130" spans="1:7">
      <c r="A130" s="7">
        <v>27</v>
      </c>
      <c r="B130" s="7" t="s">
        <v>2101</v>
      </c>
      <c r="C130" s="109" t="s">
        <v>2366</v>
      </c>
      <c r="D130" s="262">
        <f>SUM(D125:D128)</f>
        <v>269248.96999999997</v>
      </c>
      <c r="E130" s="7"/>
      <c r="F130" s="7"/>
      <c r="G130" s="7"/>
    </row>
    <row r="131" spans="1:7">
      <c r="A131" s="7"/>
      <c r="B131" s="7"/>
      <c r="C131" s="7"/>
      <c r="D131" s="262"/>
      <c r="E131" s="7"/>
      <c r="F131" s="7"/>
      <c r="G131" s="7"/>
    </row>
    <row r="132" spans="1:7" ht="15.75">
      <c r="A132" s="7">
        <v>28</v>
      </c>
      <c r="B132" s="593" t="s">
        <v>2102</v>
      </c>
      <c r="C132" s="109" t="s">
        <v>2366</v>
      </c>
      <c r="D132" s="984">
        <f>D111+D118+D123+D130</f>
        <v>978113.74999999988</v>
      </c>
      <c r="E132" s="7"/>
      <c r="F132" s="7"/>
      <c r="G132" s="7"/>
    </row>
    <row r="133" spans="1:7" ht="15.75">
      <c r="A133" s="7"/>
      <c r="B133" s="7"/>
      <c r="C133" s="538" t="s">
        <v>2103</v>
      </c>
      <c r="D133" s="262"/>
      <c r="E133" s="7"/>
      <c r="F133" s="7"/>
      <c r="G133" s="7"/>
    </row>
    <row r="134" spans="1:7">
      <c r="A134" s="7">
        <v>29</v>
      </c>
      <c r="B134" s="7" t="s">
        <v>2104</v>
      </c>
      <c r="C134" s="7" t="s">
        <v>2105</v>
      </c>
      <c r="D134" s="262">
        <f>Sch.12!H24</f>
        <v>9649.7000000000007</v>
      </c>
      <c r="E134" s="7"/>
      <c r="F134" s="7"/>
      <c r="G134" s="7"/>
    </row>
    <row r="135" spans="1:7">
      <c r="A135" s="7">
        <v>30</v>
      </c>
      <c r="B135" s="7" t="s">
        <v>2106</v>
      </c>
      <c r="C135" s="7" t="s">
        <v>2107</v>
      </c>
      <c r="D135" s="262">
        <f>Sch.12!H28</f>
        <v>0</v>
      </c>
      <c r="E135" s="7"/>
      <c r="F135" s="7"/>
      <c r="G135" s="7"/>
    </row>
    <row r="136" spans="1:7">
      <c r="A136" s="7">
        <v>31</v>
      </c>
      <c r="B136" s="7" t="s">
        <v>2328</v>
      </c>
      <c r="C136" s="7" t="s">
        <v>2329</v>
      </c>
      <c r="D136" s="262">
        <f>Sch.12!H29</f>
        <v>59265.79</v>
      </c>
      <c r="E136" s="7"/>
      <c r="F136" s="7"/>
      <c r="G136" s="7"/>
    </row>
    <row r="137" spans="1:7">
      <c r="A137" s="7"/>
      <c r="B137" s="7"/>
      <c r="C137" s="7"/>
      <c r="D137" s="262"/>
      <c r="E137" s="7"/>
      <c r="F137" s="7"/>
      <c r="G137" s="7"/>
    </row>
    <row r="138" spans="1:7" ht="15.75">
      <c r="A138" s="7">
        <v>32</v>
      </c>
      <c r="B138" s="593" t="s">
        <v>2330</v>
      </c>
      <c r="C138" s="109" t="s">
        <v>2366</v>
      </c>
      <c r="D138" s="984">
        <f>D99-D132+D134-D135-D136</f>
        <v>45653.80000000001</v>
      </c>
      <c r="E138" s="7"/>
      <c r="F138" s="7"/>
      <c r="G138" s="7"/>
    </row>
    <row r="139" spans="1:7">
      <c r="A139" s="7"/>
      <c r="B139" s="7"/>
      <c r="C139" s="7"/>
      <c r="D139" s="262"/>
      <c r="E139" s="7"/>
      <c r="F139" s="7"/>
      <c r="G139" s="7"/>
    </row>
    <row r="140" spans="1:7">
      <c r="A140" s="7">
        <v>33</v>
      </c>
      <c r="B140" s="7" t="s">
        <v>1828</v>
      </c>
      <c r="C140" s="7" t="s">
        <v>2062</v>
      </c>
      <c r="D140" s="262">
        <f>-Sch.12!H26</f>
        <v>0</v>
      </c>
      <c r="E140" s="7"/>
      <c r="F140" s="7"/>
      <c r="G140" s="7"/>
    </row>
    <row r="141" spans="1:7">
      <c r="A141" s="7">
        <v>34</v>
      </c>
      <c r="B141" s="7" t="s">
        <v>1829</v>
      </c>
      <c r="C141" s="7" t="s">
        <v>1830</v>
      </c>
      <c r="D141" s="262">
        <f>Sch.12!H27</f>
        <v>16476.02</v>
      </c>
      <c r="E141" s="7"/>
      <c r="F141" s="7"/>
      <c r="G141" s="7"/>
    </row>
    <row r="142" spans="1:7">
      <c r="A142" s="7">
        <v>35</v>
      </c>
      <c r="B142" s="7" t="s">
        <v>1831</v>
      </c>
      <c r="C142" s="7" t="s">
        <v>2071</v>
      </c>
      <c r="D142" s="262">
        <f>Sch.12!H30</f>
        <v>0</v>
      </c>
      <c r="E142" s="7"/>
      <c r="F142" s="7"/>
      <c r="G142" s="7"/>
    </row>
    <row r="143" spans="1:7">
      <c r="A143" s="7"/>
      <c r="B143" s="7"/>
      <c r="C143" s="7"/>
      <c r="D143" s="309"/>
      <c r="E143" s="7"/>
      <c r="F143" s="7"/>
      <c r="G143" s="7"/>
    </row>
    <row r="144" spans="1:7" ht="15.75">
      <c r="A144" s="7">
        <v>36</v>
      </c>
      <c r="B144" s="593" t="s">
        <v>1832</v>
      </c>
      <c r="C144" s="109" t="s">
        <v>2366</v>
      </c>
      <c r="D144" s="985">
        <f>D138+D140-D141-D142</f>
        <v>29177.78000000001</v>
      </c>
      <c r="E144" s="7"/>
      <c r="F144" s="7"/>
      <c r="G144" s="7"/>
    </row>
    <row r="145" spans="1:7">
      <c r="A145" s="7"/>
      <c r="B145" s="7"/>
      <c r="C145" s="7"/>
      <c r="D145" s="7"/>
      <c r="E145" s="7"/>
      <c r="F145" s="7"/>
      <c r="G145" s="7"/>
    </row>
    <row r="146" spans="1:7">
      <c r="A146" s="7" t="str">
        <f>'Data Sheet'!A46</f>
        <v>Annual Report of Pattersonville Telephone Company                                          For the period ending December 31, 2014</v>
      </c>
      <c r="B146" s="7"/>
      <c r="C146" s="7"/>
      <c r="D146" s="7"/>
      <c r="E146" s="7"/>
      <c r="F146" s="7"/>
      <c r="G146" s="7"/>
    </row>
    <row r="147" spans="1:7">
      <c r="A147" s="7"/>
      <c r="B147" s="7"/>
      <c r="C147" s="7"/>
      <c r="D147" s="7"/>
      <c r="E147" s="7"/>
      <c r="F147" s="7"/>
      <c r="G147" s="7"/>
    </row>
    <row r="148" spans="1:7">
      <c r="A148" s="7"/>
      <c r="B148" s="7"/>
      <c r="C148" s="7"/>
      <c r="D148" s="7"/>
      <c r="E148" s="7"/>
      <c r="F148" s="7"/>
      <c r="G148" s="7"/>
    </row>
    <row r="149" spans="1:7" ht="18">
      <c r="A149" s="934" t="s">
        <v>2059</v>
      </c>
      <c r="B149" s="114"/>
      <c r="C149" s="114"/>
      <c r="D149" s="114"/>
      <c r="E149" s="7"/>
      <c r="F149" s="7"/>
      <c r="G149" s="7"/>
    </row>
    <row r="150" spans="1:7" ht="18">
      <c r="A150" s="934"/>
      <c r="B150" s="114"/>
      <c r="C150" s="114"/>
      <c r="D150" s="114"/>
      <c r="E150" s="7"/>
      <c r="F150" s="7"/>
      <c r="G150" s="7"/>
    </row>
    <row r="151" spans="1:7" ht="18">
      <c r="A151" s="934"/>
      <c r="B151" s="114"/>
      <c r="C151" s="114"/>
      <c r="D151" s="114"/>
      <c r="E151" s="7"/>
      <c r="F151" s="7"/>
      <c r="G151" s="7"/>
    </row>
    <row r="152" spans="1:7" ht="18">
      <c r="A152" s="934"/>
      <c r="B152" s="7"/>
      <c r="C152" s="978" t="s">
        <v>2357</v>
      </c>
      <c r="D152" s="7"/>
      <c r="E152" s="7"/>
      <c r="F152" s="7"/>
      <c r="G152" s="7"/>
    </row>
    <row r="153" spans="1:7" ht="15.75">
      <c r="A153" s="7">
        <v>1</v>
      </c>
      <c r="B153" s="593" t="s">
        <v>2683</v>
      </c>
      <c r="C153" s="109" t="s">
        <v>1833</v>
      </c>
      <c r="D153" s="986">
        <f>D144</f>
        <v>29177.78000000001</v>
      </c>
      <c r="E153" s="7"/>
      <c r="F153" s="7"/>
      <c r="G153" s="7"/>
    </row>
    <row r="154" spans="1:7" ht="15.75">
      <c r="A154" s="7"/>
      <c r="B154" s="7"/>
      <c r="C154" s="7"/>
      <c r="D154" s="593"/>
      <c r="E154" s="7"/>
      <c r="F154" s="7"/>
      <c r="G154" s="7"/>
    </row>
    <row r="155" spans="1:7">
      <c r="A155" s="7"/>
      <c r="B155" s="7"/>
      <c r="C155" s="7"/>
      <c r="D155" s="7"/>
      <c r="E155" s="7"/>
      <c r="F155" s="7"/>
      <c r="G155" s="7"/>
    </row>
    <row r="156" spans="1:7" ht="15.75">
      <c r="A156" s="7"/>
      <c r="B156" s="593" t="s">
        <v>1834</v>
      </c>
      <c r="C156" s="538" t="s">
        <v>2103</v>
      </c>
      <c r="D156" s="7"/>
      <c r="E156" s="7"/>
      <c r="F156" s="7"/>
      <c r="G156" s="7"/>
    </row>
    <row r="157" spans="1:7" ht="15.75">
      <c r="A157" s="7"/>
      <c r="B157" s="593"/>
      <c r="C157" s="7"/>
      <c r="D157" s="7"/>
      <c r="E157" s="7"/>
      <c r="F157" s="7"/>
      <c r="G157" s="7"/>
    </row>
    <row r="158" spans="1:7">
      <c r="A158" s="7">
        <v>2</v>
      </c>
      <c r="B158" s="7" t="s">
        <v>1835</v>
      </c>
      <c r="C158" s="983" t="s">
        <v>1836</v>
      </c>
      <c r="D158" s="262">
        <f>Sch.12!H34</f>
        <v>2113.66</v>
      </c>
      <c r="E158" s="7"/>
      <c r="F158" s="7"/>
      <c r="G158" s="7"/>
    </row>
    <row r="159" spans="1:7">
      <c r="A159" s="7">
        <v>3</v>
      </c>
      <c r="B159" s="7" t="s">
        <v>1837</v>
      </c>
      <c r="C159" s="983" t="s">
        <v>1838</v>
      </c>
      <c r="D159" s="262">
        <f>Sch.12!H35</f>
        <v>299.63</v>
      </c>
      <c r="E159" s="7"/>
      <c r="F159" s="7"/>
      <c r="G159" s="7"/>
    </row>
    <row r="160" spans="1:7">
      <c r="A160" s="7">
        <v>4</v>
      </c>
      <c r="B160" s="7" t="s">
        <v>1839</v>
      </c>
      <c r="C160" s="983" t="s">
        <v>2072</v>
      </c>
      <c r="D160" s="262">
        <f>Sch.12!H36</f>
        <v>0</v>
      </c>
      <c r="E160" s="7"/>
      <c r="F160" s="7"/>
      <c r="G160" s="7"/>
    </row>
    <row r="161" spans="1:7">
      <c r="A161" s="7">
        <v>5</v>
      </c>
      <c r="B161" s="7" t="s">
        <v>1840</v>
      </c>
      <c r="C161" s="983" t="s">
        <v>1841</v>
      </c>
      <c r="D161" s="262">
        <f>Sch.12!H37</f>
        <v>0</v>
      </c>
      <c r="E161" s="7"/>
      <c r="F161" s="7"/>
      <c r="G161" s="7"/>
    </row>
    <row r="162" spans="1:7">
      <c r="A162" s="7">
        <v>6</v>
      </c>
      <c r="B162" s="7" t="s">
        <v>1842</v>
      </c>
      <c r="C162" s="983" t="s">
        <v>2364</v>
      </c>
      <c r="D162" s="262">
        <f>Sch.12!H38</f>
        <v>0</v>
      </c>
      <c r="E162" s="7"/>
      <c r="F162" s="7"/>
      <c r="G162" s="7"/>
    </row>
    <row r="163" spans="1:7">
      <c r="A163" s="7">
        <v>7</v>
      </c>
      <c r="B163" s="7" t="s">
        <v>1843</v>
      </c>
      <c r="C163" s="983" t="s">
        <v>2368</v>
      </c>
      <c r="D163" s="262">
        <f>Sch.12!H39</f>
        <v>17942</v>
      </c>
      <c r="E163" s="7"/>
      <c r="F163" s="7"/>
      <c r="G163" s="7"/>
    </row>
    <row r="164" spans="1:7">
      <c r="A164" s="7">
        <v>8</v>
      </c>
      <c r="B164" s="7" t="s">
        <v>1844</v>
      </c>
      <c r="C164" s="983" t="s">
        <v>2037</v>
      </c>
      <c r="D164" s="262">
        <f>Sch.12!H40</f>
        <v>3009.54</v>
      </c>
      <c r="E164" s="7"/>
      <c r="F164" s="7"/>
      <c r="G164" s="7"/>
    </row>
    <row r="165" spans="1:7">
      <c r="A165" s="7">
        <v>9</v>
      </c>
      <c r="B165" s="7" t="s">
        <v>1845</v>
      </c>
      <c r="C165" s="983" t="s">
        <v>2074</v>
      </c>
      <c r="D165" s="262">
        <f>Sch.12!H41</f>
        <v>1020.8</v>
      </c>
      <c r="E165" s="7"/>
      <c r="F165" s="7"/>
      <c r="G165" s="7"/>
    </row>
    <row r="166" spans="1:7">
      <c r="A166" s="7"/>
      <c r="B166" s="7"/>
      <c r="C166" s="7"/>
      <c r="D166" s="262"/>
      <c r="E166" s="7"/>
      <c r="F166" s="7"/>
      <c r="G166" s="7"/>
    </row>
    <row r="167" spans="1:7">
      <c r="A167" s="7">
        <v>10</v>
      </c>
      <c r="B167" s="7" t="s">
        <v>1846</v>
      </c>
      <c r="C167" s="109" t="s">
        <v>2366</v>
      </c>
      <c r="D167" s="262">
        <f>SUM(D158:D164)-D165</f>
        <v>22344.030000000002</v>
      </c>
      <c r="E167" s="7"/>
      <c r="F167" s="7"/>
      <c r="G167" s="7"/>
    </row>
    <row r="168" spans="1:7">
      <c r="A168" s="7"/>
      <c r="B168" s="7"/>
      <c r="C168" s="7"/>
      <c r="D168" s="262"/>
      <c r="E168" s="7"/>
      <c r="F168" s="7"/>
      <c r="G168" s="7"/>
    </row>
    <row r="169" spans="1:7" ht="15.75">
      <c r="A169" s="7"/>
      <c r="B169" s="593" t="s">
        <v>1847</v>
      </c>
      <c r="C169" s="593" t="s">
        <v>2103</v>
      </c>
      <c r="D169" s="262"/>
      <c r="E169" s="7"/>
      <c r="F169" s="7"/>
      <c r="G169" s="7"/>
    </row>
    <row r="170" spans="1:7" ht="15.75">
      <c r="A170" s="7"/>
      <c r="B170" s="593"/>
      <c r="C170" s="593"/>
      <c r="D170" s="262"/>
      <c r="E170" s="7"/>
      <c r="F170" s="7"/>
      <c r="G170" s="7"/>
    </row>
    <row r="171" spans="1:7">
      <c r="A171" s="7">
        <v>11</v>
      </c>
      <c r="B171" s="7" t="s">
        <v>1829</v>
      </c>
      <c r="C171" s="983" t="s">
        <v>1848</v>
      </c>
      <c r="D171" s="262">
        <f>SUM(Sch.12!H44,Sch.12!H45,Sch.12!H48)</f>
        <v>0</v>
      </c>
      <c r="E171" s="7"/>
      <c r="F171" s="7"/>
      <c r="G171" s="7"/>
    </row>
    <row r="172" spans="1:7">
      <c r="A172" s="7">
        <v>12</v>
      </c>
      <c r="B172" s="7" t="s">
        <v>2238</v>
      </c>
      <c r="C172" s="983" t="s">
        <v>1849</v>
      </c>
      <c r="D172" s="262">
        <f>SUM(Sch.12!H46,Sch.12!H47)</f>
        <v>0</v>
      </c>
      <c r="E172" s="7"/>
      <c r="F172" s="7"/>
      <c r="G172" s="7"/>
    </row>
    <row r="173" spans="1:7">
      <c r="A173" s="7"/>
      <c r="B173" s="7"/>
      <c r="C173" s="7"/>
      <c r="D173" s="262"/>
      <c r="E173" s="7"/>
      <c r="F173" s="7"/>
      <c r="G173" s="7"/>
    </row>
    <row r="174" spans="1:7">
      <c r="A174" s="7">
        <v>13</v>
      </c>
      <c r="B174" s="7" t="s">
        <v>1850</v>
      </c>
      <c r="C174" s="109" t="s">
        <v>2366</v>
      </c>
      <c r="D174" s="262">
        <f>SUM(D171:D172)</f>
        <v>0</v>
      </c>
      <c r="E174" s="7"/>
      <c r="F174" s="7"/>
      <c r="G174" s="7"/>
    </row>
    <row r="175" spans="1:7">
      <c r="A175" s="7"/>
      <c r="B175" s="7"/>
      <c r="C175" s="7"/>
      <c r="D175" s="262"/>
      <c r="E175" s="7"/>
      <c r="F175" s="7"/>
      <c r="G175" s="7"/>
    </row>
    <row r="176" spans="1:7">
      <c r="A176" s="7">
        <v>14</v>
      </c>
      <c r="B176" s="7" t="s">
        <v>1851</v>
      </c>
      <c r="C176" s="109" t="s">
        <v>2366</v>
      </c>
      <c r="D176" s="262">
        <f>D153+D167-D174</f>
        <v>51521.810000000012</v>
      </c>
      <c r="E176" s="7"/>
      <c r="F176" s="7"/>
      <c r="G176" s="7"/>
    </row>
    <row r="177" spans="1:7">
      <c r="A177" s="7"/>
      <c r="B177" s="7"/>
      <c r="C177" s="7"/>
      <c r="D177" s="262"/>
      <c r="E177" s="7"/>
      <c r="F177" s="7"/>
      <c r="G177" s="7"/>
    </row>
    <row r="178" spans="1:7" ht="15.75">
      <c r="A178" s="7"/>
      <c r="B178" s="593" t="s">
        <v>1852</v>
      </c>
      <c r="C178" s="593"/>
      <c r="D178" s="262"/>
      <c r="E178" s="7"/>
      <c r="F178" s="7"/>
      <c r="G178" s="7"/>
    </row>
    <row r="179" spans="1:7" ht="15.75">
      <c r="A179" s="7"/>
      <c r="B179" s="593"/>
      <c r="C179" s="593"/>
      <c r="D179" s="262"/>
      <c r="E179" s="7"/>
      <c r="F179" s="7"/>
      <c r="G179" s="7"/>
    </row>
    <row r="180" spans="1:7">
      <c r="A180" s="7">
        <v>15</v>
      </c>
      <c r="B180" s="7" t="s">
        <v>1853</v>
      </c>
      <c r="C180" s="983" t="s">
        <v>1854</v>
      </c>
      <c r="D180" s="262">
        <f>Sch.12!H53</f>
        <v>0</v>
      </c>
      <c r="E180" s="7"/>
      <c r="F180" s="7"/>
      <c r="G180" s="7"/>
    </row>
    <row r="181" spans="1:7">
      <c r="A181" s="7">
        <v>16</v>
      </c>
      <c r="B181" s="7" t="s">
        <v>1855</v>
      </c>
      <c r="C181" s="109" t="s">
        <v>2366</v>
      </c>
      <c r="D181" s="262">
        <f>D183-D180</f>
        <v>1.25</v>
      </c>
      <c r="E181" s="7"/>
      <c r="F181" s="7"/>
      <c r="G181" s="7"/>
    </row>
    <row r="182" spans="1:7">
      <c r="A182" s="7"/>
      <c r="B182" s="7"/>
      <c r="C182" s="7"/>
      <c r="D182" s="262"/>
      <c r="E182" s="7"/>
      <c r="F182" s="7"/>
      <c r="G182" s="7"/>
    </row>
    <row r="183" spans="1:7">
      <c r="A183" s="7">
        <v>17</v>
      </c>
      <c r="B183" s="7" t="s">
        <v>1856</v>
      </c>
      <c r="C183" s="983" t="s">
        <v>1857</v>
      </c>
      <c r="D183" s="262">
        <f>Sch.12!H57</f>
        <v>1.25</v>
      </c>
      <c r="E183" s="7"/>
      <c r="F183" s="7"/>
      <c r="G183" s="7"/>
    </row>
    <row r="184" spans="1:7">
      <c r="A184" s="7"/>
      <c r="B184" s="7"/>
      <c r="C184" s="7"/>
      <c r="D184" s="262"/>
      <c r="E184" s="7"/>
      <c r="F184" s="7"/>
      <c r="G184" s="7"/>
    </row>
    <row r="185" spans="1:7">
      <c r="A185" s="7">
        <v>18</v>
      </c>
      <c r="B185" s="7" t="s">
        <v>1858</v>
      </c>
      <c r="C185" s="109" t="s">
        <v>2366</v>
      </c>
      <c r="D185" s="262">
        <f>D176-D183</f>
        <v>51520.560000000012</v>
      </c>
      <c r="E185" s="7"/>
      <c r="F185" s="7"/>
      <c r="G185" s="7"/>
    </row>
    <row r="186" spans="1:7">
      <c r="A186" s="7"/>
      <c r="B186" s="7"/>
      <c r="C186" s="7"/>
      <c r="D186" s="262"/>
      <c r="E186" s="7"/>
      <c r="F186" s="7"/>
      <c r="G186" s="7"/>
    </row>
    <row r="187" spans="1:7" ht="15.75">
      <c r="A187" s="7"/>
      <c r="B187" s="593" t="s">
        <v>1859</v>
      </c>
      <c r="C187" s="538" t="s">
        <v>1860</v>
      </c>
      <c r="D187" s="262"/>
      <c r="E187" s="7"/>
      <c r="F187" s="7"/>
      <c r="G187" s="7"/>
    </row>
    <row r="188" spans="1:7" ht="15.75">
      <c r="A188" s="7"/>
      <c r="B188" s="593"/>
      <c r="C188" s="7"/>
      <c r="D188" s="262"/>
      <c r="E188" s="7"/>
      <c r="F188" s="7"/>
      <c r="G188" s="7"/>
    </row>
    <row r="189" spans="1:7">
      <c r="A189" s="7">
        <v>19</v>
      </c>
      <c r="B189" s="7" t="s">
        <v>1861</v>
      </c>
      <c r="C189" s="983" t="s">
        <v>2067</v>
      </c>
      <c r="D189" s="262">
        <f>-Sch.12!H75</f>
        <v>0</v>
      </c>
      <c r="E189" s="7"/>
      <c r="F189" s="7"/>
      <c r="G189" s="7"/>
    </row>
    <row r="190" spans="1:7">
      <c r="A190" s="7">
        <v>20</v>
      </c>
      <c r="B190" s="7" t="s">
        <v>1994</v>
      </c>
      <c r="C190" s="983" t="s">
        <v>1862</v>
      </c>
      <c r="D190" s="262">
        <f>Sch.12!H78</f>
        <v>0</v>
      </c>
      <c r="E190" s="7"/>
      <c r="F190" s="7"/>
      <c r="G190" s="7"/>
    </row>
    <row r="191" spans="1:7">
      <c r="A191" s="7"/>
      <c r="B191" s="7"/>
      <c r="C191" s="7"/>
      <c r="D191" s="262"/>
      <c r="E191" s="7"/>
      <c r="F191" s="7"/>
      <c r="G191" s="7"/>
    </row>
    <row r="192" spans="1:7">
      <c r="A192" s="7">
        <v>21</v>
      </c>
      <c r="B192" s="7" t="s">
        <v>1244</v>
      </c>
      <c r="C192" s="109" t="s">
        <v>2366</v>
      </c>
      <c r="D192" s="262">
        <f>D189+D190</f>
        <v>0</v>
      </c>
      <c r="E192" s="7"/>
      <c r="F192" s="7"/>
      <c r="G192" s="7"/>
    </row>
    <row r="193" spans="1:7">
      <c r="A193" s="7"/>
      <c r="B193" s="7"/>
      <c r="C193" s="7"/>
      <c r="D193" s="309"/>
      <c r="E193" s="7"/>
      <c r="F193" s="7"/>
      <c r="G193" s="7"/>
    </row>
    <row r="194" spans="1:7" ht="15.75">
      <c r="A194" s="7">
        <v>22</v>
      </c>
      <c r="B194" s="593" t="s">
        <v>1062</v>
      </c>
      <c r="C194" s="109" t="s">
        <v>2366</v>
      </c>
      <c r="D194" s="985">
        <f>D185+D192</f>
        <v>51520.560000000012</v>
      </c>
      <c r="E194" s="7"/>
      <c r="F194" s="7"/>
      <c r="G194" s="7"/>
    </row>
    <row r="195" spans="1:7" ht="15.75">
      <c r="A195" s="7"/>
      <c r="B195" s="593"/>
      <c r="C195" s="593"/>
      <c r="D195" s="262"/>
      <c r="E195" s="7"/>
      <c r="F195" s="7"/>
      <c r="G195" s="7"/>
    </row>
    <row r="196" spans="1:7" ht="15.75">
      <c r="A196" s="7"/>
      <c r="B196" s="593"/>
      <c r="C196" s="593"/>
      <c r="D196" s="262"/>
      <c r="E196" s="7"/>
      <c r="F196" s="7"/>
      <c r="G196" s="7"/>
    </row>
    <row r="197" spans="1:7">
      <c r="A197" s="7"/>
      <c r="B197" s="7"/>
      <c r="C197" s="7"/>
      <c r="D197" s="262"/>
      <c r="E197" s="7"/>
      <c r="F197" s="7"/>
      <c r="G197" s="7"/>
    </row>
    <row r="198" spans="1:7" ht="15.75" thickBot="1">
      <c r="A198" s="7"/>
      <c r="B198" s="542"/>
      <c r="C198" s="542"/>
      <c r="D198" s="264"/>
      <c r="E198" s="7"/>
      <c r="F198" s="7"/>
      <c r="G198" s="7"/>
    </row>
    <row r="199" spans="1:7">
      <c r="A199" s="7"/>
      <c r="B199" s="7"/>
      <c r="C199" s="7"/>
      <c r="D199" s="262"/>
      <c r="E199" s="7"/>
      <c r="F199" s="7"/>
      <c r="G199" s="7"/>
    </row>
    <row r="200" spans="1:7">
      <c r="A200" s="7"/>
      <c r="B200" s="7"/>
      <c r="C200" s="7"/>
      <c r="D200" s="262"/>
      <c r="E200" s="7"/>
      <c r="F200" s="7"/>
      <c r="G200" s="7"/>
    </row>
    <row r="201" spans="1:7">
      <c r="A201" s="7"/>
      <c r="B201" s="7"/>
      <c r="C201" s="7"/>
      <c r="D201" s="262"/>
      <c r="E201" s="7"/>
      <c r="F201" s="7"/>
      <c r="G201" s="7"/>
    </row>
    <row r="202" spans="1:7">
      <c r="A202" s="7"/>
      <c r="B202" s="7"/>
      <c r="C202" s="7"/>
      <c r="D202" s="262"/>
      <c r="E202" s="7"/>
      <c r="F202" s="7"/>
      <c r="G202" s="7"/>
    </row>
    <row r="203" spans="1:7" ht="15.75">
      <c r="A203" s="7"/>
      <c r="B203" s="593" t="s">
        <v>1863</v>
      </c>
      <c r="C203" s="593" t="s">
        <v>1860</v>
      </c>
      <c r="D203" s="262"/>
      <c r="E203" s="7"/>
      <c r="F203" s="7"/>
      <c r="G203" s="7"/>
    </row>
    <row r="204" spans="1:7">
      <c r="A204" s="7"/>
      <c r="B204" s="7"/>
      <c r="C204" s="7"/>
      <c r="D204" s="262"/>
      <c r="E204" s="7"/>
      <c r="F204" s="7"/>
      <c r="G204" s="7"/>
    </row>
    <row r="205" spans="1:7">
      <c r="A205" s="7"/>
      <c r="B205" s="7" t="s">
        <v>1864</v>
      </c>
      <c r="C205" s="7"/>
      <c r="D205" s="262"/>
      <c r="E205" s="7"/>
      <c r="F205" s="7"/>
      <c r="G205" s="7"/>
    </row>
    <row r="206" spans="1:7">
      <c r="A206" s="7">
        <v>23</v>
      </c>
      <c r="B206" s="7" t="s">
        <v>1865</v>
      </c>
      <c r="C206" s="983" t="s">
        <v>2082</v>
      </c>
      <c r="D206" s="309">
        <f>Sch.12!H82</f>
        <v>1032990</v>
      </c>
      <c r="E206" s="7"/>
      <c r="F206" s="7"/>
      <c r="G206" s="7"/>
    </row>
    <row r="207" spans="1:7">
      <c r="A207" s="7">
        <v>24</v>
      </c>
      <c r="B207" s="7" t="s">
        <v>1866</v>
      </c>
      <c r="C207" s="983" t="s">
        <v>1867</v>
      </c>
      <c r="D207" s="262">
        <f>Sch.12!H83</f>
        <v>33578.560000000012</v>
      </c>
      <c r="E207" s="7"/>
      <c r="F207" s="7"/>
      <c r="G207" s="7"/>
    </row>
    <row r="208" spans="1:7">
      <c r="A208" s="7">
        <v>25</v>
      </c>
      <c r="B208" s="7" t="s">
        <v>1868</v>
      </c>
      <c r="C208" s="983" t="s">
        <v>1869</v>
      </c>
      <c r="D208" s="262">
        <f>Sch.12!H84</f>
        <v>0</v>
      </c>
      <c r="E208" s="7"/>
      <c r="F208" s="7"/>
      <c r="G208" s="7"/>
    </row>
    <row r="209" spans="1:7">
      <c r="A209" s="7"/>
      <c r="B209" s="7" t="s">
        <v>1870</v>
      </c>
      <c r="C209" s="983"/>
      <c r="D209" s="262"/>
      <c r="E209" s="7"/>
      <c r="F209" s="7"/>
      <c r="G209" s="7"/>
    </row>
    <row r="210" spans="1:7">
      <c r="A210" s="7">
        <v>26</v>
      </c>
      <c r="B210" s="7" t="s">
        <v>1871</v>
      </c>
      <c r="C210" s="983" t="s">
        <v>1872</v>
      </c>
      <c r="D210" s="262">
        <f>Sch.12!H85</f>
        <v>0</v>
      </c>
      <c r="E210" s="7"/>
      <c r="F210" s="7"/>
      <c r="G210" s="7"/>
    </row>
    <row r="211" spans="1:7">
      <c r="A211" s="7">
        <v>27</v>
      </c>
      <c r="B211" s="7" t="s">
        <v>1873</v>
      </c>
      <c r="C211" s="983" t="s">
        <v>1874</v>
      </c>
      <c r="D211" s="262">
        <f>Sch.12!H86</f>
        <v>84000</v>
      </c>
      <c r="E211" s="7"/>
      <c r="F211" s="7"/>
      <c r="G211" s="7"/>
    </row>
    <row r="212" spans="1:7">
      <c r="A212" s="7">
        <v>28</v>
      </c>
      <c r="B212" s="7" t="s">
        <v>1985</v>
      </c>
      <c r="C212" s="983" t="s">
        <v>1875</v>
      </c>
      <c r="D212" s="262">
        <f>Sch.12!H87</f>
        <v>0</v>
      </c>
      <c r="E212" s="7"/>
      <c r="F212" s="7"/>
      <c r="G212" s="7"/>
    </row>
    <row r="213" spans="1:7">
      <c r="A213" s="7"/>
      <c r="B213" s="7"/>
      <c r="C213" s="7"/>
      <c r="D213" s="262"/>
      <c r="E213" s="7"/>
      <c r="F213" s="7"/>
      <c r="G213" s="7"/>
    </row>
    <row r="214" spans="1:7">
      <c r="A214" s="7">
        <v>29</v>
      </c>
      <c r="B214" s="7" t="s">
        <v>1876</v>
      </c>
      <c r="C214" s="109" t="s">
        <v>2366</v>
      </c>
      <c r="D214" s="262">
        <f>D206+D207-D208-D210-D211+D212</f>
        <v>982568.56</v>
      </c>
      <c r="E214" s="7"/>
      <c r="F214" s="7"/>
      <c r="G214" s="7"/>
    </row>
    <row r="215" spans="1:7">
      <c r="A215" s="7"/>
      <c r="B215" s="7"/>
      <c r="C215" s="7"/>
      <c r="D215" s="309"/>
      <c r="E215" s="7"/>
      <c r="F215" s="7"/>
      <c r="G215" s="7"/>
    </row>
    <row r="216" spans="1:7">
      <c r="A216" s="7">
        <v>30</v>
      </c>
      <c r="B216" s="7" t="s">
        <v>1877</v>
      </c>
      <c r="C216" s="983" t="s">
        <v>1878</v>
      </c>
      <c r="D216" s="262">
        <f>SUM(Sch.12!H90,Sch.12!H99)</f>
        <v>161742</v>
      </c>
      <c r="E216" s="7"/>
      <c r="F216" s="7"/>
      <c r="G216" s="7"/>
    </row>
    <row r="217" spans="1:7">
      <c r="A217" s="7"/>
      <c r="B217" s="7"/>
      <c r="C217" s="7"/>
      <c r="D217" s="309"/>
      <c r="E217" s="7"/>
      <c r="F217" s="7"/>
      <c r="G217" s="7"/>
    </row>
    <row r="218" spans="1:7" ht="15.75">
      <c r="A218" s="7">
        <v>31</v>
      </c>
      <c r="B218" s="593" t="s">
        <v>1879</v>
      </c>
      <c r="C218" s="109" t="s">
        <v>2366</v>
      </c>
      <c r="D218" s="985">
        <f>D214+D216</f>
        <v>1144310.56</v>
      </c>
      <c r="E218" s="7"/>
      <c r="F218" s="7"/>
      <c r="G218" s="7"/>
    </row>
    <row r="219" spans="1:7">
      <c r="A219" s="7"/>
      <c r="B219" s="7"/>
      <c r="C219" s="7"/>
      <c r="D219" s="7"/>
      <c r="E219" s="7"/>
      <c r="F219" s="7"/>
      <c r="G219" s="7"/>
    </row>
    <row r="220" spans="1:7">
      <c r="A220" s="7" t="str">
        <f>'Data Sheet'!A46</f>
        <v>Annual Report of Pattersonville Telephone Company                                          For the period ending December 31, 2014</v>
      </c>
      <c r="B220" s="7"/>
      <c r="C220" s="7"/>
      <c r="D220" s="7"/>
      <c r="E220" s="7"/>
      <c r="F220" s="7"/>
      <c r="G220" s="7"/>
    </row>
    <row r="221" spans="1:7">
      <c r="A221" s="7" t="s">
        <v>1880</v>
      </c>
      <c r="B221" s="7"/>
      <c r="C221" s="7"/>
      <c r="D221" s="7"/>
      <c r="E221" s="7"/>
      <c r="F221" s="7"/>
      <c r="G221" s="7"/>
    </row>
    <row r="222" spans="1:7">
      <c r="A222" s="7"/>
      <c r="B222" s="7"/>
      <c r="C222" s="7"/>
      <c r="D222" s="7"/>
      <c r="E222" s="7"/>
      <c r="F222" s="7"/>
      <c r="G222" s="7"/>
    </row>
    <row r="223" spans="1:7" ht="18">
      <c r="A223" s="934" t="s">
        <v>1881</v>
      </c>
      <c r="B223" s="114"/>
      <c r="C223" s="114"/>
      <c r="D223" s="114"/>
      <c r="E223" s="7"/>
      <c r="F223" s="7"/>
      <c r="G223" s="7"/>
    </row>
    <row r="224" spans="1:7">
      <c r="A224" s="7"/>
      <c r="B224" s="7"/>
      <c r="C224" s="7"/>
      <c r="D224" s="7"/>
      <c r="E224" s="7"/>
      <c r="F224" s="7"/>
      <c r="G224" s="7"/>
    </row>
    <row r="225" spans="1:7">
      <c r="A225" s="7"/>
      <c r="B225" s="7"/>
      <c r="C225" s="7"/>
      <c r="D225" s="7"/>
      <c r="E225" s="7"/>
      <c r="F225" s="7"/>
      <c r="G225" s="7"/>
    </row>
    <row r="226" spans="1:7">
      <c r="A226" s="7"/>
      <c r="B226" s="7"/>
      <c r="C226" s="7"/>
      <c r="D226" s="7"/>
      <c r="E226" s="7"/>
      <c r="F226" s="7"/>
      <c r="G226" s="7"/>
    </row>
    <row r="227" spans="1:7" ht="15.75">
      <c r="A227" s="7"/>
      <c r="B227" s="920"/>
      <c r="C227" s="920"/>
      <c r="D227" s="593"/>
      <c r="E227" s="7"/>
      <c r="F227" s="7"/>
      <c r="G227" s="7"/>
    </row>
    <row r="228" spans="1:7" ht="15.75">
      <c r="A228" s="7"/>
      <c r="B228" s="920"/>
      <c r="C228" s="987" t="s">
        <v>2357</v>
      </c>
      <c r="D228" s="7"/>
      <c r="E228" s="7"/>
      <c r="F228" s="7"/>
      <c r="G228" s="7"/>
    </row>
    <row r="229" spans="1:7" ht="15.75">
      <c r="A229" s="7"/>
      <c r="B229" s="987" t="s">
        <v>1882</v>
      </c>
      <c r="C229" s="920"/>
      <c r="D229" s="7"/>
      <c r="E229" s="7"/>
      <c r="F229" s="7"/>
      <c r="G229" s="7"/>
    </row>
    <row r="230" spans="1:7" ht="15.75">
      <c r="A230" s="7"/>
      <c r="B230" s="920"/>
      <c r="C230" s="920"/>
      <c r="D230" s="7"/>
      <c r="E230" s="7"/>
      <c r="F230" s="7"/>
      <c r="G230" s="7"/>
    </row>
    <row r="231" spans="1:7">
      <c r="A231" s="7">
        <v>1</v>
      </c>
      <c r="B231" s="67" t="s">
        <v>1062</v>
      </c>
      <c r="C231" s="96" t="s">
        <v>2055</v>
      </c>
      <c r="D231" s="309">
        <f>D194</f>
        <v>51520.560000000012</v>
      </c>
      <c r="E231" s="7"/>
      <c r="F231" s="7"/>
      <c r="G231" s="7"/>
    </row>
    <row r="232" spans="1:7">
      <c r="A232" s="7"/>
      <c r="B232" s="67"/>
      <c r="C232" s="67"/>
      <c r="D232" s="309"/>
      <c r="E232" s="7"/>
      <c r="F232" s="7"/>
      <c r="G232" s="7"/>
    </row>
    <row r="233" spans="1:7">
      <c r="A233" s="7"/>
      <c r="B233" s="67"/>
      <c r="C233" s="67"/>
      <c r="D233" s="309"/>
      <c r="E233" s="7"/>
      <c r="F233" s="7"/>
      <c r="G233" s="7"/>
    </row>
    <row r="234" spans="1:7" ht="15.75">
      <c r="A234" s="7"/>
      <c r="B234" s="987" t="s">
        <v>1883</v>
      </c>
      <c r="C234" s="920" t="s">
        <v>1884</v>
      </c>
      <c r="D234" s="309"/>
      <c r="E234" s="7"/>
      <c r="F234" s="7"/>
      <c r="G234" s="7"/>
    </row>
    <row r="235" spans="1:7" ht="15.75">
      <c r="A235" s="7"/>
      <c r="B235" s="920"/>
      <c r="C235" s="920"/>
      <c r="D235" s="309"/>
      <c r="E235" s="7"/>
      <c r="F235" s="7"/>
      <c r="G235" s="7"/>
    </row>
    <row r="236" spans="1:7">
      <c r="A236" s="7">
        <v>2</v>
      </c>
      <c r="B236" s="67" t="s">
        <v>1885</v>
      </c>
      <c r="C236" s="266" t="s">
        <v>1886</v>
      </c>
      <c r="D236" s="262">
        <f>SUM(Sch.13!F11,Sch.13!F12)</f>
        <v>63648.63</v>
      </c>
      <c r="E236" s="7"/>
      <c r="F236" s="7"/>
      <c r="G236" s="7"/>
    </row>
    <row r="237" spans="1:7">
      <c r="A237" s="7">
        <v>3</v>
      </c>
      <c r="B237" s="67" t="s">
        <v>1887</v>
      </c>
      <c r="C237" s="266" t="s">
        <v>1888</v>
      </c>
      <c r="D237" s="262">
        <f>Sch.13!F13</f>
        <v>0</v>
      </c>
      <c r="E237" s="7"/>
      <c r="F237" s="7"/>
      <c r="G237" s="7"/>
    </row>
    <row r="238" spans="1:7">
      <c r="A238" s="7">
        <v>4</v>
      </c>
      <c r="B238" s="67" t="s">
        <v>1889</v>
      </c>
      <c r="C238" s="266" t="s">
        <v>1890</v>
      </c>
      <c r="D238" s="262">
        <f>SUM(Sch.13!F15:F22)-Sch.13!F20</f>
        <v>-16116.7</v>
      </c>
      <c r="E238" s="7"/>
      <c r="F238" s="7"/>
      <c r="G238" s="7"/>
    </row>
    <row r="239" spans="1:7">
      <c r="A239" s="7">
        <v>5</v>
      </c>
      <c r="B239" s="67" t="s">
        <v>1891</v>
      </c>
      <c r="C239" s="266" t="s">
        <v>2392</v>
      </c>
      <c r="D239" s="262">
        <f>Sch.13!F14</f>
        <v>0</v>
      </c>
      <c r="E239" s="7"/>
      <c r="F239" s="7"/>
      <c r="G239" s="7"/>
    </row>
    <row r="240" spans="1:7">
      <c r="A240" s="7">
        <v>6</v>
      </c>
      <c r="B240" s="67" t="s">
        <v>2238</v>
      </c>
      <c r="C240" s="96" t="s">
        <v>2366</v>
      </c>
      <c r="D240" s="262">
        <f>D242-SUM(D236:D239)</f>
        <v>650.55000000000291</v>
      </c>
      <c r="E240" s="7"/>
      <c r="F240" s="7"/>
      <c r="G240" s="7"/>
    </row>
    <row r="241" spans="1:7">
      <c r="A241" s="7"/>
      <c r="B241" s="67"/>
      <c r="C241" s="67"/>
      <c r="D241" s="262"/>
      <c r="E241" s="7"/>
      <c r="F241" s="7"/>
      <c r="G241" s="7"/>
    </row>
    <row r="242" spans="1:7">
      <c r="A242" s="7">
        <v>7</v>
      </c>
      <c r="B242" s="67" t="s">
        <v>1892</v>
      </c>
      <c r="C242" s="266" t="s">
        <v>1836</v>
      </c>
      <c r="D242" s="262">
        <f>Sch.13!F30</f>
        <v>48182.479999999996</v>
      </c>
      <c r="E242" s="7"/>
      <c r="F242" s="7"/>
      <c r="G242" s="7"/>
    </row>
    <row r="243" spans="1:7">
      <c r="A243" s="7"/>
      <c r="B243" s="67"/>
      <c r="C243" s="67"/>
      <c r="D243" s="262"/>
      <c r="E243" s="7"/>
      <c r="F243" s="7"/>
      <c r="G243" s="7"/>
    </row>
    <row r="244" spans="1:7">
      <c r="A244" s="7">
        <v>8</v>
      </c>
      <c r="B244" s="67" t="s">
        <v>1893</v>
      </c>
      <c r="C244" s="96" t="s">
        <v>2366</v>
      </c>
      <c r="D244" s="262">
        <f>D231+D242</f>
        <v>99703.040000000008</v>
      </c>
      <c r="E244" s="7"/>
      <c r="F244" s="7"/>
      <c r="G244" s="7"/>
    </row>
    <row r="245" spans="1:7">
      <c r="A245" s="7"/>
      <c r="B245" s="67"/>
      <c r="C245" s="67"/>
      <c r="D245" s="262"/>
      <c r="E245" s="7"/>
      <c r="F245" s="7"/>
      <c r="G245" s="7"/>
    </row>
    <row r="246" spans="1:7">
      <c r="A246" s="7"/>
      <c r="B246" s="67"/>
      <c r="C246" s="67"/>
      <c r="D246" s="262"/>
      <c r="E246" s="7"/>
      <c r="F246" s="7"/>
      <c r="G246" s="7"/>
    </row>
    <row r="247" spans="1:7" ht="15.75">
      <c r="A247" s="7"/>
      <c r="B247" s="987" t="s">
        <v>1894</v>
      </c>
      <c r="C247" s="920" t="s">
        <v>1884</v>
      </c>
      <c r="D247" s="262"/>
      <c r="E247" s="7"/>
      <c r="F247" s="7"/>
      <c r="G247" s="7"/>
    </row>
    <row r="248" spans="1:7" ht="15.75">
      <c r="A248" s="7"/>
      <c r="B248" s="920"/>
      <c r="C248" s="920"/>
      <c r="D248" s="262"/>
      <c r="E248" s="7"/>
      <c r="F248" s="7"/>
      <c r="G248" s="7"/>
    </row>
    <row r="249" spans="1:7">
      <c r="A249" s="7">
        <v>9</v>
      </c>
      <c r="B249" s="67" t="s">
        <v>1895</v>
      </c>
      <c r="C249" s="266" t="s">
        <v>1896</v>
      </c>
      <c r="D249" s="262">
        <f>Sch.13!F46</f>
        <v>-21959.55</v>
      </c>
      <c r="E249" s="7"/>
      <c r="F249" s="7"/>
      <c r="G249" s="7"/>
    </row>
    <row r="250" spans="1:7">
      <c r="A250" s="7">
        <v>10</v>
      </c>
      <c r="B250" s="67" t="s">
        <v>1897</v>
      </c>
      <c r="C250" s="266" t="s">
        <v>1898</v>
      </c>
      <c r="D250" s="262">
        <f>SUM(Sch.13!F47:F50)</f>
        <v>0</v>
      </c>
      <c r="E250" s="7"/>
      <c r="F250" s="7"/>
      <c r="G250" s="7"/>
    </row>
    <row r="251" spans="1:7">
      <c r="A251" s="7">
        <v>11</v>
      </c>
      <c r="B251" s="67" t="s">
        <v>1899</v>
      </c>
      <c r="C251" s="266" t="s">
        <v>1900</v>
      </c>
      <c r="D251" s="262">
        <f>SUM(Sch.13!F52:F55)</f>
        <v>0</v>
      </c>
      <c r="E251" s="7"/>
      <c r="F251" s="7"/>
      <c r="G251" s="7"/>
    </row>
    <row r="252" spans="1:7">
      <c r="A252" s="7">
        <v>12</v>
      </c>
      <c r="B252" s="67" t="s">
        <v>2238</v>
      </c>
      <c r="C252" s="983" t="s">
        <v>1901</v>
      </c>
      <c r="D252" s="262">
        <f>SUM(Sch.13!F57:F59)</f>
        <v>-3759.55</v>
      </c>
      <c r="E252" s="7"/>
      <c r="F252" s="7"/>
      <c r="G252" s="7"/>
    </row>
    <row r="253" spans="1:7">
      <c r="A253" s="7"/>
      <c r="B253" s="7"/>
      <c r="C253" s="7"/>
      <c r="D253" s="262"/>
      <c r="E253" s="7"/>
      <c r="F253" s="7"/>
      <c r="G253" s="7"/>
    </row>
    <row r="254" spans="1:7">
      <c r="A254" s="7">
        <v>13</v>
      </c>
      <c r="B254" s="67" t="s">
        <v>1243</v>
      </c>
      <c r="C254" s="96" t="s">
        <v>2366</v>
      </c>
      <c r="D254" s="262">
        <f>SUM(D249:D252)</f>
        <v>-25719.1</v>
      </c>
      <c r="E254" s="7"/>
      <c r="F254" s="7"/>
      <c r="G254" s="7"/>
    </row>
    <row r="255" spans="1:7">
      <c r="A255" s="7"/>
      <c r="B255" s="67"/>
      <c r="C255" s="67"/>
      <c r="D255" s="262"/>
      <c r="E255" s="7"/>
      <c r="F255" s="7"/>
      <c r="G255" s="7"/>
    </row>
    <row r="256" spans="1:7">
      <c r="A256" s="7"/>
      <c r="B256" s="67"/>
      <c r="C256" s="67"/>
      <c r="D256" s="262"/>
      <c r="E256" s="7"/>
      <c r="F256" s="7"/>
      <c r="G256" s="7"/>
    </row>
    <row r="257" spans="1:7" ht="15.75">
      <c r="A257" s="7"/>
      <c r="B257" s="987" t="s">
        <v>1902</v>
      </c>
      <c r="C257" s="920" t="s">
        <v>1903</v>
      </c>
      <c r="D257" s="262"/>
      <c r="E257" s="7"/>
      <c r="F257" s="7"/>
      <c r="G257" s="7"/>
    </row>
    <row r="258" spans="1:7" ht="15.75">
      <c r="A258" s="7"/>
      <c r="B258" s="920"/>
      <c r="C258" s="920"/>
      <c r="D258" s="262"/>
      <c r="E258" s="7"/>
      <c r="F258" s="7"/>
      <c r="G258" s="7"/>
    </row>
    <row r="259" spans="1:7">
      <c r="A259" s="7"/>
      <c r="B259" s="67" t="s">
        <v>1904</v>
      </c>
      <c r="C259" s="67"/>
      <c r="D259" s="262"/>
      <c r="E259" s="7"/>
      <c r="F259" s="7"/>
      <c r="G259" s="7"/>
    </row>
    <row r="260" spans="1:7">
      <c r="A260" s="7">
        <v>14</v>
      </c>
      <c r="B260" s="67" t="s">
        <v>2300</v>
      </c>
      <c r="C260" s="266" t="s">
        <v>1905</v>
      </c>
      <c r="D260" s="262">
        <f>SUM(Sch.13!F74,Sch.13!F81)</f>
        <v>0</v>
      </c>
      <c r="E260" s="7"/>
      <c r="F260" s="7"/>
      <c r="G260" s="7"/>
    </row>
    <row r="261" spans="1:7">
      <c r="A261" s="7">
        <v>15</v>
      </c>
      <c r="B261" s="67" t="s">
        <v>2051</v>
      </c>
      <c r="C261" s="266" t="s">
        <v>1906</v>
      </c>
      <c r="D261" s="262">
        <f>SUM(Sch.13!F72,Sch.13!F79)</f>
        <v>0</v>
      </c>
      <c r="E261" s="7"/>
      <c r="F261" s="7"/>
      <c r="G261" s="7"/>
    </row>
    <row r="262" spans="1:7">
      <c r="A262" s="7">
        <v>16</v>
      </c>
      <c r="B262" s="67" t="s">
        <v>2305</v>
      </c>
      <c r="C262" s="266" t="s">
        <v>1907</v>
      </c>
      <c r="D262" s="262">
        <f>SUM(Sch.13!F73,Sch.13!F80)</f>
        <v>0</v>
      </c>
      <c r="E262" s="7"/>
      <c r="F262" s="7"/>
      <c r="G262" s="7"/>
    </row>
    <row r="263" spans="1:7">
      <c r="A263" s="7">
        <v>17</v>
      </c>
      <c r="B263" s="67" t="s">
        <v>1908</v>
      </c>
      <c r="C263" s="266" t="s">
        <v>2067</v>
      </c>
      <c r="D263" s="262">
        <f>Sch.13!F75</f>
        <v>0</v>
      </c>
      <c r="E263" s="7"/>
      <c r="F263" s="7"/>
      <c r="G263" s="7"/>
    </row>
    <row r="264" spans="1:7">
      <c r="A264" s="7">
        <v>18</v>
      </c>
      <c r="B264" s="67" t="s">
        <v>1909</v>
      </c>
      <c r="C264" s="266" t="s">
        <v>1910</v>
      </c>
      <c r="D264" s="262">
        <f>SUM(Sch.13!F83,Sch.13!F84)</f>
        <v>-84000</v>
      </c>
      <c r="E264" s="7"/>
      <c r="F264" s="7"/>
      <c r="G264" s="7"/>
    </row>
    <row r="265" spans="1:7">
      <c r="A265" s="7">
        <v>19</v>
      </c>
      <c r="B265" s="67" t="s">
        <v>1911</v>
      </c>
      <c r="C265" s="96" t="s">
        <v>2366</v>
      </c>
      <c r="D265" s="262">
        <f>D267-SUM(D260:D264)</f>
        <v>0</v>
      </c>
      <c r="E265" s="7"/>
      <c r="F265" s="7"/>
      <c r="G265" s="7"/>
    </row>
    <row r="266" spans="1:7">
      <c r="A266" s="7"/>
      <c r="B266" s="67"/>
      <c r="C266" s="67"/>
      <c r="D266" s="262"/>
      <c r="E266" s="7"/>
      <c r="F266" s="7"/>
      <c r="G266" s="7"/>
    </row>
    <row r="267" spans="1:7">
      <c r="A267" s="7">
        <v>20</v>
      </c>
      <c r="B267" s="67" t="s">
        <v>1912</v>
      </c>
      <c r="C267" s="266" t="s">
        <v>2084</v>
      </c>
      <c r="D267" s="262">
        <f>Sch.13!F93</f>
        <v>-84000</v>
      </c>
      <c r="E267" s="7"/>
      <c r="F267" s="7"/>
      <c r="G267" s="7"/>
    </row>
    <row r="268" spans="1:7">
      <c r="A268" s="7"/>
      <c r="B268" s="67"/>
      <c r="C268" s="67"/>
      <c r="D268" s="262"/>
      <c r="E268" s="7"/>
      <c r="F268" s="7"/>
      <c r="G268" s="7"/>
    </row>
    <row r="269" spans="1:7">
      <c r="A269" s="7">
        <v>21</v>
      </c>
      <c r="B269" s="1009" t="s">
        <v>1242</v>
      </c>
      <c r="C269" s="96" t="s">
        <v>2366</v>
      </c>
      <c r="D269" s="262">
        <f>D244+D254+D267</f>
        <v>-10016.059999999998</v>
      </c>
      <c r="E269" s="7"/>
      <c r="F269" s="7"/>
      <c r="G269" s="7"/>
    </row>
    <row r="270" spans="1:7">
      <c r="A270" s="7"/>
      <c r="B270" s="67"/>
      <c r="C270" s="67"/>
      <c r="D270" s="262"/>
      <c r="E270" s="7"/>
      <c r="F270" s="7"/>
      <c r="G270" s="7"/>
    </row>
    <row r="271" spans="1:7">
      <c r="A271" s="7">
        <v>22</v>
      </c>
      <c r="B271" s="7" t="s">
        <v>1913</v>
      </c>
      <c r="C271" s="983" t="s">
        <v>1914</v>
      </c>
      <c r="D271" s="262">
        <f>Sch.13!F95</f>
        <v>580120.87999999989</v>
      </c>
      <c r="E271" s="7"/>
      <c r="F271" s="7"/>
      <c r="G271" s="7"/>
    </row>
    <row r="272" spans="1:7">
      <c r="A272" s="7"/>
      <c r="B272" s="7"/>
      <c r="C272" s="7"/>
      <c r="D272" s="309"/>
      <c r="E272" s="7"/>
      <c r="F272" s="7"/>
      <c r="G272" s="7"/>
    </row>
    <row r="273" spans="1:7" ht="15.75">
      <c r="A273" s="7">
        <v>23</v>
      </c>
      <c r="B273" s="593" t="s">
        <v>1915</v>
      </c>
      <c r="C273" s="96" t="s">
        <v>2366</v>
      </c>
      <c r="D273" s="985">
        <f>D269+D271</f>
        <v>570104.81999999983</v>
      </c>
      <c r="E273" s="7"/>
      <c r="F273" s="7"/>
      <c r="G273" s="7"/>
    </row>
    <row r="274" spans="1:7">
      <c r="A274" s="7"/>
      <c r="B274" s="7"/>
      <c r="C274" s="7"/>
      <c r="D274" s="7"/>
      <c r="E274" s="7"/>
      <c r="F274" s="7"/>
      <c r="G274" s="7"/>
    </row>
    <row r="275" spans="1:7">
      <c r="A275" s="7" t="str">
        <f>'Data Sheet'!A46</f>
        <v>Annual Report of Pattersonville Telephone Company                                          For the period ending December 31, 2014</v>
      </c>
      <c r="B275" s="7"/>
      <c r="C275" s="7"/>
      <c r="D275" s="7"/>
      <c r="E275" s="7"/>
      <c r="F275" s="7"/>
      <c r="G275" s="7"/>
    </row>
    <row r="276" spans="1:7">
      <c r="A276" s="7"/>
      <c r="B276" s="7"/>
      <c r="C276" s="7"/>
      <c r="D276" s="7"/>
      <c r="E276" s="7"/>
      <c r="F276" s="7"/>
      <c r="G276" s="7"/>
    </row>
    <row r="277" spans="1:7">
      <c r="A277" s="7"/>
      <c r="B277" s="7"/>
      <c r="C277" s="7"/>
      <c r="D277" s="7"/>
      <c r="E277" s="7"/>
      <c r="F277" s="7"/>
      <c r="G277" s="7"/>
    </row>
    <row r="278" spans="1:7" ht="18">
      <c r="A278" s="934" t="s">
        <v>1916</v>
      </c>
      <c r="B278" s="114"/>
      <c r="C278" s="114"/>
      <c r="D278" s="114"/>
      <c r="E278" s="7"/>
      <c r="F278" s="7"/>
      <c r="G278" s="7"/>
    </row>
    <row r="279" spans="1:7">
      <c r="A279" s="7"/>
      <c r="B279" s="7"/>
      <c r="C279" s="7"/>
      <c r="D279" s="7"/>
      <c r="E279" s="7"/>
      <c r="F279" s="7"/>
      <c r="G279" s="7"/>
    </row>
    <row r="280" spans="1:7">
      <c r="A280" s="7"/>
      <c r="B280" s="7"/>
      <c r="C280" s="7"/>
      <c r="D280" s="7"/>
      <c r="E280" s="7"/>
      <c r="F280" s="7"/>
      <c r="G280" s="7"/>
    </row>
    <row r="281" spans="1:7">
      <c r="A281" s="7"/>
      <c r="B281" s="7"/>
      <c r="C281" s="7"/>
      <c r="D281" s="7"/>
      <c r="E281" s="7"/>
      <c r="F281" s="7"/>
      <c r="G281" s="7"/>
    </row>
    <row r="282" spans="1:7">
      <c r="A282" s="7"/>
      <c r="B282" s="7"/>
      <c r="C282" s="7"/>
      <c r="D282" s="7"/>
      <c r="E282" s="7"/>
      <c r="F282" s="7"/>
      <c r="G282" s="7"/>
    </row>
    <row r="283" spans="1:7" ht="15.75">
      <c r="A283" s="7"/>
      <c r="B283" s="7"/>
      <c r="C283" s="978" t="s">
        <v>2357</v>
      </c>
      <c r="D283" s="7"/>
      <c r="E283" s="7"/>
      <c r="F283" s="7"/>
      <c r="G283" s="7"/>
    </row>
    <row r="284" spans="1:7">
      <c r="A284" s="7" t="s">
        <v>2727</v>
      </c>
      <c r="B284" s="7" t="s">
        <v>1917</v>
      </c>
      <c r="C284" s="109" t="s">
        <v>2055</v>
      </c>
      <c r="D284" s="309">
        <f>D99</f>
        <v>1073383.6399999999</v>
      </c>
      <c r="E284" s="309"/>
      <c r="F284" s="309"/>
      <c r="G284" s="309"/>
    </row>
    <row r="285" spans="1:7" ht="15.75">
      <c r="A285" s="7"/>
      <c r="B285" s="7"/>
      <c r="C285" s="978" t="s">
        <v>1918</v>
      </c>
      <c r="D285" s="7"/>
      <c r="E285" s="7"/>
      <c r="F285" s="7"/>
      <c r="G285" s="7"/>
    </row>
    <row r="286" spans="1:7" ht="15.75">
      <c r="A286" s="7" t="s">
        <v>1726</v>
      </c>
      <c r="B286" s="7" t="s">
        <v>219</v>
      </c>
      <c r="C286" s="538" t="s">
        <v>220</v>
      </c>
      <c r="D286" s="7">
        <f>Sch.61!J28</f>
        <v>667</v>
      </c>
      <c r="E286" s="7"/>
      <c r="F286" s="7"/>
      <c r="G286" s="7"/>
    </row>
    <row r="287" spans="1:7">
      <c r="A287" s="7"/>
      <c r="B287" s="7"/>
      <c r="C287" s="7"/>
      <c r="D287" s="7"/>
      <c r="E287" s="7"/>
      <c r="F287" s="7"/>
      <c r="G287" s="7"/>
    </row>
    <row r="288" spans="1:7">
      <c r="A288" s="7"/>
      <c r="B288" s="7"/>
      <c r="C288" s="7"/>
      <c r="D288" s="7"/>
      <c r="E288" s="7"/>
      <c r="F288" s="7"/>
      <c r="G288" s="7"/>
    </row>
    <row r="289" spans="1:7" ht="15.75">
      <c r="A289" s="115" t="s">
        <v>221</v>
      </c>
      <c r="B289" s="115"/>
      <c r="C289" s="115"/>
      <c r="D289" s="115"/>
      <c r="E289" s="7"/>
      <c r="F289" s="7"/>
      <c r="G289" s="7"/>
    </row>
    <row r="290" spans="1:7" ht="15.75">
      <c r="A290" s="7"/>
      <c r="B290" s="595"/>
      <c r="C290" s="978" t="s">
        <v>222</v>
      </c>
      <c r="D290" s="114"/>
      <c r="E290" s="114"/>
      <c r="F290" s="114"/>
      <c r="G290" s="114"/>
    </row>
    <row r="291" spans="1:7" ht="15.75">
      <c r="A291" s="7" t="s">
        <v>1971</v>
      </c>
      <c r="B291" s="7" t="s">
        <v>223</v>
      </c>
      <c r="C291" s="538" t="s">
        <v>224</v>
      </c>
      <c r="D291" s="309">
        <f>SUM(Sch.44!E150:F150)</f>
        <v>617289.26</v>
      </c>
      <c r="E291" s="309"/>
      <c r="F291" s="309"/>
      <c r="G291" s="309"/>
    </row>
    <row r="292" spans="1:7">
      <c r="A292" s="7"/>
      <c r="B292" s="7"/>
      <c r="C292" s="7"/>
      <c r="D292" s="7"/>
      <c r="E292" s="7"/>
      <c r="F292" s="7"/>
      <c r="G292" s="7"/>
    </row>
    <row r="293" spans="1:7">
      <c r="A293" s="7" t="s">
        <v>2263</v>
      </c>
      <c r="B293" s="7" t="s">
        <v>2086</v>
      </c>
      <c r="C293" s="988" t="s">
        <v>2366</v>
      </c>
      <c r="D293" s="7">
        <f>D116</f>
        <v>63648.63</v>
      </c>
      <c r="E293" s="7"/>
      <c r="F293" s="7"/>
      <c r="G293" s="7"/>
    </row>
    <row r="294" spans="1:7">
      <c r="A294" s="7"/>
      <c r="B294" s="7"/>
      <c r="C294" s="7"/>
      <c r="D294" s="7"/>
      <c r="E294" s="7"/>
      <c r="F294" s="7"/>
      <c r="G294" s="7"/>
    </row>
    <row r="295" spans="1:7">
      <c r="A295" s="7" t="s">
        <v>2264</v>
      </c>
      <c r="B295" s="7" t="s">
        <v>225</v>
      </c>
      <c r="C295" s="109" t="s">
        <v>2366</v>
      </c>
      <c r="D295" s="7">
        <f>D297-D291-D293</f>
        <v>297175.85999999987</v>
      </c>
      <c r="E295" s="7"/>
      <c r="F295" s="7"/>
      <c r="G295" s="7"/>
    </row>
    <row r="296" spans="1:7">
      <c r="A296" s="7"/>
      <c r="B296" s="7"/>
      <c r="C296" s="7"/>
      <c r="D296" s="7"/>
      <c r="E296" s="7"/>
      <c r="F296" s="7"/>
      <c r="G296" s="7"/>
    </row>
    <row r="297" spans="1:7">
      <c r="A297" s="7" t="s">
        <v>2735</v>
      </c>
      <c r="B297" s="1012" t="s">
        <v>1241</v>
      </c>
      <c r="C297" s="109" t="s">
        <v>2366</v>
      </c>
      <c r="D297" s="7">
        <f>D132</f>
        <v>978113.74999999988</v>
      </c>
      <c r="E297" s="7"/>
      <c r="F297" s="7"/>
      <c r="G297" s="7"/>
    </row>
    <row r="298" spans="1:7">
      <c r="A298" s="7"/>
      <c r="B298" s="7"/>
      <c r="C298" s="7"/>
      <c r="D298" s="7"/>
      <c r="E298" s="7"/>
      <c r="F298" s="7"/>
      <c r="G298" s="7"/>
    </row>
    <row r="299" spans="1:7">
      <c r="A299" s="7" t="s">
        <v>2738</v>
      </c>
      <c r="B299" s="7" t="s">
        <v>226</v>
      </c>
      <c r="C299" s="109" t="s">
        <v>2366</v>
      </c>
      <c r="D299" s="7">
        <f>D135-D140+SUM(D141:D142)</f>
        <v>16476.02</v>
      </c>
      <c r="E299" s="7"/>
      <c r="F299" s="7"/>
      <c r="G299" s="7"/>
    </row>
    <row r="300" spans="1:7">
      <c r="A300" s="7"/>
      <c r="B300" s="7"/>
      <c r="C300" s="7"/>
      <c r="D300" s="7"/>
      <c r="E300" s="7"/>
      <c r="F300" s="7"/>
      <c r="G300" s="7"/>
    </row>
    <row r="301" spans="1:7">
      <c r="A301" s="7" t="s">
        <v>154</v>
      </c>
      <c r="B301" s="7" t="s">
        <v>227</v>
      </c>
      <c r="C301" s="109" t="s">
        <v>2366</v>
      </c>
      <c r="D301" s="7">
        <f>D136</f>
        <v>59265.79</v>
      </c>
      <c r="E301" s="7"/>
      <c r="F301" s="7"/>
      <c r="G301" s="7"/>
    </row>
    <row r="302" spans="1:7">
      <c r="A302" s="7"/>
      <c r="B302" s="7"/>
      <c r="C302" s="7"/>
      <c r="D302" s="7"/>
      <c r="E302" s="7"/>
      <c r="F302" s="7"/>
      <c r="G302" s="7"/>
    </row>
    <row r="303" spans="1:7">
      <c r="A303" s="7" t="s">
        <v>2591</v>
      </c>
      <c r="B303" s="7" t="s">
        <v>228</v>
      </c>
      <c r="C303" s="109" t="s">
        <v>2366</v>
      </c>
      <c r="D303" s="7">
        <f>D284-D297-D299-D301</f>
        <v>19528.080000000009</v>
      </c>
      <c r="E303" s="7"/>
      <c r="F303" s="7"/>
      <c r="G303" s="7"/>
    </row>
    <row r="304" spans="1:7">
      <c r="A304" s="7"/>
      <c r="B304" s="7"/>
      <c r="C304" s="7"/>
      <c r="D304" s="7"/>
      <c r="E304" s="7"/>
      <c r="F304" s="7"/>
      <c r="G304" s="7"/>
    </row>
    <row r="305" spans="1:7" ht="15.75">
      <c r="A305" s="983">
        <v>10</v>
      </c>
      <c r="B305" s="7" t="s">
        <v>229</v>
      </c>
      <c r="C305" s="109" t="s">
        <v>2366</v>
      </c>
      <c r="D305" s="309">
        <f>D284</f>
        <v>1073383.6399999999</v>
      </c>
      <c r="E305" s="985"/>
      <c r="F305" s="985"/>
      <c r="G305" s="985"/>
    </row>
    <row r="306" spans="1:7">
      <c r="A306" s="7"/>
      <c r="B306" s="7"/>
      <c r="C306" s="7"/>
      <c r="D306" s="7"/>
      <c r="E306" s="7"/>
      <c r="F306" s="7"/>
      <c r="G306" s="7"/>
    </row>
    <row r="307" spans="1:7">
      <c r="A307" s="7"/>
      <c r="B307" s="7"/>
      <c r="C307" s="7"/>
      <c r="D307" s="7"/>
      <c r="E307" s="7"/>
      <c r="F307" s="7"/>
      <c r="G307" s="7"/>
    </row>
    <row r="308" spans="1:7" ht="15.75">
      <c r="A308" s="115" t="s">
        <v>230</v>
      </c>
      <c r="B308" s="115"/>
      <c r="C308" s="115"/>
      <c r="D308" s="115"/>
      <c r="E308" s="7"/>
      <c r="F308" s="7"/>
      <c r="G308" s="7"/>
    </row>
    <row r="309" spans="1:7">
      <c r="A309" s="7"/>
      <c r="B309" s="7"/>
      <c r="C309" s="7"/>
      <c r="D309" s="7"/>
      <c r="E309" s="7"/>
      <c r="F309" s="7"/>
      <c r="G309" s="7"/>
    </row>
    <row r="310" spans="1:7">
      <c r="A310" s="7" t="s">
        <v>2266</v>
      </c>
      <c r="B310" s="7" t="s">
        <v>223</v>
      </c>
      <c r="C310" s="109" t="s">
        <v>2366</v>
      </c>
      <c r="D310" s="989">
        <f>D291/$D$284*100</f>
        <v>57.508726330131147</v>
      </c>
      <c r="E310" s="989"/>
      <c r="F310" s="989"/>
      <c r="G310" s="989"/>
    </row>
    <row r="311" spans="1:7">
      <c r="A311" s="7"/>
      <c r="B311" s="7"/>
      <c r="C311" s="7"/>
      <c r="D311" s="989"/>
      <c r="E311" s="989"/>
      <c r="F311" s="989"/>
      <c r="G311" s="989"/>
    </row>
    <row r="312" spans="1:7">
      <c r="A312" s="7" t="s">
        <v>2267</v>
      </c>
      <c r="B312" s="7" t="s">
        <v>2086</v>
      </c>
      <c r="C312" s="109" t="s">
        <v>2366</v>
      </c>
      <c r="D312" s="989">
        <f>D293/$D$284*100</f>
        <v>5.9297186605154515</v>
      </c>
      <c r="E312" s="989"/>
      <c r="F312" s="989"/>
      <c r="G312" s="989"/>
    </row>
    <row r="313" spans="1:7">
      <c r="A313" s="7"/>
      <c r="B313" s="7"/>
      <c r="C313" s="7"/>
      <c r="D313" s="989"/>
      <c r="E313" s="989"/>
      <c r="F313" s="989"/>
      <c r="G313" s="989"/>
    </row>
    <row r="314" spans="1:7">
      <c r="A314" s="7" t="s">
        <v>2268</v>
      </c>
      <c r="B314" s="7" t="s">
        <v>225</v>
      </c>
      <c r="C314" s="109" t="s">
        <v>2366</v>
      </c>
      <c r="D314" s="989">
        <f>D295/$D$284*100</f>
        <v>27.685894299637347</v>
      </c>
      <c r="E314" s="989"/>
      <c r="F314" s="989"/>
      <c r="G314" s="989"/>
    </row>
    <row r="315" spans="1:7">
      <c r="A315" s="7"/>
      <c r="B315" s="7"/>
      <c r="C315" s="7"/>
      <c r="D315" s="989"/>
      <c r="E315" s="989"/>
      <c r="F315" s="989"/>
      <c r="G315" s="989"/>
    </row>
    <row r="316" spans="1:7">
      <c r="A316" s="7" t="s">
        <v>2269</v>
      </c>
      <c r="B316" s="7" t="s">
        <v>226</v>
      </c>
      <c r="C316" s="109" t="s">
        <v>2366</v>
      </c>
      <c r="D316" s="989">
        <f>D299/$D$284*100</f>
        <v>1.5349609763010736</v>
      </c>
      <c r="E316" s="989"/>
      <c r="F316" s="989"/>
      <c r="G316" s="989"/>
    </row>
    <row r="317" spans="1:7">
      <c r="A317" s="7"/>
      <c r="B317" s="7"/>
      <c r="C317" s="7"/>
      <c r="D317" s="989"/>
      <c r="E317" s="989"/>
      <c r="F317" s="989"/>
      <c r="G317" s="989"/>
    </row>
    <row r="318" spans="1:7">
      <c r="A318" s="7" t="s">
        <v>2270</v>
      </c>
      <c r="B318" s="7" t="s">
        <v>227</v>
      </c>
      <c r="C318" s="109" t="s">
        <v>2366</v>
      </c>
      <c r="D318" s="989">
        <f>D301/$D$284*100</f>
        <v>5.5213986678611953</v>
      </c>
      <c r="E318" s="989"/>
      <c r="F318" s="989"/>
      <c r="G318" s="989"/>
    </row>
    <row r="319" spans="1:7">
      <c r="A319" s="7"/>
      <c r="B319" s="7"/>
      <c r="C319" s="7"/>
      <c r="D319" s="989"/>
      <c r="E319" s="989"/>
      <c r="F319" s="989"/>
      <c r="G319" s="989"/>
    </row>
    <row r="320" spans="1:7">
      <c r="A320" s="7" t="s">
        <v>2271</v>
      </c>
      <c r="B320" s="7" t="s">
        <v>228</v>
      </c>
      <c r="C320" s="109" t="s">
        <v>2366</v>
      </c>
      <c r="D320" s="989">
        <f>D303/$D$284*100</f>
        <v>1.8193010655537856</v>
      </c>
      <c r="E320" s="989"/>
      <c r="F320" s="989"/>
      <c r="G320" s="989"/>
    </row>
    <row r="321" spans="1:7">
      <c r="A321" s="7"/>
      <c r="B321" s="7"/>
      <c r="C321" s="7"/>
      <c r="D321" s="989"/>
      <c r="E321" s="989"/>
      <c r="F321" s="989"/>
      <c r="G321" s="989"/>
    </row>
    <row r="322" spans="1:7">
      <c r="A322" s="7" t="s">
        <v>2272</v>
      </c>
      <c r="B322" s="7" t="s">
        <v>229</v>
      </c>
      <c r="C322" s="109" t="s">
        <v>2366</v>
      </c>
      <c r="D322" s="989">
        <f>SUM(D310:D320)</f>
        <v>100.00000000000001</v>
      </c>
      <c r="E322" s="989"/>
      <c r="F322" s="989"/>
      <c r="G322" s="989"/>
    </row>
    <row r="323" spans="1:7">
      <c r="A323" s="7"/>
      <c r="B323" s="7"/>
      <c r="C323" s="7"/>
      <c r="D323" s="990"/>
      <c r="E323" s="990"/>
      <c r="F323" s="990"/>
      <c r="G323" s="990"/>
    </row>
    <row r="324" spans="1:7">
      <c r="A324" s="7"/>
      <c r="B324" s="7"/>
      <c r="C324" s="7"/>
      <c r="D324" s="7"/>
      <c r="E324" s="7"/>
      <c r="F324" s="7"/>
      <c r="G324" s="7"/>
    </row>
    <row r="325" spans="1:7" ht="15.75">
      <c r="A325" s="115" t="s">
        <v>231</v>
      </c>
      <c r="B325" s="115"/>
      <c r="C325" s="115"/>
      <c r="D325" s="115"/>
      <c r="E325" s="7"/>
      <c r="F325" s="7"/>
      <c r="G325" s="7"/>
    </row>
    <row r="326" spans="1:7">
      <c r="A326" s="7"/>
      <c r="B326" s="7"/>
      <c r="C326" s="7"/>
      <c r="D326" s="7"/>
      <c r="E326" s="7"/>
      <c r="F326" s="7"/>
      <c r="G326" s="7"/>
    </row>
    <row r="327" spans="1:7">
      <c r="A327" s="7" t="s">
        <v>2273</v>
      </c>
      <c r="B327" s="7" t="s">
        <v>223</v>
      </c>
      <c r="C327" s="109" t="s">
        <v>2366</v>
      </c>
      <c r="D327" s="991">
        <f>D291/$D$286</f>
        <v>925.47115442278857</v>
      </c>
      <c r="E327" s="991"/>
      <c r="F327" s="991"/>
      <c r="G327" s="991"/>
    </row>
    <row r="328" spans="1:7">
      <c r="A328" s="7"/>
      <c r="B328" s="7"/>
      <c r="C328" s="7"/>
      <c r="D328" s="991"/>
      <c r="E328" s="991"/>
      <c r="F328" s="991"/>
      <c r="G328" s="991"/>
    </row>
    <row r="329" spans="1:7">
      <c r="A329" s="7" t="s">
        <v>2274</v>
      </c>
      <c r="B329" s="7" t="s">
        <v>2086</v>
      </c>
      <c r="C329" s="109" t="s">
        <v>2366</v>
      </c>
      <c r="D329" s="991">
        <f>D293/$D$286</f>
        <v>95.425232383808094</v>
      </c>
      <c r="E329" s="991"/>
      <c r="F329" s="991"/>
      <c r="G329" s="991"/>
    </row>
    <row r="330" spans="1:7">
      <c r="A330" s="7"/>
      <c r="B330" s="7"/>
      <c r="C330" s="7"/>
      <c r="D330" s="991"/>
      <c r="E330" s="991"/>
      <c r="F330" s="991"/>
      <c r="G330" s="991"/>
    </row>
    <row r="331" spans="1:7">
      <c r="A331" s="7" t="s">
        <v>2275</v>
      </c>
      <c r="B331" s="7" t="s">
        <v>225</v>
      </c>
      <c r="C331" s="109" t="s">
        <v>2366</v>
      </c>
      <c r="D331" s="991">
        <f>D295/$D$286</f>
        <v>445.54101949025466</v>
      </c>
      <c r="E331" s="991"/>
      <c r="F331" s="991"/>
      <c r="G331" s="991"/>
    </row>
    <row r="332" spans="1:7">
      <c r="A332" s="7"/>
      <c r="B332" s="7"/>
      <c r="C332" s="7"/>
      <c r="D332" s="991"/>
      <c r="E332" s="991"/>
      <c r="F332" s="991"/>
      <c r="G332" s="991"/>
    </row>
    <row r="333" spans="1:7">
      <c r="A333" s="7" t="s">
        <v>2276</v>
      </c>
      <c r="B333" s="7" t="s">
        <v>226</v>
      </c>
      <c r="C333" s="109" t="s">
        <v>2366</v>
      </c>
      <c r="D333" s="991">
        <f>D299/$D$286</f>
        <v>24.70167916041979</v>
      </c>
      <c r="E333" s="991"/>
      <c r="F333" s="991"/>
      <c r="G333" s="991"/>
    </row>
    <row r="334" spans="1:7">
      <c r="A334" s="7"/>
      <c r="B334" s="7"/>
      <c r="C334" s="7"/>
      <c r="D334" s="991"/>
      <c r="E334" s="991"/>
      <c r="F334" s="991"/>
      <c r="G334" s="991"/>
    </row>
    <row r="335" spans="1:7">
      <c r="A335" s="7" t="s">
        <v>2277</v>
      </c>
      <c r="B335" s="7" t="s">
        <v>227</v>
      </c>
      <c r="C335" s="109" t="s">
        <v>2366</v>
      </c>
      <c r="D335" s="991">
        <f>D301/$D$286</f>
        <v>88.854257871064476</v>
      </c>
      <c r="E335" s="991"/>
      <c r="F335" s="991"/>
      <c r="G335" s="991"/>
    </row>
    <row r="336" spans="1:7">
      <c r="A336" s="7"/>
      <c r="B336" s="7"/>
      <c r="C336" s="7"/>
      <c r="D336" s="991"/>
      <c r="E336" s="991"/>
      <c r="F336" s="991"/>
      <c r="G336" s="991"/>
    </row>
    <row r="337" spans="1:7">
      <c r="A337" s="7" t="s">
        <v>2278</v>
      </c>
      <c r="B337" s="7" t="s">
        <v>228</v>
      </c>
      <c r="C337" s="109" t="s">
        <v>2366</v>
      </c>
      <c r="D337" s="991">
        <f>D303/$D$286</f>
        <v>29.27748125937033</v>
      </c>
      <c r="E337" s="991"/>
      <c r="F337" s="991"/>
      <c r="G337" s="991"/>
    </row>
    <row r="338" spans="1:7">
      <c r="A338" s="7"/>
      <c r="B338" s="7"/>
      <c r="C338" s="7"/>
      <c r="D338" s="991"/>
      <c r="E338" s="991"/>
      <c r="F338" s="991"/>
      <c r="G338" s="991"/>
    </row>
    <row r="339" spans="1:7">
      <c r="A339" s="7" t="s">
        <v>2279</v>
      </c>
      <c r="B339" s="7" t="s">
        <v>229</v>
      </c>
      <c r="C339" s="109" t="s">
        <v>2366</v>
      </c>
      <c r="D339" s="991">
        <f>SUM(D327:D337)</f>
        <v>1609.2708245877059</v>
      </c>
      <c r="E339" s="991"/>
      <c r="F339" s="991"/>
      <c r="G339" s="991"/>
    </row>
    <row r="340" spans="1:7">
      <c r="A340" s="7"/>
      <c r="B340" s="7"/>
      <c r="C340" s="7"/>
      <c r="D340" s="7"/>
      <c r="E340" s="7"/>
      <c r="F340" s="7"/>
      <c r="G340" s="7"/>
    </row>
    <row r="341" spans="1:7">
      <c r="A341" s="7" t="str">
        <f>'Data Sheet'!A46</f>
        <v>Annual Report of Pattersonville Telephone Company                                          For the period ending December 31, 2014</v>
      </c>
      <c r="B341" s="7"/>
      <c r="C341" s="7"/>
      <c r="D341" s="7"/>
      <c r="E341" s="7"/>
      <c r="F341" s="7"/>
      <c r="G341" s="7"/>
    </row>
    <row r="342" spans="1:7">
      <c r="A342" s="7"/>
      <c r="B342" s="7"/>
      <c r="C342" s="7"/>
      <c r="D342" s="7"/>
      <c r="E342" s="7"/>
      <c r="F342" s="7"/>
      <c r="G342" s="7"/>
    </row>
    <row r="343" spans="1:7">
      <c r="A343" s="7"/>
      <c r="B343" s="7"/>
      <c r="C343" s="7"/>
      <c r="D343" s="7"/>
      <c r="E343" s="7"/>
      <c r="F343" s="7"/>
      <c r="G343" s="7"/>
    </row>
    <row r="344" spans="1:7" ht="18">
      <c r="A344" s="934" t="s">
        <v>232</v>
      </c>
      <c r="B344" s="114"/>
      <c r="C344" s="114"/>
      <c r="D344" s="114"/>
      <c r="E344" s="7"/>
      <c r="F344" s="7"/>
      <c r="G344" s="7"/>
    </row>
    <row r="345" spans="1:7">
      <c r="A345" s="7"/>
      <c r="B345" s="7"/>
      <c r="C345" s="7"/>
      <c r="D345" s="7"/>
      <c r="E345" s="7"/>
      <c r="F345" s="7"/>
      <c r="G345" s="7"/>
    </row>
    <row r="346" spans="1:7">
      <c r="A346" s="7"/>
      <c r="B346" s="7"/>
      <c r="C346" s="7"/>
      <c r="D346" s="7"/>
      <c r="E346" s="7"/>
      <c r="F346" s="7"/>
      <c r="G346" s="7"/>
    </row>
    <row r="347" spans="1:7">
      <c r="A347" s="7"/>
      <c r="B347" s="7"/>
      <c r="C347" s="7"/>
      <c r="D347" s="7"/>
      <c r="E347" s="7"/>
      <c r="F347" s="7"/>
      <c r="G347" s="7"/>
    </row>
    <row r="348" spans="1:7" ht="15.75">
      <c r="A348" s="7"/>
      <c r="B348" s="7"/>
      <c r="C348" s="978" t="s">
        <v>2357</v>
      </c>
      <c r="D348" s="7"/>
      <c r="E348" s="7"/>
      <c r="F348" s="7"/>
      <c r="G348" s="7"/>
    </row>
    <row r="349" spans="1:7" ht="15.75">
      <c r="A349" s="7"/>
      <c r="B349" s="992" t="s">
        <v>233</v>
      </c>
      <c r="C349" s="115" t="s">
        <v>234</v>
      </c>
      <c r="D349" s="523"/>
      <c r="E349" s="7"/>
      <c r="F349" s="7"/>
      <c r="G349" s="7"/>
    </row>
    <row r="350" spans="1:7">
      <c r="A350" s="7">
        <v>1</v>
      </c>
      <c r="B350" s="7" t="s">
        <v>306</v>
      </c>
      <c r="C350" s="7" t="s">
        <v>2329</v>
      </c>
      <c r="D350" s="309">
        <f>Sch.14!J35</f>
        <v>806912.4</v>
      </c>
      <c r="E350" s="7"/>
      <c r="F350" s="7"/>
      <c r="G350" s="7"/>
    </row>
    <row r="351" spans="1:7">
      <c r="A351" s="7">
        <v>2</v>
      </c>
      <c r="B351" s="7" t="s">
        <v>312</v>
      </c>
      <c r="C351" s="7" t="s">
        <v>235</v>
      </c>
      <c r="D351" s="262">
        <f>Sch.14!J49</f>
        <v>1368716.23</v>
      </c>
      <c r="E351" s="7"/>
      <c r="F351" s="7"/>
      <c r="G351" s="7"/>
    </row>
    <row r="352" spans="1:7">
      <c r="A352" s="7">
        <v>3</v>
      </c>
      <c r="B352" s="7" t="s">
        <v>236</v>
      </c>
      <c r="C352" s="7" t="s">
        <v>2049</v>
      </c>
      <c r="D352" s="262">
        <f>Sch.14!J69</f>
        <v>0</v>
      </c>
      <c r="E352" s="7"/>
      <c r="F352" s="7"/>
      <c r="G352" s="7"/>
    </row>
    <row r="353" spans="1:7">
      <c r="A353" s="7">
        <v>4</v>
      </c>
      <c r="B353" s="7" t="s">
        <v>237</v>
      </c>
      <c r="C353" s="7" t="s">
        <v>2065</v>
      </c>
      <c r="D353" s="262">
        <f>Sch.14!J81</f>
        <v>1847863.4699999997</v>
      </c>
      <c r="E353" s="7"/>
      <c r="F353" s="7"/>
      <c r="G353" s="7"/>
    </row>
    <row r="354" spans="1:7">
      <c r="A354" s="7">
        <v>5</v>
      </c>
      <c r="B354" s="7" t="s">
        <v>238</v>
      </c>
      <c r="C354" s="7" t="s">
        <v>239</v>
      </c>
      <c r="D354" s="262">
        <f>Sch.14!J87</f>
        <v>0</v>
      </c>
      <c r="E354" s="7"/>
      <c r="F354" s="7"/>
      <c r="G354" s="7"/>
    </row>
    <row r="355" spans="1:7">
      <c r="A355" s="7"/>
      <c r="B355" s="7"/>
      <c r="C355" s="7"/>
      <c r="D355" s="309"/>
      <c r="E355" s="7"/>
      <c r="F355" s="7"/>
      <c r="G355" s="7"/>
    </row>
    <row r="356" spans="1:7" ht="15.75">
      <c r="A356" s="7">
        <v>6</v>
      </c>
      <c r="B356" s="593" t="s">
        <v>240</v>
      </c>
      <c r="C356" s="109" t="s">
        <v>2366</v>
      </c>
      <c r="D356" s="262">
        <f>SUM(D350:D354)</f>
        <v>4023492.0999999996</v>
      </c>
      <c r="E356" s="7"/>
      <c r="F356" s="7"/>
      <c r="G356" s="7"/>
    </row>
    <row r="357" spans="1:7">
      <c r="A357" s="7"/>
      <c r="B357" s="7"/>
      <c r="C357" s="7"/>
      <c r="D357" s="262"/>
      <c r="E357" s="7"/>
      <c r="F357" s="7"/>
      <c r="G357" s="7"/>
    </row>
    <row r="358" spans="1:7">
      <c r="A358" s="7">
        <v>7</v>
      </c>
      <c r="B358" s="7" t="s">
        <v>241</v>
      </c>
      <c r="C358" s="7" t="s">
        <v>242</v>
      </c>
      <c r="D358" s="262">
        <f>Sch.14!J92</f>
        <v>0</v>
      </c>
      <c r="E358" s="7"/>
      <c r="F358" s="7"/>
      <c r="G358" s="7"/>
    </row>
    <row r="359" spans="1:7">
      <c r="A359" s="7"/>
      <c r="B359" s="7"/>
      <c r="C359" s="7"/>
      <c r="D359" s="262"/>
      <c r="E359" s="7"/>
      <c r="F359" s="7"/>
      <c r="G359" s="7"/>
    </row>
    <row r="360" spans="1:7">
      <c r="A360" s="7"/>
      <c r="B360" s="7" t="s">
        <v>243</v>
      </c>
      <c r="C360" s="7"/>
      <c r="D360" s="262"/>
      <c r="E360" s="7"/>
      <c r="F360" s="7"/>
      <c r="G360" s="7"/>
    </row>
    <row r="361" spans="1:7">
      <c r="A361" s="7">
        <v>8</v>
      </c>
      <c r="B361" s="7" t="s">
        <v>244</v>
      </c>
      <c r="C361" s="7" t="s">
        <v>245</v>
      </c>
      <c r="D361" s="262">
        <f>SUM(Sch.14!J93:J94)</f>
        <v>11226.329999999998</v>
      </c>
      <c r="E361" s="7"/>
      <c r="F361" s="7"/>
      <c r="G361" s="7"/>
    </row>
    <row r="362" spans="1:7">
      <c r="A362" s="7"/>
      <c r="B362" s="7"/>
      <c r="C362" s="7"/>
      <c r="D362" s="262"/>
      <c r="E362" s="7"/>
      <c r="F362" s="7"/>
      <c r="G362" s="7"/>
    </row>
    <row r="363" spans="1:7">
      <c r="A363" s="7">
        <v>9</v>
      </c>
      <c r="B363" s="7" t="s">
        <v>246</v>
      </c>
      <c r="C363" s="7"/>
      <c r="D363" s="262"/>
      <c r="E363" s="7"/>
      <c r="F363" s="7"/>
      <c r="G363" s="7"/>
    </row>
    <row r="364" spans="1:7">
      <c r="A364" s="7">
        <v>10</v>
      </c>
      <c r="B364" s="7" t="s">
        <v>247</v>
      </c>
      <c r="C364" s="7" t="s">
        <v>1869</v>
      </c>
      <c r="D364" s="262">
        <f>SUM(Sch.14!J95:J96)</f>
        <v>0</v>
      </c>
      <c r="E364" s="7"/>
      <c r="F364" s="7"/>
      <c r="G364" s="7"/>
    </row>
    <row r="365" spans="1:7">
      <c r="A365" s="7"/>
      <c r="B365" s="7"/>
      <c r="C365" s="7"/>
      <c r="D365" s="262"/>
      <c r="E365" s="7"/>
      <c r="F365" s="7"/>
      <c r="G365" s="7"/>
    </row>
    <row r="366" spans="1:7">
      <c r="A366" s="7">
        <v>11</v>
      </c>
      <c r="B366" s="7" t="s">
        <v>248</v>
      </c>
      <c r="C366" s="7" t="s">
        <v>1872</v>
      </c>
      <c r="D366" s="262">
        <f>Sch.14!J97</f>
        <v>0</v>
      </c>
      <c r="E366" s="7"/>
      <c r="F366" s="7"/>
      <c r="G366" s="7"/>
    </row>
    <row r="367" spans="1:7">
      <c r="A367" s="7">
        <v>12</v>
      </c>
      <c r="B367" s="7" t="s">
        <v>249</v>
      </c>
      <c r="C367" s="7" t="s">
        <v>1874</v>
      </c>
      <c r="D367" s="262">
        <f>Sch.14!J98</f>
        <v>0</v>
      </c>
      <c r="E367" s="7"/>
      <c r="F367" s="7"/>
      <c r="G367" s="7"/>
    </row>
    <row r="368" spans="1:7">
      <c r="A368" s="7">
        <v>13</v>
      </c>
      <c r="B368" s="7" t="s">
        <v>250</v>
      </c>
      <c r="C368" s="7" t="s">
        <v>1875</v>
      </c>
      <c r="D368" s="262">
        <f>Sch.14!J99</f>
        <v>0</v>
      </c>
      <c r="E368" s="7"/>
      <c r="F368" s="7"/>
      <c r="G368" s="7"/>
    </row>
    <row r="369" spans="1:7">
      <c r="A369" s="7"/>
      <c r="B369" s="7"/>
      <c r="C369" s="7"/>
      <c r="D369" s="262"/>
      <c r="E369" s="7"/>
      <c r="F369" s="7"/>
      <c r="G369" s="7"/>
    </row>
    <row r="370" spans="1:7" ht="15.75">
      <c r="A370" s="7">
        <v>14</v>
      </c>
      <c r="B370" s="593" t="s">
        <v>251</v>
      </c>
      <c r="C370" s="109" t="s">
        <v>2366</v>
      </c>
      <c r="D370" s="262">
        <f>SUM(D356:D368)</f>
        <v>4034718.4299999997</v>
      </c>
      <c r="E370" s="7"/>
      <c r="F370" s="7"/>
      <c r="G370" s="7"/>
    </row>
    <row r="371" spans="1:7">
      <c r="A371" s="7"/>
      <c r="B371" s="7"/>
      <c r="C371" s="7"/>
      <c r="D371" s="262"/>
      <c r="E371" s="7"/>
      <c r="F371" s="7"/>
      <c r="G371" s="7"/>
    </row>
    <row r="372" spans="1:7">
      <c r="A372" s="7">
        <v>15</v>
      </c>
      <c r="B372" s="7" t="s">
        <v>252</v>
      </c>
      <c r="C372" s="109" t="s">
        <v>2366</v>
      </c>
      <c r="D372" s="262">
        <f>D40</f>
        <v>3786313.8999999994</v>
      </c>
      <c r="E372" s="7"/>
      <c r="F372" s="7"/>
      <c r="G372" s="7"/>
    </row>
    <row r="373" spans="1:7">
      <c r="A373" s="7"/>
      <c r="B373" s="7"/>
      <c r="C373" s="7"/>
      <c r="D373" s="309"/>
      <c r="E373" s="7"/>
      <c r="F373" s="7"/>
      <c r="G373" s="7"/>
    </row>
    <row r="374" spans="1:7" ht="15.75">
      <c r="A374" s="7">
        <v>16</v>
      </c>
      <c r="B374" s="593" t="s">
        <v>253</v>
      </c>
      <c r="C374" s="109" t="s">
        <v>2366</v>
      </c>
      <c r="D374" s="309">
        <f>D370-D372</f>
        <v>248404.53000000026</v>
      </c>
      <c r="E374" s="7"/>
      <c r="F374" s="7"/>
      <c r="G374" s="7"/>
    </row>
    <row r="375" spans="1:7">
      <c r="A375" s="7"/>
      <c r="B375" s="7"/>
      <c r="C375" s="7"/>
      <c r="D375" s="7"/>
      <c r="E375" s="7"/>
      <c r="F375" s="7"/>
      <c r="G375" s="7"/>
    </row>
    <row r="376" spans="1:7">
      <c r="A376" s="7"/>
      <c r="B376" s="7"/>
      <c r="C376" s="7"/>
      <c r="D376" s="7"/>
      <c r="E376" s="7"/>
      <c r="F376" s="7"/>
      <c r="G376" s="7"/>
    </row>
    <row r="377" spans="1:7">
      <c r="A377" s="7"/>
      <c r="B377" s="7"/>
      <c r="C377" s="7"/>
      <c r="D377" s="7"/>
      <c r="E377" s="7"/>
      <c r="F377" s="7"/>
      <c r="G377" s="7"/>
    </row>
    <row r="378" spans="1:7" ht="15.75">
      <c r="A378" s="7"/>
      <c r="B378" s="595" t="s">
        <v>254</v>
      </c>
      <c r="C378" s="595"/>
      <c r="D378" s="595"/>
      <c r="E378" s="7"/>
      <c r="F378" s="7"/>
      <c r="G378" s="7"/>
    </row>
    <row r="379" spans="1:7">
      <c r="A379" s="7"/>
      <c r="B379" s="7"/>
      <c r="C379" s="7"/>
      <c r="D379" s="7"/>
      <c r="E379" s="7"/>
      <c r="F379" s="7"/>
      <c r="G379" s="7"/>
    </row>
    <row r="380" spans="1:7">
      <c r="A380" s="7">
        <v>17</v>
      </c>
      <c r="B380" s="7" t="s">
        <v>255</v>
      </c>
      <c r="C380" s="109" t="s">
        <v>2366</v>
      </c>
      <c r="D380" s="993">
        <f>D403/D405</f>
        <v>8.5133643936632701</v>
      </c>
      <c r="E380" s="7"/>
      <c r="F380" s="7"/>
      <c r="G380" s="7"/>
    </row>
    <row r="381" spans="1:7">
      <c r="A381" s="7"/>
      <c r="B381" s="7"/>
      <c r="C381" s="7"/>
      <c r="D381" s="310"/>
      <c r="E381" s="7"/>
      <c r="F381" s="7"/>
      <c r="G381" s="7"/>
    </row>
    <row r="382" spans="1:7">
      <c r="A382" s="7">
        <v>18</v>
      </c>
      <c r="B382" s="7" t="s">
        <v>256</v>
      </c>
      <c r="C382" s="109" t="s">
        <v>2366</v>
      </c>
      <c r="D382" s="309">
        <f>D407</f>
        <v>1228310.56</v>
      </c>
      <c r="E382" s="7"/>
      <c r="F382" s="7"/>
      <c r="G382" s="7"/>
    </row>
    <row r="383" spans="1:7">
      <c r="A383" s="7"/>
      <c r="B383" s="7"/>
      <c r="C383" s="7"/>
      <c r="D383" s="310"/>
      <c r="E383" s="7"/>
      <c r="F383" s="7"/>
      <c r="G383" s="7"/>
    </row>
    <row r="384" spans="1:7">
      <c r="A384" s="7"/>
      <c r="B384" s="994" t="s">
        <v>257</v>
      </c>
      <c r="C384" s="7"/>
      <c r="D384" s="310"/>
      <c r="E384" s="7"/>
      <c r="F384" s="7"/>
      <c r="G384" s="7"/>
    </row>
    <row r="385" spans="1:7">
      <c r="A385" s="7">
        <v>19</v>
      </c>
      <c r="B385" s="7" t="s">
        <v>258</v>
      </c>
      <c r="C385" s="109" t="s">
        <v>2366</v>
      </c>
      <c r="D385" s="310">
        <f>D409/D407</f>
        <v>0</v>
      </c>
      <c r="E385" s="7"/>
      <c r="F385" s="7"/>
      <c r="G385" s="7"/>
    </row>
    <row r="386" spans="1:7">
      <c r="A386" s="7">
        <v>20</v>
      </c>
      <c r="B386" s="7" t="s">
        <v>259</v>
      </c>
      <c r="C386" s="109" t="s">
        <v>2366</v>
      </c>
      <c r="D386" s="310">
        <f>D411/D407</f>
        <v>0</v>
      </c>
      <c r="E386" s="7"/>
      <c r="F386" s="7"/>
      <c r="G386" s="7"/>
    </row>
    <row r="387" spans="1:7">
      <c r="A387" s="7">
        <v>21</v>
      </c>
      <c r="B387" s="7" t="s">
        <v>260</v>
      </c>
      <c r="C387" s="109" t="s">
        <v>2366</v>
      </c>
      <c r="D387" s="310">
        <f>D413/D407</f>
        <v>1</v>
      </c>
      <c r="E387" s="7"/>
      <c r="F387" s="7"/>
      <c r="G387" s="7"/>
    </row>
    <row r="388" spans="1:7">
      <c r="A388" s="7">
        <v>22</v>
      </c>
      <c r="B388" s="7" t="s">
        <v>261</v>
      </c>
      <c r="C388" s="109" t="s">
        <v>2366</v>
      </c>
      <c r="D388" s="310">
        <f>D415/D407</f>
        <v>0</v>
      </c>
      <c r="E388" s="7"/>
      <c r="F388" s="7"/>
      <c r="G388" s="7"/>
    </row>
    <row r="389" spans="1:7">
      <c r="A389" s="7"/>
      <c r="B389" s="7"/>
      <c r="C389" s="7"/>
      <c r="D389" s="310"/>
      <c r="E389" s="7"/>
      <c r="F389" s="7"/>
      <c r="G389" s="7"/>
    </row>
    <row r="390" spans="1:7">
      <c r="A390" s="7">
        <v>23</v>
      </c>
      <c r="B390" s="7" t="s">
        <v>262</v>
      </c>
      <c r="C390" s="109" t="s">
        <v>2366</v>
      </c>
      <c r="D390" s="993">
        <f>D417/D419</f>
        <v>54398.26400000001</v>
      </c>
      <c r="E390" s="7"/>
      <c r="F390" s="7"/>
      <c r="G390" s="7"/>
    </row>
    <row r="391" spans="1:7">
      <c r="A391" s="7"/>
      <c r="B391" s="7"/>
      <c r="C391" s="7"/>
      <c r="D391" s="310"/>
      <c r="E391" s="7"/>
      <c r="F391" s="7"/>
      <c r="G391" s="7"/>
    </row>
    <row r="392" spans="1:7">
      <c r="A392" s="7">
        <v>24</v>
      </c>
      <c r="B392" s="7" t="s">
        <v>263</v>
      </c>
      <c r="C392" s="109" t="s">
        <v>2366</v>
      </c>
      <c r="D392" s="310">
        <f>D421/D423</f>
        <v>1.6304170606841226</v>
      </c>
      <c r="E392" s="7"/>
      <c r="F392" s="7"/>
      <c r="G392" s="7"/>
    </row>
    <row r="393" spans="1:7">
      <c r="A393" s="7"/>
      <c r="B393" s="7"/>
      <c r="C393" s="7"/>
      <c r="D393" s="310"/>
      <c r="E393" s="7"/>
      <c r="F393" s="7"/>
      <c r="G393" s="7"/>
    </row>
    <row r="394" spans="1:7">
      <c r="A394" s="7">
        <v>25</v>
      </c>
      <c r="B394" s="7" t="s">
        <v>2286</v>
      </c>
      <c r="C394" s="109" t="s">
        <v>2366</v>
      </c>
      <c r="D394" s="310">
        <f>D423/D413</f>
        <v>4.1944245761430243E-2</v>
      </c>
      <c r="E394" s="7"/>
      <c r="F394" s="7"/>
      <c r="G394" s="7"/>
    </row>
    <row r="395" spans="1:7">
      <c r="A395" s="7"/>
      <c r="B395" s="7"/>
      <c r="C395" s="7"/>
      <c r="D395" s="310"/>
      <c r="E395" s="7"/>
      <c r="F395" s="7"/>
      <c r="G395" s="7"/>
    </row>
    <row r="396" spans="1:7">
      <c r="A396" s="7"/>
      <c r="B396" s="7" t="s">
        <v>264</v>
      </c>
      <c r="C396" s="7"/>
      <c r="D396" s="310"/>
      <c r="E396" s="7"/>
      <c r="F396" s="7"/>
      <c r="G396" s="7"/>
    </row>
    <row r="397" spans="1:7">
      <c r="A397" s="7">
        <v>26</v>
      </c>
      <c r="B397" s="7" t="s">
        <v>265</v>
      </c>
      <c r="C397" s="109" t="s">
        <v>2366</v>
      </c>
      <c r="D397" s="310">
        <f>-D425/D427</f>
        <v>4.5403043322836769</v>
      </c>
      <c r="E397" s="7"/>
      <c r="F397" s="7"/>
      <c r="G397" s="7"/>
    </row>
    <row r="398" spans="1:7">
      <c r="A398" s="7"/>
      <c r="B398" s="7"/>
      <c r="C398" s="7"/>
      <c r="D398" s="310"/>
      <c r="E398" s="7"/>
      <c r="F398" s="7"/>
      <c r="G398" s="7"/>
    </row>
    <row r="399" spans="1:7">
      <c r="A399" s="7">
        <v>27</v>
      </c>
      <c r="B399" s="7" t="s">
        <v>266</v>
      </c>
      <c r="C399" s="109" t="s">
        <v>2366</v>
      </c>
      <c r="D399" s="310">
        <f>D429/D431</f>
        <v>2.7824320816359914E-3</v>
      </c>
      <c r="E399" s="7"/>
      <c r="F399" s="7"/>
      <c r="G399" s="7"/>
    </row>
    <row r="400" spans="1:7">
      <c r="A400" s="7"/>
      <c r="B400" s="7"/>
      <c r="C400" s="7"/>
      <c r="D400" s="310"/>
      <c r="E400" s="7"/>
      <c r="F400" s="7"/>
      <c r="G400" s="7"/>
    </row>
    <row r="401" spans="1:7">
      <c r="A401" s="7"/>
      <c r="B401" s="7" t="s">
        <v>267</v>
      </c>
      <c r="C401" s="109" t="s">
        <v>2366</v>
      </c>
      <c r="D401" s="7">
        <f>D435</f>
        <v>6</v>
      </c>
      <c r="E401" s="7"/>
      <c r="F401" s="7"/>
      <c r="G401" s="7"/>
    </row>
    <row r="402" spans="1:7" ht="15.75">
      <c r="A402" s="7"/>
      <c r="B402" s="7"/>
      <c r="C402" s="978" t="s">
        <v>2357</v>
      </c>
      <c r="D402" s="7"/>
      <c r="E402" s="7"/>
      <c r="F402" s="7"/>
      <c r="G402" s="7"/>
    </row>
    <row r="403" spans="1:7">
      <c r="A403" s="7"/>
      <c r="B403" s="7" t="s">
        <v>268</v>
      </c>
      <c r="C403" s="109" t="s">
        <v>2366</v>
      </c>
      <c r="D403" s="7">
        <f>D24</f>
        <v>773595.12</v>
      </c>
      <c r="E403" s="7"/>
      <c r="F403" s="7"/>
      <c r="G403" s="7"/>
    </row>
    <row r="404" spans="1:7">
      <c r="A404" s="7"/>
      <c r="B404" s="7"/>
      <c r="C404" s="7"/>
      <c r="D404" s="7"/>
      <c r="E404" s="7"/>
      <c r="F404" s="7"/>
      <c r="G404" s="7"/>
    </row>
    <row r="405" spans="1:7">
      <c r="A405" s="7"/>
      <c r="B405" s="7" t="s">
        <v>269</v>
      </c>
      <c r="C405" s="109" t="s">
        <v>2366</v>
      </c>
      <c r="D405" s="7">
        <f>D57</f>
        <v>90868.319999999992</v>
      </c>
      <c r="E405" s="7"/>
      <c r="F405" s="7"/>
      <c r="G405" s="7"/>
    </row>
    <row r="406" spans="1:7">
      <c r="A406" s="7"/>
      <c r="B406" s="7"/>
      <c r="C406" s="7"/>
      <c r="D406" s="7"/>
      <c r="E406" s="7"/>
      <c r="F406" s="7"/>
      <c r="G406" s="7"/>
    </row>
    <row r="407" spans="1:7">
      <c r="A407" s="7"/>
      <c r="B407" s="7" t="s">
        <v>256</v>
      </c>
      <c r="C407" s="109" t="s">
        <v>2366</v>
      </c>
      <c r="D407" s="7">
        <f>SUM(D409:D415)</f>
        <v>1228310.56</v>
      </c>
      <c r="E407" s="7"/>
      <c r="F407" s="7"/>
      <c r="G407" s="7"/>
    </row>
    <row r="408" spans="1:7">
      <c r="A408" s="7"/>
      <c r="B408" s="7"/>
      <c r="C408" s="7"/>
      <c r="D408" s="7"/>
      <c r="E408" s="7"/>
      <c r="F408" s="7"/>
      <c r="G408" s="7"/>
    </row>
    <row r="409" spans="1:7">
      <c r="A409" s="7"/>
      <c r="B409" s="7" t="s">
        <v>2300</v>
      </c>
      <c r="C409" s="109" t="s">
        <v>2366</v>
      </c>
      <c r="D409" s="7">
        <f>D61</f>
        <v>0</v>
      </c>
      <c r="E409" s="7"/>
      <c r="F409" s="7"/>
      <c r="G409" s="7"/>
    </row>
    <row r="410" spans="1:7">
      <c r="A410" s="7"/>
      <c r="B410" s="7"/>
      <c r="C410" s="7"/>
      <c r="D410" s="7"/>
      <c r="E410" s="7"/>
      <c r="F410" s="7"/>
      <c r="G410" s="7"/>
    </row>
    <row r="411" spans="1:7">
      <c r="A411" s="7"/>
      <c r="B411" s="7" t="s">
        <v>2305</v>
      </c>
      <c r="C411" s="109" t="s">
        <v>2366</v>
      </c>
      <c r="D411" s="7">
        <f>D76</f>
        <v>0</v>
      </c>
      <c r="E411" s="7"/>
      <c r="F411" s="7"/>
      <c r="G411" s="7"/>
    </row>
    <row r="412" spans="1:7">
      <c r="A412" s="7"/>
      <c r="B412" s="7"/>
      <c r="C412" s="7"/>
      <c r="D412" s="7"/>
      <c r="E412" s="7"/>
      <c r="F412" s="7"/>
      <c r="G412" s="7"/>
    </row>
    <row r="413" spans="1:7">
      <c r="A413" s="7"/>
      <c r="B413" s="7" t="s">
        <v>270</v>
      </c>
      <c r="C413" s="109" t="s">
        <v>2366</v>
      </c>
      <c r="D413" s="7">
        <f>D80-D76</f>
        <v>1228310.56</v>
      </c>
      <c r="E413" s="7"/>
      <c r="F413" s="7"/>
      <c r="G413" s="7"/>
    </row>
    <row r="414" spans="1:7">
      <c r="A414" s="7"/>
      <c r="B414" s="7" t="s">
        <v>271</v>
      </c>
      <c r="C414" s="7"/>
      <c r="D414" s="7"/>
      <c r="E414" s="7"/>
      <c r="F414" s="7"/>
      <c r="G414" s="7"/>
    </row>
    <row r="415" spans="1:7">
      <c r="A415" s="7"/>
      <c r="B415" s="7" t="s">
        <v>1908</v>
      </c>
      <c r="C415" s="109" t="s">
        <v>2366</v>
      </c>
      <c r="D415" s="7">
        <f>D50+D53</f>
        <v>0</v>
      </c>
      <c r="E415" s="7"/>
      <c r="F415" s="7"/>
      <c r="G415" s="7"/>
    </row>
    <row r="416" spans="1:7">
      <c r="A416" s="7"/>
      <c r="B416" s="7"/>
      <c r="C416" s="7"/>
      <c r="D416" s="7"/>
      <c r="E416" s="7"/>
      <c r="F416" s="7"/>
      <c r="G416" s="7"/>
    </row>
    <row r="417" spans="1:7">
      <c r="A417" s="7"/>
      <c r="B417" s="7" t="s">
        <v>272</v>
      </c>
      <c r="C417" s="109" t="s">
        <v>273</v>
      </c>
      <c r="D417" s="7">
        <f>D445</f>
        <v>67997.830000000016</v>
      </c>
      <c r="E417" s="7"/>
      <c r="F417" s="7"/>
      <c r="G417" s="7"/>
    </row>
    <row r="418" spans="1:7">
      <c r="A418" s="7"/>
      <c r="B418" s="7"/>
      <c r="C418" s="7"/>
      <c r="D418" s="7"/>
      <c r="E418" s="7"/>
      <c r="F418" s="7"/>
      <c r="G418" s="7"/>
    </row>
    <row r="419" spans="1:7">
      <c r="A419" s="7"/>
      <c r="B419" s="7" t="s">
        <v>274</v>
      </c>
      <c r="C419" s="109" t="s">
        <v>2366</v>
      </c>
      <c r="D419" s="7">
        <f>D183</f>
        <v>1.25</v>
      </c>
      <c r="E419" s="7"/>
      <c r="F419" s="7"/>
      <c r="G419" s="7"/>
    </row>
    <row r="420" spans="1:7">
      <c r="A420" s="7"/>
      <c r="B420" s="7"/>
      <c r="C420" s="7"/>
      <c r="D420" s="7"/>
      <c r="E420" s="7"/>
      <c r="F420" s="7"/>
      <c r="G420" s="7"/>
    </row>
    <row r="421" spans="1:7">
      <c r="A421" s="7"/>
      <c r="B421" s="7" t="s">
        <v>275</v>
      </c>
      <c r="C421" s="109" t="s">
        <v>2366</v>
      </c>
      <c r="D421" s="7">
        <f>D211</f>
        <v>84000</v>
      </c>
      <c r="E421" s="7"/>
      <c r="F421" s="7"/>
      <c r="G421" s="7"/>
    </row>
    <row r="422" spans="1:7">
      <c r="A422" s="7"/>
      <c r="B422" s="7"/>
      <c r="C422" s="7"/>
      <c r="D422" s="7"/>
      <c r="E422" s="7"/>
      <c r="F422" s="7"/>
      <c r="G422" s="7"/>
    </row>
    <row r="423" spans="1:7">
      <c r="A423" s="7"/>
      <c r="B423" s="7" t="s">
        <v>1062</v>
      </c>
      <c r="C423" s="109" t="s">
        <v>273</v>
      </c>
      <c r="D423" s="7">
        <f>D449</f>
        <v>51520.560000000012</v>
      </c>
      <c r="E423" s="7"/>
      <c r="F423" s="7"/>
      <c r="G423" s="7"/>
    </row>
    <row r="424" spans="1:7">
      <c r="A424" s="7"/>
      <c r="B424" s="7" t="s">
        <v>276</v>
      </c>
      <c r="C424" s="7"/>
      <c r="D424" s="7"/>
      <c r="E424" s="7"/>
      <c r="F424" s="7"/>
      <c r="G424" s="7"/>
    </row>
    <row r="425" spans="1:7">
      <c r="A425" s="7"/>
      <c r="B425" s="7" t="s">
        <v>277</v>
      </c>
      <c r="C425" s="109" t="s">
        <v>2366</v>
      </c>
      <c r="D425" s="7">
        <f>D244</f>
        <v>99703.040000000008</v>
      </c>
      <c r="E425" s="7"/>
      <c r="F425" s="7"/>
      <c r="G425" s="7"/>
    </row>
    <row r="426" spans="1:7">
      <c r="A426" s="7"/>
      <c r="B426" s="7"/>
      <c r="C426" s="7"/>
      <c r="D426" s="7"/>
      <c r="E426" s="7"/>
      <c r="F426" s="7"/>
      <c r="G426" s="7"/>
    </row>
    <row r="427" spans="1:7">
      <c r="A427" s="7"/>
      <c r="B427" s="7" t="s">
        <v>278</v>
      </c>
      <c r="C427" s="109" t="s">
        <v>2366</v>
      </c>
      <c r="D427" s="7">
        <f>D249</f>
        <v>-21959.55</v>
      </c>
      <c r="E427" s="7"/>
      <c r="F427" s="7"/>
      <c r="G427" s="7"/>
    </row>
    <row r="428" spans="1:7">
      <c r="A428" s="7"/>
      <c r="B428" s="7"/>
      <c r="C428" s="7"/>
      <c r="D428" s="7"/>
      <c r="E428" s="7"/>
      <c r="F428" s="7"/>
      <c r="G428" s="7"/>
    </row>
    <row r="429" spans="1:7">
      <c r="A429" s="7"/>
      <c r="B429" s="7" t="s">
        <v>279</v>
      </c>
      <c r="C429" s="109" t="s">
        <v>2366</v>
      </c>
      <c r="D429" s="7">
        <f>D361</f>
        <v>11226.329999999998</v>
      </c>
      <c r="E429" s="7"/>
      <c r="F429" s="7"/>
      <c r="G429" s="7"/>
    </row>
    <row r="430" spans="1:7">
      <c r="A430" s="7"/>
      <c r="B430" s="7"/>
      <c r="C430" s="7"/>
      <c r="D430" s="7"/>
      <c r="E430" s="7"/>
      <c r="F430" s="7"/>
      <c r="G430" s="7"/>
    </row>
    <row r="431" spans="1:7">
      <c r="A431" s="7"/>
      <c r="B431" s="7" t="s">
        <v>280</v>
      </c>
      <c r="C431" s="109" t="s">
        <v>2366</v>
      </c>
      <c r="D431" s="7">
        <f>D370</f>
        <v>4034718.4299999997</v>
      </c>
      <c r="E431" s="7"/>
      <c r="F431" s="7"/>
      <c r="G431" s="7"/>
    </row>
    <row r="432" spans="1:7">
      <c r="A432" s="7"/>
      <c r="B432" s="7"/>
      <c r="C432" s="7"/>
      <c r="D432" s="7"/>
      <c r="E432" s="7"/>
      <c r="F432" s="7"/>
      <c r="G432" s="7"/>
    </row>
    <row r="433" spans="1:7">
      <c r="A433" s="7"/>
      <c r="B433" s="7" t="s">
        <v>1922</v>
      </c>
      <c r="C433" s="7" t="s">
        <v>1923</v>
      </c>
      <c r="D433" s="1394">
        <f>Sch.36!E55</f>
        <v>1680</v>
      </c>
      <c r="E433" s="7"/>
      <c r="F433" s="7"/>
      <c r="G433" s="7"/>
    </row>
    <row r="434" spans="1:7">
      <c r="A434" s="7"/>
      <c r="B434" s="7"/>
      <c r="C434" s="7"/>
      <c r="D434" s="7"/>
      <c r="E434" s="7"/>
      <c r="F434" s="7"/>
      <c r="G434" s="7"/>
    </row>
    <row r="435" spans="1:7">
      <c r="A435" s="7"/>
      <c r="B435" s="7" t="s">
        <v>267</v>
      </c>
      <c r="C435" s="7" t="s">
        <v>1924</v>
      </c>
      <c r="D435" s="7">
        <f>Sch.65!H50</f>
        <v>6</v>
      </c>
      <c r="E435" s="7"/>
      <c r="F435" s="7"/>
      <c r="G435" s="7"/>
    </row>
    <row r="436" spans="1:7">
      <c r="A436" s="7"/>
      <c r="B436" s="7"/>
      <c r="C436" s="7"/>
      <c r="D436" s="7"/>
      <c r="E436" s="7"/>
      <c r="F436" s="7"/>
      <c r="G436" s="7"/>
    </row>
    <row r="437" spans="1:7">
      <c r="A437" s="7"/>
      <c r="B437" s="7"/>
      <c r="C437" s="7"/>
      <c r="D437" s="7"/>
      <c r="E437" s="7"/>
      <c r="F437" s="7"/>
      <c r="G437" s="7"/>
    </row>
    <row r="438" spans="1:7">
      <c r="A438" s="7"/>
      <c r="B438" s="7"/>
      <c r="C438" s="7"/>
      <c r="D438" s="7"/>
      <c r="E438" s="7"/>
      <c r="F438" s="7"/>
      <c r="G438" s="7"/>
    </row>
    <row r="439" spans="1:7">
      <c r="A439" s="7"/>
      <c r="B439" s="7"/>
      <c r="C439" s="7"/>
      <c r="D439" s="7"/>
      <c r="E439" s="7"/>
      <c r="F439" s="7"/>
      <c r="G439" s="7"/>
    </row>
    <row r="440" spans="1:7">
      <c r="A440" s="7"/>
      <c r="B440" s="7"/>
      <c r="C440" s="7"/>
      <c r="D440" s="7"/>
      <c r="E440" s="7"/>
      <c r="F440" s="7"/>
      <c r="G440" s="7"/>
    </row>
    <row r="441" spans="1:7">
      <c r="A441" s="7"/>
      <c r="B441" s="994" t="s">
        <v>1925</v>
      </c>
      <c r="C441" s="7"/>
      <c r="D441" s="7"/>
      <c r="E441" s="7"/>
      <c r="F441" s="7"/>
      <c r="G441" s="7"/>
    </row>
    <row r="442" spans="1:7">
      <c r="A442" s="7"/>
      <c r="B442" s="7" t="s">
        <v>1926</v>
      </c>
      <c r="C442" s="7" t="s">
        <v>1927</v>
      </c>
      <c r="D442" s="1011">
        <f>D138</f>
        <v>45653.80000000001</v>
      </c>
      <c r="E442" s="7"/>
      <c r="F442" s="7"/>
      <c r="G442" s="7"/>
    </row>
    <row r="443" spans="1:7">
      <c r="A443" s="7"/>
      <c r="B443" s="7"/>
      <c r="C443" s="7" t="s">
        <v>1928</v>
      </c>
      <c r="D443" s="7">
        <f>D167</f>
        <v>22344.030000000002</v>
      </c>
      <c r="E443" s="7"/>
      <c r="F443" s="7"/>
      <c r="G443" s="7"/>
    </row>
    <row r="444" spans="1:7">
      <c r="A444" s="7"/>
      <c r="B444" s="7"/>
      <c r="C444" s="7" t="s">
        <v>1929</v>
      </c>
      <c r="D444" s="7">
        <v>0</v>
      </c>
      <c r="E444" s="7"/>
      <c r="F444" s="7"/>
      <c r="G444" s="7"/>
    </row>
    <row r="445" spans="1:7">
      <c r="A445" s="7"/>
      <c r="B445" s="7"/>
      <c r="C445" s="109" t="s">
        <v>2239</v>
      </c>
      <c r="D445" s="1010">
        <f>D442+D443</f>
        <v>67997.830000000016</v>
      </c>
      <c r="E445" s="7"/>
      <c r="F445" s="7"/>
      <c r="G445" s="7"/>
    </row>
    <row r="446" spans="1:7">
      <c r="A446" s="7"/>
      <c r="B446" s="7"/>
      <c r="C446" s="7"/>
      <c r="D446" s="7"/>
      <c r="E446" s="7"/>
      <c r="F446" s="7"/>
      <c r="G446" s="7"/>
    </row>
    <row r="447" spans="1:7">
      <c r="A447" s="7"/>
      <c r="B447" s="7" t="s">
        <v>1930</v>
      </c>
      <c r="C447" s="7" t="s">
        <v>1062</v>
      </c>
      <c r="D447" s="7">
        <f>D185</f>
        <v>51520.560000000012</v>
      </c>
      <c r="E447" s="7"/>
      <c r="F447" s="7"/>
      <c r="G447" s="7"/>
    </row>
    <row r="448" spans="1:7">
      <c r="A448" s="7"/>
      <c r="B448" s="7"/>
      <c r="C448" s="7" t="s">
        <v>1931</v>
      </c>
      <c r="D448" s="7">
        <f>D210</f>
        <v>0</v>
      </c>
      <c r="E448" s="7"/>
      <c r="F448" s="7"/>
      <c r="G448" s="7"/>
    </row>
    <row r="449" spans="1:7">
      <c r="A449" s="7"/>
      <c r="B449" s="7"/>
      <c r="C449" s="109" t="s">
        <v>2239</v>
      </c>
      <c r="D449" s="7">
        <f>D447-D448</f>
        <v>51520.560000000012</v>
      </c>
      <c r="E449" s="7"/>
      <c r="F449" s="7"/>
      <c r="G449" s="7"/>
    </row>
  </sheetData>
  <phoneticPr fontId="62" type="noConversion"/>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A58"/>
  <sheetViews>
    <sheetView defaultGridColor="0" colorId="22" zoomScale="75" zoomScaleNormal="75" workbookViewId="0">
      <selection activeCell="M19" sqref="M19"/>
    </sheetView>
  </sheetViews>
  <sheetFormatPr defaultColWidth="9.77734375" defaultRowHeight="15"/>
  <cols>
    <col min="1" max="1" width="4.77734375" customWidth="1"/>
    <col min="2" max="2" width="1.77734375" customWidth="1"/>
    <col min="3" max="3" width="31.77734375" customWidth="1"/>
    <col min="4" max="4" width="1.77734375" customWidth="1"/>
    <col min="5" max="5" width="20.77734375" customWidth="1"/>
    <col min="6" max="6" width="1.77734375" customWidth="1"/>
    <col min="8" max="8" width="1.77734375" customWidth="1"/>
    <col min="9" max="9" width="13.77734375" customWidth="1"/>
    <col min="10" max="10" width="1.77734375" customWidth="1"/>
    <col min="11" max="11" width="13.77734375" customWidth="1"/>
    <col min="12" max="12" width="1.77734375" customWidth="1"/>
    <col min="13" max="13" width="13.33203125" customWidth="1"/>
    <col min="14" max="14" width="1.77734375" customWidth="1"/>
    <col min="15" max="15" width="12.77734375" customWidth="1"/>
    <col min="16" max="16" width="1.77734375" customWidth="1"/>
    <col min="17" max="17" width="12.77734375" customWidth="1"/>
    <col min="18" max="18" width="1.77734375" customWidth="1"/>
    <col min="19" max="19" width="12.77734375" customWidth="1"/>
    <col min="20" max="20" width="1.77734375" customWidth="1"/>
    <col min="21" max="21" width="12.77734375" customWidth="1"/>
    <col min="22" max="22" width="1.77734375" customWidth="1"/>
    <col min="23" max="23" width="12.77734375" customWidth="1"/>
    <col min="24" max="24" width="1.77734375" customWidth="1"/>
    <col min="25" max="25" width="13.77734375" customWidth="1"/>
    <col min="26" max="26" width="4.77734375" customWidth="1"/>
  </cols>
  <sheetData>
    <row r="1" spans="1:27" ht="15.75" thickBot="1">
      <c r="A1" s="66" t="str">
        <f>'Data Sheet'!A50</f>
        <v>Annual Report of Pattersonville Telephone Company                                                                 For the period ending December 31, 2014</v>
      </c>
      <c r="B1" s="67"/>
      <c r="C1" s="67"/>
      <c r="D1" s="67"/>
      <c r="E1" s="67"/>
      <c r="F1" s="67"/>
      <c r="G1" s="67"/>
      <c r="H1" s="67"/>
      <c r="I1" s="67"/>
      <c r="J1" s="67"/>
      <c r="K1" s="67"/>
      <c r="L1" s="66" t="str">
        <f>'Data Sheet'!A50</f>
        <v>Annual Report of Pattersonville Telephone Company                                                                 For the period ending December 31, 2014</v>
      </c>
      <c r="M1" s="67"/>
      <c r="N1" s="67"/>
      <c r="O1" s="67"/>
      <c r="P1" s="67"/>
      <c r="Q1" s="67"/>
      <c r="R1" s="67"/>
      <c r="S1" s="67"/>
      <c r="T1" s="67"/>
      <c r="U1" s="67"/>
      <c r="V1" s="67"/>
      <c r="W1" s="67"/>
      <c r="X1" s="67"/>
      <c r="Y1" s="67"/>
      <c r="Z1" s="67"/>
      <c r="AA1" s="67"/>
    </row>
    <row r="2" spans="1:27">
      <c r="A2" s="68"/>
      <c r="B2" s="69"/>
      <c r="C2" s="69"/>
      <c r="D2" s="69"/>
      <c r="E2" s="69"/>
      <c r="F2" s="69"/>
      <c r="G2" s="69"/>
      <c r="H2" s="69"/>
      <c r="I2" s="69"/>
      <c r="J2" s="69"/>
      <c r="K2" s="70"/>
      <c r="L2" s="68"/>
      <c r="M2" s="69"/>
      <c r="N2" s="69"/>
      <c r="O2" s="69"/>
      <c r="P2" s="69"/>
      <c r="Q2" s="69"/>
      <c r="R2" s="69"/>
      <c r="S2" s="69"/>
      <c r="T2" s="69"/>
      <c r="U2" s="69"/>
      <c r="V2" s="69"/>
      <c r="W2" s="69"/>
      <c r="X2" s="69"/>
      <c r="Y2" s="69"/>
      <c r="Z2" s="70"/>
      <c r="AA2" s="67"/>
    </row>
    <row r="3" spans="1:27" ht="15.75">
      <c r="A3" s="153" t="s">
        <v>1972</v>
      </c>
      <c r="B3" s="107"/>
      <c r="C3" s="107"/>
      <c r="D3" s="107"/>
      <c r="E3" s="107"/>
      <c r="F3" s="107"/>
      <c r="G3" s="107"/>
      <c r="H3" s="107"/>
      <c r="I3" s="107"/>
      <c r="J3" s="107"/>
      <c r="K3" s="154"/>
      <c r="L3" s="153" t="s">
        <v>1973</v>
      </c>
      <c r="M3" s="169"/>
      <c r="N3" s="169"/>
      <c r="O3" s="107"/>
      <c r="P3" s="107"/>
      <c r="Q3" s="107"/>
      <c r="R3" s="107"/>
      <c r="S3" s="107"/>
      <c r="T3" s="107"/>
      <c r="U3" s="107"/>
      <c r="V3" s="107"/>
      <c r="W3" s="107"/>
      <c r="X3" s="107"/>
      <c r="Y3" s="107"/>
      <c r="Z3" s="154"/>
      <c r="AA3" s="67"/>
    </row>
    <row r="4" spans="1:27">
      <c r="A4" s="74"/>
      <c r="B4" s="107"/>
      <c r="C4" s="107"/>
      <c r="D4" s="107"/>
      <c r="E4" s="107"/>
      <c r="F4" s="107"/>
      <c r="G4" s="107"/>
      <c r="H4" s="107"/>
      <c r="I4" s="107"/>
      <c r="J4" s="67"/>
      <c r="K4" s="75"/>
      <c r="L4" s="74"/>
      <c r="M4" s="67"/>
      <c r="N4" s="67"/>
      <c r="O4" s="67"/>
      <c r="P4" s="67"/>
      <c r="Q4" s="67"/>
      <c r="R4" s="67"/>
      <c r="S4" s="67"/>
      <c r="T4" s="67"/>
      <c r="U4" s="67"/>
      <c r="V4" s="67"/>
      <c r="W4" s="67"/>
      <c r="X4" s="67"/>
      <c r="Y4" s="67"/>
      <c r="Z4" s="75"/>
      <c r="AA4" s="67"/>
    </row>
    <row r="5" spans="1:27">
      <c r="A5" s="671" t="s">
        <v>1361</v>
      </c>
      <c r="B5" s="1026" t="s">
        <v>1974</v>
      </c>
      <c r="C5" s="1063"/>
      <c r="D5" s="1063"/>
      <c r="E5" s="1063"/>
      <c r="F5" s="1063"/>
      <c r="G5" s="1063"/>
      <c r="H5" s="1063"/>
      <c r="I5" s="1063"/>
      <c r="J5" s="1063"/>
      <c r="K5" s="1064"/>
      <c r="L5" s="670" t="s">
        <v>1975</v>
      </c>
      <c r="M5" s="669"/>
      <c r="N5" s="669"/>
      <c r="O5" s="669"/>
      <c r="P5" s="669"/>
      <c r="Q5" s="669"/>
      <c r="R5" s="669"/>
      <c r="S5" s="669"/>
      <c r="T5" s="669"/>
      <c r="U5" s="669"/>
      <c r="V5" s="669"/>
      <c r="W5" s="669"/>
      <c r="X5" s="152"/>
      <c r="Y5" s="152"/>
      <c r="Z5" s="171"/>
      <c r="AA5" s="67"/>
    </row>
    <row r="6" spans="1:27">
      <c r="A6" s="670"/>
      <c r="B6" s="1026" t="s">
        <v>1976</v>
      </c>
      <c r="C6" s="1063"/>
      <c r="D6" s="1063"/>
      <c r="E6" s="1063"/>
      <c r="F6" s="1063"/>
      <c r="G6" s="1063"/>
      <c r="H6" s="1063"/>
      <c r="I6" s="1063"/>
      <c r="J6" s="1063"/>
      <c r="K6" s="1064"/>
      <c r="L6" s="670" t="s">
        <v>2216</v>
      </c>
      <c r="M6" s="669"/>
      <c r="N6" s="669"/>
      <c r="O6" s="669"/>
      <c r="P6" s="669"/>
      <c r="Q6" s="669"/>
      <c r="R6" s="669"/>
      <c r="S6" s="669"/>
      <c r="T6" s="669"/>
      <c r="U6" s="669"/>
      <c r="V6" s="669"/>
      <c r="W6" s="669"/>
      <c r="X6" s="152"/>
      <c r="Y6" s="152"/>
      <c r="Z6" s="171"/>
      <c r="AA6" s="67"/>
    </row>
    <row r="7" spans="1:27">
      <c r="A7" s="670"/>
      <c r="B7" s="1026"/>
      <c r="C7" s="1063"/>
      <c r="D7" s="1063"/>
      <c r="E7" s="1063"/>
      <c r="F7" s="1063"/>
      <c r="G7" s="1063"/>
      <c r="H7" s="1063"/>
      <c r="I7" s="1063"/>
      <c r="J7" s="1063"/>
      <c r="K7" s="1064"/>
      <c r="L7" s="670" t="s">
        <v>2217</v>
      </c>
      <c r="M7" s="669"/>
      <c r="N7" s="669"/>
      <c r="O7" s="669"/>
      <c r="P7" s="669"/>
      <c r="Q7" s="669"/>
      <c r="R7" s="669"/>
      <c r="S7" s="669"/>
      <c r="T7" s="669"/>
      <c r="U7" s="669"/>
      <c r="V7" s="669"/>
      <c r="W7" s="669"/>
      <c r="X7" s="152"/>
      <c r="Y7" s="152"/>
      <c r="Z7" s="171"/>
      <c r="AA7" s="67"/>
    </row>
    <row r="8" spans="1:27">
      <c r="A8" s="671" t="s">
        <v>1375</v>
      </c>
      <c r="B8" s="1026" t="s">
        <v>2218</v>
      </c>
      <c r="C8" s="1063"/>
      <c r="D8" s="1063"/>
      <c r="E8" s="1063"/>
      <c r="F8" s="1063"/>
      <c r="G8" s="1063"/>
      <c r="H8" s="1063"/>
      <c r="I8" s="1063"/>
      <c r="J8" s="1063"/>
      <c r="K8" s="1064"/>
      <c r="L8" s="670" t="s">
        <v>2219</v>
      </c>
      <c r="M8" s="669"/>
      <c r="N8" s="669"/>
      <c r="O8" s="669"/>
      <c r="P8" s="669"/>
      <c r="Q8" s="669"/>
      <c r="R8" s="669"/>
      <c r="S8" s="669"/>
      <c r="T8" s="669"/>
      <c r="U8" s="669"/>
      <c r="V8" s="669"/>
      <c r="W8" s="669"/>
      <c r="X8" s="152"/>
      <c r="Y8" s="152"/>
      <c r="Z8" s="171"/>
      <c r="AA8" s="67"/>
    </row>
    <row r="9" spans="1:27">
      <c r="A9" s="670"/>
      <c r="B9" s="1026" t="s">
        <v>2220</v>
      </c>
      <c r="C9" s="1063"/>
      <c r="D9" s="1063"/>
      <c r="E9" s="1063"/>
      <c r="F9" s="1063"/>
      <c r="G9" s="1063"/>
      <c r="H9" s="1063"/>
      <c r="I9" s="1063"/>
      <c r="J9" s="1063"/>
      <c r="K9" s="1064"/>
      <c r="L9" s="670"/>
      <c r="M9" s="669"/>
      <c r="N9" s="669"/>
      <c r="O9" s="669"/>
      <c r="P9" s="669"/>
      <c r="Q9" s="669"/>
      <c r="R9" s="669"/>
      <c r="S9" s="669"/>
      <c r="T9" s="669"/>
      <c r="U9" s="669"/>
      <c r="V9" s="669"/>
      <c r="W9" s="669"/>
      <c r="X9" s="152"/>
      <c r="Y9" s="152"/>
      <c r="Z9" s="171"/>
      <c r="AA9" s="67"/>
    </row>
    <row r="10" spans="1:27">
      <c r="A10" s="670"/>
      <c r="B10" s="1026"/>
      <c r="C10" s="1063"/>
      <c r="D10" s="1063"/>
      <c r="E10" s="1063"/>
      <c r="F10" s="1063"/>
      <c r="G10" s="1063"/>
      <c r="H10" s="1063"/>
      <c r="I10" s="1063"/>
      <c r="J10" s="1063"/>
      <c r="K10" s="1064"/>
      <c r="L10" s="670" t="s">
        <v>2221</v>
      </c>
      <c r="M10" s="669"/>
      <c r="N10" s="669"/>
      <c r="O10" s="669"/>
      <c r="P10" s="669"/>
      <c r="Q10" s="669"/>
      <c r="R10" s="669"/>
      <c r="S10" s="669"/>
      <c r="T10" s="669"/>
      <c r="U10" s="669"/>
      <c r="V10" s="669"/>
      <c r="W10" s="669"/>
      <c r="X10" s="152"/>
      <c r="Y10" s="152"/>
      <c r="Z10" s="171"/>
      <c r="AA10" s="67"/>
    </row>
    <row r="11" spans="1:27">
      <c r="A11" s="671" t="s">
        <v>2137</v>
      </c>
      <c r="B11" s="1026" t="s">
        <v>2222</v>
      </c>
      <c r="C11" s="1063"/>
      <c r="D11" s="1063"/>
      <c r="E11" s="1063"/>
      <c r="F11" s="1063"/>
      <c r="G11" s="1063"/>
      <c r="H11" s="1063"/>
      <c r="I11" s="1063"/>
      <c r="J11" s="1063"/>
      <c r="K11" s="1064"/>
      <c r="L11" s="670" t="s">
        <v>2223</v>
      </c>
      <c r="M11" s="669"/>
      <c r="N11" s="669"/>
      <c r="O11" s="669"/>
      <c r="P11" s="669"/>
      <c r="Q11" s="669"/>
      <c r="R11" s="669"/>
      <c r="S11" s="669"/>
      <c r="T11" s="669"/>
      <c r="U11" s="669"/>
      <c r="V11" s="669"/>
      <c r="W11" s="669"/>
      <c r="X11" s="152"/>
      <c r="Y11" s="152"/>
      <c r="Z11" s="171"/>
      <c r="AA11" s="67"/>
    </row>
    <row r="12" spans="1:27">
      <c r="A12" s="670"/>
      <c r="B12" s="1026" t="s">
        <v>2224</v>
      </c>
      <c r="C12" s="1063"/>
      <c r="D12" s="1063"/>
      <c r="E12" s="1063"/>
      <c r="F12" s="1063"/>
      <c r="G12" s="1063"/>
      <c r="H12" s="1063"/>
      <c r="I12" s="1063"/>
      <c r="J12" s="1063"/>
      <c r="K12" s="1064"/>
      <c r="L12" s="670"/>
      <c r="M12" s="669"/>
      <c r="N12" s="669"/>
      <c r="O12" s="669"/>
      <c r="P12" s="669"/>
      <c r="Q12" s="669"/>
      <c r="R12" s="669"/>
      <c r="S12" s="669"/>
      <c r="T12" s="669"/>
      <c r="U12" s="669"/>
      <c r="V12" s="669"/>
      <c r="W12" s="669"/>
      <c r="X12" s="152"/>
      <c r="Y12" s="152"/>
      <c r="Z12" s="171"/>
      <c r="AA12" s="67"/>
    </row>
    <row r="13" spans="1:27">
      <c r="A13" s="173"/>
      <c r="B13" s="174"/>
      <c r="C13" s="174"/>
      <c r="D13" s="174"/>
      <c r="E13" s="174"/>
      <c r="F13" s="174"/>
      <c r="G13" s="174"/>
      <c r="H13" s="174"/>
      <c r="I13" s="174"/>
      <c r="J13" s="175"/>
      <c r="K13" s="176"/>
      <c r="L13" s="673"/>
      <c r="M13" s="672"/>
      <c r="N13" s="672"/>
      <c r="O13" s="672"/>
      <c r="P13" s="672"/>
      <c r="Q13" s="672"/>
      <c r="R13" s="672"/>
      <c r="S13" s="672"/>
      <c r="T13" s="672"/>
      <c r="U13" s="672"/>
      <c r="V13" s="672"/>
      <c r="W13" s="672"/>
      <c r="X13" s="175"/>
      <c r="Y13" s="175"/>
      <c r="Z13" s="176"/>
      <c r="AA13" s="67"/>
    </row>
    <row r="14" spans="1:27">
      <c r="A14" s="74"/>
      <c r="B14" s="177"/>
      <c r="C14" s="178"/>
      <c r="D14" s="134" t="s">
        <v>2225</v>
      </c>
      <c r="E14" s="107"/>
      <c r="F14" s="179" t="s">
        <v>2226</v>
      </c>
      <c r="G14" s="107"/>
      <c r="H14" s="180"/>
      <c r="I14" s="134" t="s">
        <v>2227</v>
      </c>
      <c r="J14" s="107"/>
      <c r="K14" s="154"/>
      <c r="L14" s="74"/>
      <c r="M14" s="67"/>
      <c r="N14" s="177"/>
      <c r="O14" s="181"/>
      <c r="P14" s="182"/>
      <c r="Q14" s="67"/>
      <c r="R14" s="182"/>
      <c r="S14" s="183"/>
      <c r="T14" s="67"/>
      <c r="U14" s="67"/>
      <c r="V14" s="182"/>
      <c r="W14" s="183"/>
      <c r="X14" s="67"/>
      <c r="Y14" s="67"/>
      <c r="Z14" s="97"/>
      <c r="AA14" s="67"/>
    </row>
    <row r="15" spans="1:27">
      <c r="A15" s="98" t="s">
        <v>2228</v>
      </c>
      <c r="B15" s="177"/>
      <c r="C15" s="178"/>
      <c r="D15" s="134" t="s">
        <v>2229</v>
      </c>
      <c r="E15" s="107"/>
      <c r="F15" s="179" t="s">
        <v>2230</v>
      </c>
      <c r="G15" s="107"/>
      <c r="H15" s="177"/>
      <c r="I15" s="184" t="s">
        <v>2231</v>
      </c>
      <c r="J15" s="181"/>
      <c r="K15" s="185" t="s">
        <v>2232</v>
      </c>
      <c r="L15" s="74"/>
      <c r="M15" s="96" t="s">
        <v>2233</v>
      </c>
      <c r="N15" s="177"/>
      <c r="O15" s="96" t="s">
        <v>2234</v>
      </c>
      <c r="P15" s="177"/>
      <c r="Q15" s="96" t="s">
        <v>2235</v>
      </c>
      <c r="R15" s="177"/>
      <c r="S15" s="186" t="s">
        <v>2236</v>
      </c>
      <c r="T15" s="67"/>
      <c r="U15" s="96" t="s">
        <v>2237</v>
      </c>
      <c r="V15" s="177"/>
      <c r="W15" s="186" t="s">
        <v>2238</v>
      </c>
      <c r="X15" s="67"/>
      <c r="Y15" s="96" t="s">
        <v>2239</v>
      </c>
      <c r="Z15" s="94" t="s">
        <v>2228</v>
      </c>
      <c r="AA15" s="67"/>
    </row>
    <row r="16" spans="1:27">
      <c r="A16" s="98" t="s">
        <v>2240</v>
      </c>
      <c r="B16" s="177"/>
      <c r="C16" s="186" t="s">
        <v>2241</v>
      </c>
      <c r="D16" s="134" t="s">
        <v>2242</v>
      </c>
      <c r="E16" s="107"/>
      <c r="F16" s="179" t="s">
        <v>2243</v>
      </c>
      <c r="G16" s="107"/>
      <c r="H16" s="177"/>
      <c r="I16" s="186" t="s">
        <v>2244</v>
      </c>
      <c r="J16" s="67"/>
      <c r="K16" s="140" t="s">
        <v>2245</v>
      </c>
      <c r="L16" s="74"/>
      <c r="M16" s="96" t="s">
        <v>2246</v>
      </c>
      <c r="N16" s="177"/>
      <c r="O16" s="96" t="s">
        <v>2247</v>
      </c>
      <c r="P16" s="177"/>
      <c r="Q16" s="96" t="s">
        <v>2248</v>
      </c>
      <c r="R16" s="177"/>
      <c r="S16" s="186" t="s">
        <v>2249</v>
      </c>
      <c r="T16" s="67"/>
      <c r="U16" s="96" t="s">
        <v>2250</v>
      </c>
      <c r="V16" s="177"/>
      <c r="W16" s="186" t="s">
        <v>2251</v>
      </c>
      <c r="X16" s="67"/>
      <c r="Y16" s="96" t="s">
        <v>2252</v>
      </c>
      <c r="Z16" s="94" t="s">
        <v>2240</v>
      </c>
      <c r="AA16" s="67"/>
    </row>
    <row r="17" spans="1:27">
      <c r="A17" s="74"/>
      <c r="B17" s="177"/>
      <c r="C17" s="186" t="s">
        <v>2722</v>
      </c>
      <c r="D17" s="134" t="s">
        <v>2723</v>
      </c>
      <c r="E17" s="107"/>
      <c r="F17" s="179" t="s">
        <v>2253</v>
      </c>
      <c r="G17" s="107"/>
      <c r="H17" s="177"/>
      <c r="I17" s="186" t="s">
        <v>2254</v>
      </c>
      <c r="J17" s="67"/>
      <c r="K17" s="140" t="s">
        <v>2255</v>
      </c>
      <c r="L17" s="74"/>
      <c r="M17" s="96" t="s">
        <v>2256</v>
      </c>
      <c r="N17" s="177"/>
      <c r="O17" s="96" t="s">
        <v>2257</v>
      </c>
      <c r="P17" s="177"/>
      <c r="Q17" s="96" t="s">
        <v>2258</v>
      </c>
      <c r="R17" s="177"/>
      <c r="S17" s="186" t="s">
        <v>2259</v>
      </c>
      <c r="T17" s="67"/>
      <c r="U17" s="96" t="s">
        <v>2260</v>
      </c>
      <c r="V17" s="177"/>
      <c r="W17" s="186" t="s">
        <v>2261</v>
      </c>
      <c r="X17" s="67"/>
      <c r="Y17" s="96" t="s">
        <v>2262</v>
      </c>
      <c r="Z17" s="97"/>
      <c r="AA17" s="67"/>
    </row>
    <row r="18" spans="1:27">
      <c r="A18" s="74"/>
      <c r="B18" s="177"/>
      <c r="C18" s="178"/>
      <c r="D18" s="67"/>
      <c r="E18" s="67"/>
      <c r="F18" s="179" t="s">
        <v>2724</v>
      </c>
      <c r="G18" s="107"/>
      <c r="H18" s="177"/>
      <c r="I18" s="187"/>
      <c r="J18" s="67"/>
      <c r="K18" s="75"/>
      <c r="L18" s="74"/>
      <c r="M18" s="67"/>
      <c r="N18" s="177"/>
      <c r="O18" s="67"/>
      <c r="P18" s="177"/>
      <c r="Q18" s="67"/>
      <c r="R18" s="177"/>
      <c r="S18" s="178"/>
      <c r="T18" s="67"/>
      <c r="U18" s="67"/>
      <c r="V18" s="177"/>
      <c r="W18" s="178"/>
      <c r="X18" s="67"/>
      <c r="Y18" s="67"/>
      <c r="Z18" s="97"/>
      <c r="AA18" s="67"/>
    </row>
    <row r="19" spans="1:27">
      <c r="A19" s="76" t="s">
        <v>2727</v>
      </c>
      <c r="B19" s="182"/>
      <c r="C19" s="1474" t="s">
        <v>2927</v>
      </c>
      <c r="D19" s="189"/>
      <c r="E19" s="1477" t="s">
        <v>2931</v>
      </c>
      <c r="F19" s="190"/>
      <c r="G19" s="1471" t="s">
        <v>2935</v>
      </c>
      <c r="H19" s="190"/>
      <c r="I19" s="191">
        <v>129397</v>
      </c>
      <c r="J19" s="189"/>
      <c r="K19" s="192">
        <v>154858.18</v>
      </c>
      <c r="L19" s="193"/>
      <c r="M19" s="194"/>
      <c r="N19" s="195"/>
      <c r="O19" s="194"/>
      <c r="P19" s="190"/>
      <c r="Q19" s="194"/>
      <c r="R19" s="190"/>
      <c r="S19" s="191"/>
      <c r="T19" s="189"/>
      <c r="U19" s="194"/>
      <c r="V19" s="190"/>
      <c r="W19" s="191"/>
      <c r="X19" s="189"/>
      <c r="Y19" s="196">
        <f t="shared" ref="Y19:Y43" si="0">SUM(K19:W19)</f>
        <v>154858.18</v>
      </c>
      <c r="Z19" s="80" t="s">
        <v>2727</v>
      </c>
      <c r="AA19" s="67"/>
    </row>
    <row r="20" spans="1:27">
      <c r="A20" s="98" t="s">
        <v>1726</v>
      </c>
      <c r="B20" s="177"/>
      <c r="C20" s="1475" t="s">
        <v>2928</v>
      </c>
      <c r="D20" s="30"/>
      <c r="E20" s="1476" t="s">
        <v>2932</v>
      </c>
      <c r="F20" s="198"/>
      <c r="G20" s="1472" t="s">
        <v>2935</v>
      </c>
      <c r="H20" s="198"/>
      <c r="I20" s="199"/>
      <c r="J20" s="30"/>
      <c r="K20" s="200"/>
      <c r="L20" s="201"/>
      <c r="M20" s="202"/>
      <c r="N20" s="203"/>
      <c r="O20" s="202"/>
      <c r="P20" s="198"/>
      <c r="Q20" s="202"/>
      <c r="R20" s="198"/>
      <c r="S20" s="199"/>
      <c r="T20" s="30"/>
      <c r="U20" s="202"/>
      <c r="V20" s="198"/>
      <c r="W20" s="199"/>
      <c r="X20" s="30"/>
      <c r="Y20" s="204">
        <f t="shared" si="0"/>
        <v>0</v>
      </c>
      <c r="Z20" s="94" t="s">
        <v>1726</v>
      </c>
      <c r="AA20" s="67"/>
    </row>
    <row r="21" spans="1:27">
      <c r="A21" s="98" t="s">
        <v>1971</v>
      </c>
      <c r="B21" s="177"/>
      <c r="C21" s="1475" t="s">
        <v>2929</v>
      </c>
      <c r="D21" s="30"/>
      <c r="E21" s="1476" t="s">
        <v>2933</v>
      </c>
      <c r="F21" s="198"/>
      <c r="G21" s="1472" t="s">
        <v>2935</v>
      </c>
      <c r="H21" s="198"/>
      <c r="I21" s="199"/>
      <c r="J21" s="30"/>
      <c r="K21" s="200"/>
      <c r="L21" s="201"/>
      <c r="M21" s="202"/>
      <c r="N21" s="203"/>
      <c r="O21" s="202"/>
      <c r="P21" s="198"/>
      <c r="Q21" s="202"/>
      <c r="R21" s="198"/>
      <c r="S21" s="199"/>
      <c r="T21" s="30"/>
      <c r="U21" s="202"/>
      <c r="V21" s="198"/>
      <c r="W21" s="199"/>
      <c r="X21" s="30"/>
      <c r="Y21" s="204">
        <f t="shared" si="0"/>
        <v>0</v>
      </c>
      <c r="Z21" s="94" t="s">
        <v>1971</v>
      </c>
      <c r="AA21" s="67"/>
    </row>
    <row r="22" spans="1:27">
      <c r="A22" s="98" t="s">
        <v>2263</v>
      </c>
      <c r="B22" s="177"/>
      <c r="C22" s="1475" t="s">
        <v>2930</v>
      </c>
      <c r="D22" s="30"/>
      <c r="E22" s="1476" t="s">
        <v>2934</v>
      </c>
      <c r="F22" s="198"/>
      <c r="G22" s="1472" t="s">
        <v>2935</v>
      </c>
      <c r="H22" s="198"/>
      <c r="I22" s="199"/>
      <c r="J22" s="30"/>
      <c r="K22" s="200"/>
      <c r="L22" s="201"/>
      <c r="M22" s="202"/>
      <c r="N22" s="203"/>
      <c r="O22" s="202"/>
      <c r="P22" s="198"/>
      <c r="Q22" s="202"/>
      <c r="R22" s="198"/>
      <c r="S22" s="199"/>
      <c r="T22" s="30"/>
      <c r="U22" s="202"/>
      <c r="V22" s="198"/>
      <c r="W22" s="199"/>
      <c r="X22" s="30"/>
      <c r="Y22" s="204">
        <f t="shared" si="0"/>
        <v>0</v>
      </c>
      <c r="Z22" s="94" t="s">
        <v>2263</v>
      </c>
      <c r="AA22" s="67"/>
    </row>
    <row r="23" spans="1:27">
      <c r="A23" s="98" t="s">
        <v>2264</v>
      </c>
      <c r="B23" s="177"/>
      <c r="C23" s="197"/>
      <c r="D23" s="30"/>
      <c r="E23" s="30"/>
      <c r="F23" s="198"/>
      <c r="G23" s="1472"/>
      <c r="H23" s="198"/>
      <c r="I23" s="199"/>
      <c r="J23" s="30"/>
      <c r="K23" s="200"/>
      <c r="L23" s="201"/>
      <c r="M23" s="202"/>
      <c r="N23" s="203"/>
      <c r="O23" s="202"/>
      <c r="P23" s="198"/>
      <c r="Q23" s="202"/>
      <c r="R23" s="198"/>
      <c r="S23" s="199"/>
      <c r="T23" s="30"/>
      <c r="U23" s="202"/>
      <c r="V23" s="198"/>
      <c r="W23" s="199"/>
      <c r="X23" s="30"/>
      <c r="Y23" s="204">
        <f t="shared" si="0"/>
        <v>0</v>
      </c>
      <c r="Z23" s="94" t="s">
        <v>2264</v>
      </c>
      <c r="AA23" s="67"/>
    </row>
    <row r="24" spans="1:27">
      <c r="A24" s="98" t="s">
        <v>2735</v>
      </c>
      <c r="B24" s="177"/>
      <c r="C24" s="197"/>
      <c r="D24" s="30"/>
      <c r="E24" s="30"/>
      <c r="F24" s="198"/>
      <c r="G24" s="30"/>
      <c r="H24" s="198"/>
      <c r="I24" s="199"/>
      <c r="J24" s="30"/>
      <c r="K24" s="200"/>
      <c r="L24" s="201"/>
      <c r="M24" s="202"/>
      <c r="N24" s="203"/>
      <c r="O24" s="202"/>
      <c r="P24" s="198"/>
      <c r="Q24" s="202"/>
      <c r="R24" s="198"/>
      <c r="S24" s="199"/>
      <c r="T24" s="30"/>
      <c r="U24" s="202"/>
      <c r="V24" s="198"/>
      <c r="W24" s="199"/>
      <c r="X24" s="30"/>
      <c r="Y24" s="204">
        <f t="shared" si="0"/>
        <v>0</v>
      </c>
      <c r="Z24" s="94" t="s">
        <v>2735</v>
      </c>
      <c r="AA24" s="67"/>
    </row>
    <row r="25" spans="1:27">
      <c r="A25" s="98" t="s">
        <v>2738</v>
      </c>
      <c r="B25" s="177"/>
      <c r="C25" s="197"/>
      <c r="D25" s="30"/>
      <c r="E25" s="30"/>
      <c r="F25" s="198"/>
      <c r="G25" s="30"/>
      <c r="H25" s="198"/>
      <c r="I25" s="199"/>
      <c r="J25" s="30"/>
      <c r="K25" s="200"/>
      <c r="L25" s="201"/>
      <c r="M25" s="202"/>
      <c r="N25" s="203"/>
      <c r="O25" s="202"/>
      <c r="P25" s="198"/>
      <c r="Q25" s="202"/>
      <c r="R25" s="198"/>
      <c r="S25" s="199"/>
      <c r="T25" s="30"/>
      <c r="U25" s="202"/>
      <c r="V25" s="198"/>
      <c r="W25" s="199"/>
      <c r="X25" s="30"/>
      <c r="Y25" s="204">
        <f t="shared" si="0"/>
        <v>0</v>
      </c>
      <c r="Z25" s="94" t="s">
        <v>2738</v>
      </c>
      <c r="AA25" s="67"/>
    </row>
    <row r="26" spans="1:27">
      <c r="A26" s="98" t="s">
        <v>154</v>
      </c>
      <c r="B26" s="177"/>
      <c r="C26" s="197"/>
      <c r="D26" s="30"/>
      <c r="E26" s="30"/>
      <c r="F26" s="198"/>
      <c r="G26" s="30"/>
      <c r="H26" s="198"/>
      <c r="I26" s="199"/>
      <c r="J26" s="30"/>
      <c r="K26" s="200"/>
      <c r="L26" s="201"/>
      <c r="M26" s="202"/>
      <c r="N26" s="203"/>
      <c r="O26" s="202"/>
      <c r="P26" s="198"/>
      <c r="Q26" s="202"/>
      <c r="R26" s="198"/>
      <c r="S26" s="199"/>
      <c r="T26" s="30"/>
      <c r="U26" s="202"/>
      <c r="V26" s="198"/>
      <c r="W26" s="199"/>
      <c r="X26" s="30"/>
      <c r="Y26" s="204">
        <f t="shared" si="0"/>
        <v>0</v>
      </c>
      <c r="Z26" s="94" t="s">
        <v>154</v>
      </c>
      <c r="AA26" s="67"/>
    </row>
    <row r="27" spans="1:27">
      <c r="A27" s="98" t="s">
        <v>2591</v>
      </c>
      <c r="B27" s="177"/>
      <c r="C27" s="197"/>
      <c r="D27" s="30"/>
      <c r="E27" s="30"/>
      <c r="F27" s="198"/>
      <c r="G27" s="30"/>
      <c r="H27" s="198"/>
      <c r="I27" s="199"/>
      <c r="J27" s="30"/>
      <c r="K27" s="200"/>
      <c r="L27" s="201"/>
      <c r="M27" s="202"/>
      <c r="N27" s="203"/>
      <c r="O27" s="202"/>
      <c r="P27" s="198"/>
      <c r="Q27" s="202"/>
      <c r="R27" s="198"/>
      <c r="S27" s="199"/>
      <c r="T27" s="30"/>
      <c r="U27" s="202"/>
      <c r="V27" s="198"/>
      <c r="W27" s="199"/>
      <c r="X27" s="30"/>
      <c r="Y27" s="204">
        <f t="shared" si="0"/>
        <v>0</v>
      </c>
      <c r="Z27" s="94" t="s">
        <v>2591</v>
      </c>
      <c r="AA27" s="67"/>
    </row>
    <row r="28" spans="1:27">
      <c r="A28" s="98" t="s">
        <v>2265</v>
      </c>
      <c r="B28" s="177"/>
      <c r="C28" s="197"/>
      <c r="D28" s="30"/>
      <c r="E28" s="30"/>
      <c r="F28" s="198"/>
      <c r="G28" s="30"/>
      <c r="H28" s="198"/>
      <c r="I28" s="199"/>
      <c r="J28" s="30"/>
      <c r="K28" s="200"/>
      <c r="L28" s="201"/>
      <c r="M28" s="202"/>
      <c r="N28" s="203"/>
      <c r="O28" s="202"/>
      <c r="P28" s="198"/>
      <c r="Q28" s="202"/>
      <c r="R28" s="198"/>
      <c r="S28" s="199"/>
      <c r="T28" s="30"/>
      <c r="U28" s="202"/>
      <c r="V28" s="198"/>
      <c r="W28" s="199"/>
      <c r="X28" s="30"/>
      <c r="Y28" s="204">
        <f t="shared" si="0"/>
        <v>0</v>
      </c>
      <c r="Z28" s="94" t="s">
        <v>2265</v>
      </c>
      <c r="AA28" s="67"/>
    </row>
    <row r="29" spans="1:27">
      <c r="A29" s="98" t="s">
        <v>2266</v>
      </c>
      <c r="B29" s="177"/>
      <c r="C29" s="197"/>
      <c r="D29" s="30"/>
      <c r="E29" s="30"/>
      <c r="F29" s="198"/>
      <c r="G29" s="30"/>
      <c r="H29" s="198"/>
      <c r="I29" s="199"/>
      <c r="J29" s="30"/>
      <c r="K29" s="200"/>
      <c r="L29" s="201"/>
      <c r="M29" s="202"/>
      <c r="N29" s="203"/>
      <c r="O29" s="202"/>
      <c r="P29" s="198"/>
      <c r="Q29" s="202"/>
      <c r="R29" s="198"/>
      <c r="S29" s="199"/>
      <c r="T29" s="30"/>
      <c r="U29" s="202"/>
      <c r="V29" s="198"/>
      <c r="W29" s="199"/>
      <c r="X29" s="30"/>
      <c r="Y29" s="204">
        <f t="shared" si="0"/>
        <v>0</v>
      </c>
      <c r="Z29" s="94" t="s">
        <v>2266</v>
      </c>
      <c r="AA29" s="67"/>
    </row>
    <row r="30" spans="1:27">
      <c r="A30" s="98" t="s">
        <v>2267</v>
      </c>
      <c r="B30" s="177"/>
      <c r="C30" s="197"/>
      <c r="D30" s="30"/>
      <c r="E30" s="30"/>
      <c r="F30" s="198"/>
      <c r="G30" s="30"/>
      <c r="H30" s="198"/>
      <c r="I30" s="199"/>
      <c r="J30" s="30"/>
      <c r="K30" s="200"/>
      <c r="L30" s="201"/>
      <c r="M30" s="202"/>
      <c r="N30" s="203"/>
      <c r="O30" s="202"/>
      <c r="P30" s="198"/>
      <c r="Q30" s="202"/>
      <c r="R30" s="198"/>
      <c r="S30" s="199"/>
      <c r="T30" s="30"/>
      <c r="U30" s="202"/>
      <c r="V30" s="198"/>
      <c r="W30" s="199"/>
      <c r="X30" s="30"/>
      <c r="Y30" s="204">
        <f t="shared" si="0"/>
        <v>0</v>
      </c>
      <c r="Z30" s="94" t="s">
        <v>2267</v>
      </c>
      <c r="AA30" s="67"/>
    </row>
    <row r="31" spans="1:27">
      <c r="A31" s="98" t="s">
        <v>2268</v>
      </c>
      <c r="B31" s="177"/>
      <c r="C31" s="197"/>
      <c r="D31" s="30"/>
      <c r="E31" s="30"/>
      <c r="F31" s="198"/>
      <c r="G31" s="30"/>
      <c r="H31" s="198"/>
      <c r="I31" s="199"/>
      <c r="J31" s="30"/>
      <c r="K31" s="200"/>
      <c r="L31" s="201"/>
      <c r="M31" s="202"/>
      <c r="N31" s="203"/>
      <c r="O31" s="202"/>
      <c r="P31" s="198"/>
      <c r="Q31" s="202"/>
      <c r="R31" s="198"/>
      <c r="S31" s="199"/>
      <c r="T31" s="30"/>
      <c r="U31" s="202"/>
      <c r="V31" s="198"/>
      <c r="W31" s="199"/>
      <c r="X31" s="30"/>
      <c r="Y31" s="204">
        <f t="shared" si="0"/>
        <v>0</v>
      </c>
      <c r="Z31" s="94" t="s">
        <v>2268</v>
      </c>
      <c r="AA31" s="67"/>
    </row>
    <row r="32" spans="1:27">
      <c r="A32" s="98" t="s">
        <v>2269</v>
      </c>
      <c r="B32" s="177"/>
      <c r="C32" s="197"/>
      <c r="D32" s="30"/>
      <c r="E32" s="30"/>
      <c r="F32" s="198"/>
      <c r="G32" s="30"/>
      <c r="H32" s="198"/>
      <c r="I32" s="199"/>
      <c r="J32" s="30"/>
      <c r="K32" s="200"/>
      <c r="L32" s="201"/>
      <c r="M32" s="202"/>
      <c r="N32" s="203"/>
      <c r="O32" s="202"/>
      <c r="P32" s="198"/>
      <c r="Q32" s="202"/>
      <c r="R32" s="198"/>
      <c r="S32" s="199"/>
      <c r="T32" s="30"/>
      <c r="U32" s="202"/>
      <c r="V32" s="198"/>
      <c r="W32" s="199"/>
      <c r="X32" s="30"/>
      <c r="Y32" s="204">
        <f t="shared" si="0"/>
        <v>0</v>
      </c>
      <c r="Z32" s="94" t="s">
        <v>2269</v>
      </c>
      <c r="AA32" s="67"/>
    </row>
    <row r="33" spans="1:27">
      <c r="A33" s="98" t="s">
        <v>2270</v>
      </c>
      <c r="B33" s="177"/>
      <c r="C33" s="197"/>
      <c r="D33" s="30"/>
      <c r="E33" s="30"/>
      <c r="F33" s="198"/>
      <c r="G33" s="30"/>
      <c r="H33" s="198"/>
      <c r="I33" s="199"/>
      <c r="J33" s="30"/>
      <c r="K33" s="200"/>
      <c r="L33" s="201"/>
      <c r="M33" s="202"/>
      <c r="N33" s="203"/>
      <c r="O33" s="202"/>
      <c r="P33" s="198"/>
      <c r="Q33" s="202"/>
      <c r="R33" s="198"/>
      <c r="S33" s="199"/>
      <c r="T33" s="30"/>
      <c r="U33" s="202"/>
      <c r="V33" s="198"/>
      <c r="W33" s="199"/>
      <c r="X33" s="30"/>
      <c r="Y33" s="204">
        <f t="shared" si="0"/>
        <v>0</v>
      </c>
      <c r="Z33" s="94" t="s">
        <v>2270</v>
      </c>
      <c r="AA33" s="67"/>
    </row>
    <row r="34" spans="1:27">
      <c r="A34" s="98" t="s">
        <v>2271</v>
      </c>
      <c r="B34" s="177"/>
      <c r="C34" s="197"/>
      <c r="D34" s="30"/>
      <c r="E34" s="30"/>
      <c r="F34" s="198"/>
      <c r="G34" s="30"/>
      <c r="H34" s="198"/>
      <c r="I34" s="199"/>
      <c r="J34" s="30"/>
      <c r="K34" s="200"/>
      <c r="L34" s="201"/>
      <c r="M34" s="202"/>
      <c r="N34" s="203"/>
      <c r="O34" s="202"/>
      <c r="P34" s="198"/>
      <c r="Q34" s="202"/>
      <c r="R34" s="198"/>
      <c r="S34" s="199"/>
      <c r="T34" s="30"/>
      <c r="U34" s="202"/>
      <c r="V34" s="198"/>
      <c r="W34" s="199"/>
      <c r="X34" s="30"/>
      <c r="Y34" s="204">
        <f t="shared" si="0"/>
        <v>0</v>
      </c>
      <c r="Z34" s="94" t="s">
        <v>2271</v>
      </c>
      <c r="AA34" s="67"/>
    </row>
    <row r="35" spans="1:27">
      <c r="A35" s="98" t="s">
        <v>2272</v>
      </c>
      <c r="B35" s="177"/>
      <c r="C35" s="197"/>
      <c r="D35" s="30"/>
      <c r="E35" s="30"/>
      <c r="F35" s="198"/>
      <c r="G35" s="30"/>
      <c r="H35" s="198"/>
      <c r="I35" s="199"/>
      <c r="J35" s="30"/>
      <c r="K35" s="200"/>
      <c r="L35" s="201"/>
      <c r="M35" s="202"/>
      <c r="N35" s="203"/>
      <c r="O35" s="202"/>
      <c r="P35" s="198"/>
      <c r="Q35" s="202"/>
      <c r="R35" s="198"/>
      <c r="S35" s="199"/>
      <c r="T35" s="30"/>
      <c r="U35" s="202"/>
      <c r="V35" s="198"/>
      <c r="W35" s="199"/>
      <c r="X35" s="30"/>
      <c r="Y35" s="204">
        <f t="shared" si="0"/>
        <v>0</v>
      </c>
      <c r="Z35" s="94" t="s">
        <v>2272</v>
      </c>
      <c r="AA35" s="67"/>
    </row>
    <row r="36" spans="1:27">
      <c r="A36" s="98" t="s">
        <v>2273</v>
      </c>
      <c r="B36" s="177"/>
      <c r="C36" s="197"/>
      <c r="D36" s="30"/>
      <c r="E36" s="30"/>
      <c r="F36" s="198"/>
      <c r="G36" s="30"/>
      <c r="H36" s="198"/>
      <c r="I36" s="199"/>
      <c r="J36" s="30"/>
      <c r="K36" s="200"/>
      <c r="L36" s="201"/>
      <c r="M36" s="202"/>
      <c r="N36" s="203"/>
      <c r="O36" s="202"/>
      <c r="P36" s="198"/>
      <c r="Q36" s="202"/>
      <c r="R36" s="198"/>
      <c r="S36" s="199"/>
      <c r="T36" s="30"/>
      <c r="U36" s="202"/>
      <c r="V36" s="198"/>
      <c r="W36" s="199"/>
      <c r="X36" s="30"/>
      <c r="Y36" s="204">
        <f t="shared" si="0"/>
        <v>0</v>
      </c>
      <c r="Z36" s="94" t="s">
        <v>2273</v>
      </c>
      <c r="AA36" s="67"/>
    </row>
    <row r="37" spans="1:27">
      <c r="A37" s="98" t="s">
        <v>2274</v>
      </c>
      <c r="B37" s="177"/>
      <c r="C37" s="197"/>
      <c r="D37" s="30"/>
      <c r="E37" s="30"/>
      <c r="F37" s="198"/>
      <c r="G37" s="30"/>
      <c r="H37" s="198"/>
      <c r="I37" s="199"/>
      <c r="J37" s="30"/>
      <c r="K37" s="200"/>
      <c r="L37" s="201"/>
      <c r="M37" s="202"/>
      <c r="N37" s="203"/>
      <c r="O37" s="202"/>
      <c r="P37" s="198"/>
      <c r="Q37" s="202"/>
      <c r="R37" s="198"/>
      <c r="S37" s="199"/>
      <c r="T37" s="30"/>
      <c r="U37" s="202"/>
      <c r="V37" s="198"/>
      <c r="W37" s="199"/>
      <c r="X37" s="30"/>
      <c r="Y37" s="204">
        <f t="shared" si="0"/>
        <v>0</v>
      </c>
      <c r="Z37" s="94" t="s">
        <v>2274</v>
      </c>
      <c r="AA37" s="67"/>
    </row>
    <row r="38" spans="1:27">
      <c r="A38" s="98" t="s">
        <v>2275</v>
      </c>
      <c r="B38" s="177"/>
      <c r="C38" s="197"/>
      <c r="D38" s="30"/>
      <c r="E38" s="30"/>
      <c r="F38" s="198"/>
      <c r="G38" s="30"/>
      <c r="H38" s="198"/>
      <c r="I38" s="199"/>
      <c r="J38" s="30"/>
      <c r="K38" s="200"/>
      <c r="L38" s="201"/>
      <c r="M38" s="202"/>
      <c r="N38" s="203"/>
      <c r="O38" s="202"/>
      <c r="P38" s="198"/>
      <c r="Q38" s="202"/>
      <c r="R38" s="198"/>
      <c r="S38" s="199"/>
      <c r="T38" s="30"/>
      <c r="U38" s="202"/>
      <c r="V38" s="198"/>
      <c r="W38" s="199"/>
      <c r="X38" s="30"/>
      <c r="Y38" s="204">
        <f t="shared" si="0"/>
        <v>0</v>
      </c>
      <c r="Z38" s="94" t="s">
        <v>2275</v>
      </c>
      <c r="AA38" s="67"/>
    </row>
    <row r="39" spans="1:27">
      <c r="A39" s="98" t="s">
        <v>2276</v>
      </c>
      <c r="B39" s="177"/>
      <c r="C39" s="197"/>
      <c r="D39" s="30"/>
      <c r="E39" s="30"/>
      <c r="F39" s="198"/>
      <c r="G39" s="30"/>
      <c r="H39" s="198"/>
      <c r="I39" s="199"/>
      <c r="J39" s="30"/>
      <c r="K39" s="200"/>
      <c r="L39" s="201"/>
      <c r="M39" s="202"/>
      <c r="N39" s="203"/>
      <c r="O39" s="202"/>
      <c r="P39" s="198"/>
      <c r="Q39" s="202"/>
      <c r="R39" s="198"/>
      <c r="S39" s="199"/>
      <c r="T39" s="30"/>
      <c r="U39" s="202"/>
      <c r="V39" s="198"/>
      <c r="W39" s="199"/>
      <c r="X39" s="30"/>
      <c r="Y39" s="204">
        <f t="shared" si="0"/>
        <v>0</v>
      </c>
      <c r="Z39" s="94" t="s">
        <v>2276</v>
      </c>
      <c r="AA39" s="67"/>
    </row>
    <row r="40" spans="1:27">
      <c r="A40" s="98" t="s">
        <v>2277</v>
      </c>
      <c r="B40" s="177"/>
      <c r="C40" s="197"/>
      <c r="D40" s="30"/>
      <c r="E40" s="30"/>
      <c r="F40" s="198"/>
      <c r="G40" s="30"/>
      <c r="H40" s="198"/>
      <c r="I40" s="199"/>
      <c r="J40" s="30"/>
      <c r="K40" s="200"/>
      <c r="L40" s="201"/>
      <c r="M40" s="202"/>
      <c r="N40" s="203"/>
      <c r="O40" s="202"/>
      <c r="P40" s="198"/>
      <c r="Q40" s="202"/>
      <c r="R40" s="198"/>
      <c r="S40" s="199"/>
      <c r="T40" s="30"/>
      <c r="U40" s="202"/>
      <c r="V40" s="198"/>
      <c r="W40" s="199"/>
      <c r="X40" s="30"/>
      <c r="Y40" s="204">
        <f t="shared" si="0"/>
        <v>0</v>
      </c>
      <c r="Z40" s="94" t="s">
        <v>2277</v>
      </c>
      <c r="AA40" s="67"/>
    </row>
    <row r="41" spans="1:27">
      <c r="A41" s="98" t="s">
        <v>2278</v>
      </c>
      <c r="B41" s="177"/>
      <c r="C41" s="197"/>
      <c r="D41" s="30"/>
      <c r="E41" s="30"/>
      <c r="F41" s="198"/>
      <c r="G41" s="30"/>
      <c r="H41" s="198"/>
      <c r="I41" s="199"/>
      <c r="J41" s="30"/>
      <c r="K41" s="200"/>
      <c r="L41" s="201"/>
      <c r="M41" s="202"/>
      <c r="N41" s="203"/>
      <c r="O41" s="202"/>
      <c r="P41" s="198"/>
      <c r="Q41" s="202"/>
      <c r="R41" s="198"/>
      <c r="S41" s="199"/>
      <c r="T41" s="30"/>
      <c r="U41" s="202"/>
      <c r="V41" s="198"/>
      <c r="W41" s="199"/>
      <c r="X41" s="30"/>
      <c r="Y41" s="204">
        <f t="shared" si="0"/>
        <v>0</v>
      </c>
      <c r="Z41" s="94" t="s">
        <v>2278</v>
      </c>
      <c r="AA41" s="67"/>
    </row>
    <row r="42" spans="1:27">
      <c r="A42" s="98" t="s">
        <v>2279</v>
      </c>
      <c r="B42" s="177"/>
      <c r="C42" s="197"/>
      <c r="D42" s="30"/>
      <c r="E42" s="30"/>
      <c r="F42" s="198"/>
      <c r="G42" s="30"/>
      <c r="H42" s="198"/>
      <c r="I42" s="199"/>
      <c r="J42" s="30"/>
      <c r="K42" s="200"/>
      <c r="L42" s="201"/>
      <c r="M42" s="202"/>
      <c r="N42" s="203"/>
      <c r="O42" s="202"/>
      <c r="P42" s="198"/>
      <c r="Q42" s="202"/>
      <c r="R42" s="198"/>
      <c r="S42" s="199"/>
      <c r="T42" s="30"/>
      <c r="U42" s="202"/>
      <c r="V42" s="198"/>
      <c r="W42" s="199"/>
      <c r="X42" s="30"/>
      <c r="Y42" s="204">
        <f t="shared" si="0"/>
        <v>0</v>
      </c>
      <c r="Z42" s="94" t="s">
        <v>2279</v>
      </c>
      <c r="AA42" s="67"/>
    </row>
    <row r="43" spans="1:27">
      <c r="A43" s="81" t="s">
        <v>2280</v>
      </c>
      <c r="B43" s="180"/>
      <c r="C43" s="205"/>
      <c r="D43" s="206"/>
      <c r="E43" s="206"/>
      <c r="F43" s="207"/>
      <c r="G43" s="206"/>
      <c r="H43" s="207"/>
      <c r="I43" s="208"/>
      <c r="J43" s="206"/>
      <c r="K43" s="209"/>
      <c r="L43" s="210"/>
      <c r="M43" s="211"/>
      <c r="N43" s="212"/>
      <c r="O43" s="211"/>
      <c r="P43" s="207"/>
      <c r="Q43" s="211"/>
      <c r="R43" s="207"/>
      <c r="S43" s="208"/>
      <c r="T43" s="206"/>
      <c r="U43" s="211"/>
      <c r="V43" s="207"/>
      <c r="W43" s="208"/>
      <c r="X43" s="206"/>
      <c r="Y43" s="213">
        <f t="shared" si="0"/>
        <v>0</v>
      </c>
      <c r="Z43" s="85" t="s">
        <v>2280</v>
      </c>
      <c r="AA43" s="67"/>
    </row>
    <row r="44" spans="1:27">
      <c r="A44" s="74" t="s">
        <v>2281</v>
      </c>
      <c r="B44" s="67"/>
      <c r="C44" s="30"/>
      <c r="D44" s="30"/>
      <c r="E44" s="30"/>
      <c r="F44" s="30"/>
      <c r="G44" s="30"/>
      <c r="H44" s="30"/>
      <c r="I44" s="30"/>
      <c r="J44" s="30"/>
      <c r="K44" s="147"/>
      <c r="L44" s="214" t="s">
        <v>2282</v>
      </c>
      <c r="M44" s="30"/>
      <c r="N44" s="30"/>
      <c r="O44" s="30"/>
      <c r="P44" s="30"/>
      <c r="Q44" s="30"/>
      <c r="R44" s="30"/>
      <c r="S44" s="30"/>
      <c r="T44" s="30"/>
      <c r="U44" s="30"/>
      <c r="V44" s="30"/>
      <c r="W44" s="30"/>
      <c r="X44" s="30"/>
      <c r="Y44" s="30"/>
      <c r="Z44" s="147"/>
      <c r="AA44" s="67"/>
    </row>
    <row r="45" spans="1:27">
      <c r="A45" s="74"/>
      <c r="B45" s="67"/>
      <c r="C45" s="30"/>
      <c r="D45" s="30"/>
      <c r="E45" s="30"/>
      <c r="F45" s="30"/>
      <c r="G45" s="30"/>
      <c r="H45" s="30"/>
      <c r="I45" s="30"/>
      <c r="J45" s="30"/>
      <c r="K45" s="147"/>
      <c r="L45" s="214"/>
      <c r="M45" s="30"/>
      <c r="N45" s="30"/>
      <c r="O45" s="30"/>
      <c r="P45" s="30"/>
      <c r="Q45" s="30"/>
      <c r="R45" s="30"/>
      <c r="S45" s="30"/>
      <c r="T45" s="30"/>
      <c r="U45" s="30"/>
      <c r="V45" s="30"/>
      <c r="W45" s="30"/>
      <c r="X45" s="30"/>
      <c r="Y45" s="30"/>
      <c r="Z45" s="147"/>
      <c r="AA45" s="67"/>
    </row>
    <row r="46" spans="1:27" ht="15.75">
      <c r="A46" s="74"/>
      <c r="B46" s="67"/>
      <c r="C46" s="215" t="s">
        <v>285</v>
      </c>
      <c r="D46" s="30"/>
      <c r="E46" s="30"/>
      <c r="F46" s="30"/>
      <c r="G46" s="30"/>
      <c r="H46" s="30"/>
      <c r="I46" s="30"/>
      <c r="J46" s="30"/>
      <c r="K46" s="147"/>
      <c r="L46" s="214"/>
      <c r="M46" s="30"/>
      <c r="N46" s="30"/>
      <c r="O46" s="30"/>
      <c r="P46" s="30"/>
      <c r="Q46" s="30"/>
      <c r="R46" s="30"/>
      <c r="S46" s="30"/>
      <c r="T46" s="30"/>
      <c r="U46" s="30"/>
      <c r="V46" s="30"/>
      <c r="W46" s="30"/>
      <c r="X46" s="30"/>
      <c r="Y46" s="30"/>
      <c r="Z46" s="147"/>
      <c r="AA46" s="67"/>
    </row>
    <row r="47" spans="1:27" ht="15.75">
      <c r="A47" s="74"/>
      <c r="B47" s="67"/>
      <c r="C47" s="215" t="s">
        <v>2283</v>
      </c>
      <c r="D47" s="30"/>
      <c r="E47" s="30"/>
      <c r="F47" s="30"/>
      <c r="G47" s="30"/>
      <c r="H47" s="30"/>
      <c r="I47" s="30"/>
      <c r="J47" s="30"/>
      <c r="K47" s="147"/>
      <c r="L47" s="214"/>
      <c r="M47" s="30"/>
      <c r="N47" s="30"/>
      <c r="O47" s="30"/>
      <c r="P47" s="30"/>
      <c r="Q47" s="30"/>
      <c r="R47" s="30"/>
      <c r="S47" s="30"/>
      <c r="T47" s="30"/>
      <c r="U47" s="30"/>
      <c r="V47" s="30"/>
      <c r="W47" s="30"/>
      <c r="X47" s="30"/>
      <c r="Y47" s="30"/>
      <c r="Z47" s="147"/>
      <c r="AA47" s="67"/>
    </row>
    <row r="48" spans="1:27">
      <c r="A48" s="74"/>
      <c r="B48" s="67"/>
      <c r="C48" s="30"/>
      <c r="D48" s="30"/>
      <c r="E48" s="30"/>
      <c r="F48" s="30"/>
      <c r="G48" s="30"/>
      <c r="H48" s="30"/>
      <c r="I48" s="30"/>
      <c r="J48" s="30"/>
      <c r="K48" s="147"/>
      <c r="L48" s="214"/>
      <c r="M48" s="30"/>
      <c r="N48" s="30"/>
      <c r="O48" s="30"/>
      <c r="P48" s="30"/>
      <c r="Q48" s="30"/>
      <c r="R48" s="30"/>
      <c r="S48" s="30"/>
      <c r="T48" s="30"/>
      <c r="U48" s="30"/>
      <c r="V48" s="30"/>
      <c r="W48" s="30"/>
      <c r="X48" s="30"/>
      <c r="Y48" s="30"/>
      <c r="Z48" s="147"/>
      <c r="AA48" s="67"/>
    </row>
    <row r="49" spans="1:27">
      <c r="A49" s="74"/>
      <c r="B49" s="67"/>
      <c r="C49" s="30"/>
      <c r="D49" s="30"/>
      <c r="E49" s="30"/>
      <c r="F49" s="30"/>
      <c r="G49" s="30"/>
      <c r="H49" s="30"/>
      <c r="I49" s="30"/>
      <c r="J49" s="30"/>
      <c r="K49" s="147"/>
      <c r="L49" s="214"/>
      <c r="M49" s="30"/>
      <c r="N49" s="30"/>
      <c r="O49" s="30"/>
      <c r="P49" s="30"/>
      <c r="Q49" s="30"/>
      <c r="R49" s="30"/>
      <c r="S49" s="30"/>
      <c r="T49" s="30"/>
      <c r="U49" s="30"/>
      <c r="V49" s="30"/>
      <c r="W49" s="30"/>
      <c r="X49" s="30"/>
      <c r="Y49" s="30"/>
      <c r="Z49" s="147"/>
      <c r="AA49" s="67"/>
    </row>
    <row r="50" spans="1:27">
      <c r="A50" s="74"/>
      <c r="B50" s="67"/>
      <c r="C50" s="30"/>
      <c r="D50" s="30"/>
      <c r="E50" s="30"/>
      <c r="F50" s="30"/>
      <c r="G50" s="30"/>
      <c r="H50" s="30"/>
      <c r="I50" s="30"/>
      <c r="J50" s="30"/>
      <c r="K50" s="147"/>
      <c r="L50" s="214"/>
      <c r="M50" s="30"/>
      <c r="N50" s="30"/>
      <c r="O50" s="30"/>
      <c r="P50" s="30"/>
      <c r="Q50" s="30"/>
      <c r="R50" s="30"/>
      <c r="S50" s="30"/>
      <c r="T50" s="30"/>
      <c r="U50" s="30"/>
      <c r="V50" s="30"/>
      <c r="W50" s="30"/>
      <c r="X50" s="30"/>
      <c r="Y50" s="30"/>
      <c r="Z50" s="147"/>
      <c r="AA50" s="67"/>
    </row>
    <row r="51" spans="1:27">
      <c r="A51" s="74"/>
      <c r="B51" s="67"/>
      <c r="C51" s="30"/>
      <c r="D51" s="30"/>
      <c r="E51" s="30"/>
      <c r="F51" s="30"/>
      <c r="G51" s="30"/>
      <c r="H51" s="30"/>
      <c r="I51" s="30"/>
      <c r="J51" s="30"/>
      <c r="K51" s="147"/>
      <c r="L51" s="214"/>
      <c r="M51" s="30"/>
      <c r="N51" s="30"/>
      <c r="O51" s="30"/>
      <c r="P51" s="30"/>
      <c r="Q51" s="30"/>
      <c r="R51" s="30"/>
      <c r="S51" s="30"/>
      <c r="T51" s="30"/>
      <c r="U51" s="30"/>
      <c r="V51" s="30"/>
      <c r="W51" s="30"/>
      <c r="X51" s="30"/>
      <c r="Y51" s="30"/>
      <c r="Z51" s="147"/>
      <c r="AA51" s="67"/>
    </row>
    <row r="52" spans="1:27">
      <c r="A52" s="74"/>
      <c r="B52" s="67"/>
      <c r="C52" s="30"/>
      <c r="D52" s="30"/>
      <c r="E52" s="30"/>
      <c r="F52" s="30"/>
      <c r="G52" s="30"/>
      <c r="H52" s="30"/>
      <c r="I52" s="30"/>
      <c r="J52" s="30"/>
      <c r="K52" s="147"/>
      <c r="L52" s="214"/>
      <c r="M52" s="30"/>
      <c r="N52" s="30"/>
      <c r="O52" s="30"/>
      <c r="P52" s="30"/>
      <c r="Q52" s="30"/>
      <c r="R52" s="30"/>
      <c r="S52" s="30"/>
      <c r="T52" s="30"/>
      <c r="U52" s="30"/>
      <c r="V52" s="30"/>
      <c r="W52" s="30"/>
      <c r="X52" s="30"/>
      <c r="Y52" s="30"/>
      <c r="Z52" s="147"/>
      <c r="AA52" s="67"/>
    </row>
    <row r="53" spans="1:27">
      <c r="A53" s="74"/>
      <c r="B53" s="67"/>
      <c r="C53" s="30"/>
      <c r="D53" s="30"/>
      <c r="E53" s="30"/>
      <c r="F53" s="30"/>
      <c r="G53" s="30"/>
      <c r="H53" s="30"/>
      <c r="I53" s="30"/>
      <c r="J53" s="30"/>
      <c r="K53" s="147"/>
      <c r="L53" s="214"/>
      <c r="M53" s="30"/>
      <c r="N53" s="30"/>
      <c r="O53" s="30"/>
      <c r="P53" s="30"/>
      <c r="Q53" s="30"/>
      <c r="R53" s="30"/>
      <c r="S53" s="30"/>
      <c r="T53" s="30"/>
      <c r="U53" s="30"/>
      <c r="V53" s="30"/>
      <c r="W53" s="30"/>
      <c r="X53" s="30"/>
      <c r="Y53" s="30"/>
      <c r="Z53" s="147"/>
      <c r="AA53" s="67"/>
    </row>
    <row r="54" spans="1:27">
      <c r="A54" s="74"/>
      <c r="B54" s="67"/>
      <c r="C54" s="30"/>
      <c r="D54" s="30"/>
      <c r="E54" s="30"/>
      <c r="F54" s="30"/>
      <c r="G54" s="30"/>
      <c r="H54" s="30"/>
      <c r="I54" s="30"/>
      <c r="J54" s="30"/>
      <c r="K54" s="147"/>
      <c r="L54" s="214"/>
      <c r="M54" s="30"/>
      <c r="N54" s="30"/>
      <c r="O54" s="30"/>
      <c r="P54" s="30"/>
      <c r="Q54" s="30"/>
      <c r="R54" s="30"/>
      <c r="S54" s="30"/>
      <c r="T54" s="30"/>
      <c r="U54" s="30"/>
      <c r="V54" s="30"/>
      <c r="W54" s="30"/>
      <c r="X54" s="30"/>
      <c r="Y54" s="30"/>
      <c r="Z54" s="147"/>
      <c r="AA54" s="67"/>
    </row>
    <row r="55" spans="1:27" ht="15.75" thickBot="1">
      <c r="A55" s="162"/>
      <c r="B55" s="103"/>
      <c r="C55" s="149"/>
      <c r="D55" s="149"/>
      <c r="E55" s="149"/>
      <c r="F55" s="149"/>
      <c r="G55" s="149"/>
      <c r="H55" s="149"/>
      <c r="I55" s="149"/>
      <c r="J55" s="149"/>
      <c r="K55" s="151"/>
      <c r="L55" s="216"/>
      <c r="M55" s="149"/>
      <c r="N55" s="149"/>
      <c r="O55" s="149"/>
      <c r="P55" s="149"/>
      <c r="Q55" s="149"/>
      <c r="R55" s="149"/>
      <c r="S55" s="149"/>
      <c r="T55" s="149"/>
      <c r="U55" s="149"/>
      <c r="V55" s="149"/>
      <c r="W55" s="149"/>
      <c r="X55" s="149"/>
      <c r="Y55" s="149"/>
      <c r="Z55" s="151"/>
      <c r="AA55" s="67"/>
    </row>
    <row r="56" spans="1:27">
      <c r="A56" s="67" t="s">
        <v>2189</v>
      </c>
      <c r="B56" s="67"/>
      <c r="C56" s="67"/>
      <c r="D56" s="67"/>
      <c r="E56" s="107"/>
      <c r="F56" s="67"/>
      <c r="G56" s="67"/>
      <c r="H56" s="67"/>
      <c r="I56" s="67"/>
      <c r="J56" s="67"/>
      <c r="K56" s="67"/>
      <c r="L56" s="67"/>
      <c r="M56" s="67"/>
      <c r="N56" s="67"/>
      <c r="O56" s="67"/>
      <c r="P56" s="67"/>
      <c r="Q56" s="67"/>
      <c r="R56" s="67"/>
      <c r="S56" s="67"/>
      <c r="T56" s="67"/>
      <c r="U56" s="67"/>
      <c r="V56" s="67"/>
      <c r="W56" s="67"/>
      <c r="X56" s="67"/>
      <c r="Y56" s="165" t="s">
        <v>2189</v>
      </c>
      <c r="Z56" s="67"/>
      <c r="AA56" s="67"/>
    </row>
    <row r="57" spans="1:27">
      <c r="A57" s="134" t="s">
        <v>2263</v>
      </c>
      <c r="B57" s="107"/>
      <c r="C57" s="107"/>
      <c r="D57" s="107"/>
      <c r="E57" s="107"/>
      <c r="F57" s="107"/>
      <c r="G57" s="107"/>
      <c r="H57" s="107"/>
      <c r="I57" s="107"/>
      <c r="J57" s="107"/>
      <c r="K57" s="107"/>
      <c r="L57" s="134" t="s">
        <v>2264</v>
      </c>
      <c r="M57" s="107"/>
      <c r="N57" s="107"/>
      <c r="O57" s="107"/>
      <c r="P57" s="107"/>
      <c r="Q57" s="107"/>
      <c r="R57" s="107"/>
      <c r="S57" s="107"/>
      <c r="T57" s="107"/>
      <c r="U57" s="107"/>
      <c r="V57" s="107"/>
      <c r="W57" s="107"/>
      <c r="X57" s="107"/>
      <c r="Y57" s="107"/>
      <c r="Z57" s="107"/>
      <c r="AA57" s="67"/>
    </row>
    <row r="58" spans="1:27">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row>
  </sheetData>
  <phoneticPr fontId="62" type="noConversion"/>
  <printOptions horizontalCentered="1" verticalCentered="1"/>
  <pageMargins left="0.5" right="0.5" top="0.5" bottom="0.5" header="0" footer="0"/>
  <pageSetup scale="72" fitToWidth="2" orientation="portrait" r:id="rId1"/>
  <headerFooter alignWithMargins="0"/>
  <colBreaks count="1" manualBreakCount="1">
    <brk id="11"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8200" r:id="rId4" name="Button 8">
              <controlPr locked="0" defaultSize="0" autoFill="0" autoLine="0" autoPict="0">
                <anchor moveWithCells="1" sizeWithCells="1">
                  <from>
                    <xdr:col>0</xdr:col>
                    <xdr:colOff>0</xdr:colOff>
                    <xdr:row>59</xdr:row>
                    <xdr:rowOff>57150</xdr:rowOff>
                  </from>
                  <to>
                    <xdr:col>0</xdr:col>
                    <xdr:colOff>0</xdr:colOff>
                    <xdr:row>62</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D209"/>
  <sheetViews>
    <sheetView defaultGridColor="0" colorId="22" zoomScaleNormal="75" workbookViewId="0">
      <selection activeCell="B10" sqref="B10"/>
    </sheetView>
  </sheetViews>
  <sheetFormatPr defaultColWidth="9.77734375" defaultRowHeight="15"/>
  <cols>
    <col min="1" max="1" width="5.77734375" customWidth="1"/>
    <col min="2" max="2" width="62.77734375" customWidth="1"/>
    <col min="3" max="3" width="5.77734375" customWidth="1"/>
  </cols>
  <sheetData>
    <row r="1" spans="1:4" ht="15.75" thickBot="1">
      <c r="A1" s="66" t="str">
        <f>'Data Sheet'!A46</f>
        <v>Annual Report of Pattersonville Telephone Company                                          For the period ending December 31, 2014</v>
      </c>
      <c r="B1" s="67"/>
      <c r="C1" s="67"/>
      <c r="D1" s="67"/>
    </row>
    <row r="2" spans="1:4">
      <c r="A2" s="68"/>
      <c r="B2" s="69"/>
      <c r="C2" s="70"/>
      <c r="D2" s="67"/>
    </row>
    <row r="3" spans="1:4" ht="15.75">
      <c r="A3" s="74"/>
      <c r="B3" s="169" t="s">
        <v>2568</v>
      </c>
      <c r="C3" s="75"/>
      <c r="D3" s="67"/>
    </row>
    <row r="4" spans="1:4">
      <c r="A4" s="74"/>
      <c r="B4" s="67"/>
      <c r="C4" s="75"/>
      <c r="D4" s="67"/>
    </row>
    <row r="5" spans="1:4" ht="105">
      <c r="A5" s="74"/>
      <c r="B5" s="136" t="s">
        <v>1214</v>
      </c>
      <c r="C5" s="75"/>
      <c r="D5" s="67"/>
    </row>
    <row r="6" spans="1:4" ht="45">
      <c r="A6" s="74"/>
      <c r="B6" s="136" t="s">
        <v>2569</v>
      </c>
      <c r="C6" s="75"/>
      <c r="D6" s="67"/>
    </row>
    <row r="7" spans="1:4">
      <c r="A7" s="217"/>
      <c r="B7" s="218"/>
      <c r="C7" s="219"/>
      <c r="D7" s="67"/>
    </row>
    <row r="8" spans="1:4">
      <c r="A8" s="214"/>
      <c r="B8" s="30"/>
      <c r="C8" s="147"/>
      <c r="D8" s="67"/>
    </row>
    <row r="9" spans="1:4">
      <c r="A9" s="214"/>
      <c r="B9" s="30" t="s">
        <v>2922</v>
      </c>
      <c r="C9" s="147"/>
      <c r="D9" s="67"/>
    </row>
    <row r="10" spans="1:4">
      <c r="A10" s="214"/>
      <c r="B10" s="30"/>
      <c r="C10" s="147"/>
      <c r="D10" s="67"/>
    </row>
    <row r="11" spans="1:4">
      <c r="A11" s="214"/>
      <c r="B11" s="30"/>
      <c r="C11" s="147"/>
      <c r="D11" s="67"/>
    </row>
    <row r="12" spans="1:4">
      <c r="A12" s="214"/>
      <c r="B12" s="30"/>
      <c r="C12" s="147"/>
      <c r="D12" s="67"/>
    </row>
    <row r="13" spans="1:4">
      <c r="A13" s="214"/>
      <c r="B13" s="30"/>
      <c r="C13" s="147"/>
      <c r="D13" s="67"/>
    </row>
    <row r="14" spans="1:4">
      <c r="A14" s="214"/>
      <c r="B14" s="30"/>
      <c r="C14" s="147"/>
      <c r="D14" s="67"/>
    </row>
    <row r="15" spans="1:4">
      <c r="A15" s="214"/>
      <c r="B15" s="30"/>
      <c r="C15" s="147"/>
      <c r="D15" s="67"/>
    </row>
    <row r="16" spans="1:4">
      <c r="A16" s="214"/>
      <c r="B16" s="30"/>
      <c r="C16" s="147"/>
      <c r="D16" s="67"/>
    </row>
    <row r="17" spans="1:4">
      <c r="A17" s="214"/>
      <c r="B17" s="30"/>
      <c r="C17" s="147"/>
      <c r="D17" s="67"/>
    </row>
    <row r="18" spans="1:4">
      <c r="A18" s="214"/>
      <c r="B18" s="30"/>
      <c r="C18" s="147"/>
      <c r="D18" s="67"/>
    </row>
    <row r="19" spans="1:4">
      <c r="A19" s="214"/>
      <c r="B19" s="30"/>
      <c r="C19" s="147"/>
      <c r="D19" s="67"/>
    </row>
    <row r="20" spans="1:4">
      <c r="A20" s="214"/>
      <c r="B20" s="30"/>
      <c r="C20" s="147"/>
      <c r="D20" s="67"/>
    </row>
    <row r="21" spans="1:4">
      <c r="A21" s="214"/>
      <c r="B21" s="30"/>
      <c r="C21" s="147"/>
      <c r="D21" s="67"/>
    </row>
    <row r="22" spans="1:4">
      <c r="A22" s="214"/>
      <c r="B22" s="30"/>
      <c r="C22" s="147"/>
      <c r="D22" s="67"/>
    </row>
    <row r="23" spans="1:4">
      <c r="A23" s="214"/>
      <c r="B23" s="30"/>
      <c r="C23" s="147"/>
      <c r="D23" s="67"/>
    </row>
    <row r="24" spans="1:4">
      <c r="A24" s="214"/>
      <c r="B24" s="30"/>
      <c r="C24" s="147"/>
      <c r="D24" s="67"/>
    </row>
    <row r="25" spans="1:4">
      <c r="A25" s="214"/>
      <c r="B25" s="30"/>
      <c r="C25" s="147"/>
      <c r="D25" s="67"/>
    </row>
    <row r="26" spans="1:4">
      <c r="A26" s="214"/>
      <c r="B26" s="30"/>
      <c r="C26" s="147"/>
      <c r="D26" s="67"/>
    </row>
    <row r="27" spans="1:4">
      <c r="A27" s="214"/>
      <c r="B27" s="30"/>
      <c r="C27" s="147"/>
      <c r="D27" s="67"/>
    </row>
    <row r="28" spans="1:4">
      <c r="A28" s="214"/>
      <c r="B28" s="30"/>
      <c r="C28" s="147"/>
      <c r="D28" s="67"/>
    </row>
    <row r="29" spans="1:4">
      <c r="A29" s="214"/>
      <c r="B29" s="30"/>
      <c r="C29" s="147"/>
      <c r="D29" s="67"/>
    </row>
    <row r="30" spans="1:4">
      <c r="A30" s="214"/>
      <c r="B30" s="30"/>
      <c r="C30" s="147"/>
      <c r="D30" s="67"/>
    </row>
    <row r="31" spans="1:4">
      <c r="A31" s="214"/>
      <c r="B31" s="30"/>
      <c r="C31" s="147"/>
      <c r="D31" s="67"/>
    </row>
    <row r="32" spans="1:4">
      <c r="A32" s="214"/>
      <c r="B32" s="30"/>
      <c r="C32" s="147"/>
      <c r="D32" s="67"/>
    </row>
    <row r="33" spans="1:4">
      <c r="A33" s="214"/>
      <c r="B33" s="30"/>
      <c r="C33" s="147"/>
      <c r="D33" s="67"/>
    </row>
    <row r="34" spans="1:4">
      <c r="A34" s="214"/>
      <c r="B34" s="30"/>
      <c r="C34" s="147"/>
      <c r="D34" s="67"/>
    </row>
    <row r="35" spans="1:4">
      <c r="A35" s="214"/>
      <c r="B35" s="30"/>
      <c r="C35" s="147"/>
      <c r="D35" s="67"/>
    </row>
    <row r="36" spans="1:4">
      <c r="A36" s="214"/>
      <c r="B36" s="30"/>
      <c r="C36" s="147"/>
      <c r="D36" s="67"/>
    </row>
    <row r="37" spans="1:4">
      <c r="A37" s="214"/>
      <c r="B37" s="30"/>
      <c r="C37" s="147"/>
      <c r="D37" s="67"/>
    </row>
    <row r="38" spans="1:4">
      <c r="A38" s="214"/>
      <c r="B38" s="30"/>
      <c r="C38" s="147"/>
      <c r="D38" s="67"/>
    </row>
    <row r="39" spans="1:4">
      <c r="A39" s="214"/>
      <c r="B39" s="30"/>
      <c r="C39" s="147"/>
      <c r="D39" s="67"/>
    </row>
    <row r="40" spans="1:4">
      <c r="A40" s="214"/>
      <c r="B40" s="30"/>
      <c r="C40" s="147"/>
      <c r="D40" s="67"/>
    </row>
    <row r="41" spans="1:4">
      <c r="A41" s="214"/>
      <c r="B41" s="30"/>
      <c r="C41" s="147"/>
      <c r="D41" s="67"/>
    </row>
    <row r="42" spans="1:4">
      <c r="A42" s="214"/>
      <c r="B42" s="30"/>
      <c r="C42" s="147"/>
      <c r="D42" s="67"/>
    </row>
    <row r="43" spans="1:4" ht="15.75" thickBot="1">
      <c r="A43" s="216"/>
      <c r="B43" s="149"/>
      <c r="C43" s="151"/>
      <c r="D43" s="67"/>
    </row>
    <row r="44" spans="1:4">
      <c r="A44" s="67" t="s">
        <v>2570</v>
      </c>
      <c r="B44" s="67"/>
      <c r="C44" s="67"/>
      <c r="D44" s="67"/>
    </row>
    <row r="45" spans="1:4" ht="15.75" thickBot="1">
      <c r="A45" s="67"/>
      <c r="B45" s="134" t="s">
        <v>2735</v>
      </c>
      <c r="C45" s="67"/>
      <c r="D45" s="67"/>
    </row>
    <row r="46" spans="1:4">
      <c r="A46" s="220"/>
      <c r="B46" s="221"/>
      <c r="C46" s="222"/>
      <c r="D46" s="67"/>
    </row>
    <row r="47" spans="1:4" ht="15.75">
      <c r="A47" s="214"/>
      <c r="B47" s="223"/>
      <c r="C47" s="147"/>
      <c r="D47" s="67"/>
    </row>
    <row r="48" spans="1:4">
      <c r="A48" s="214"/>
      <c r="B48" s="30"/>
      <c r="C48" s="147"/>
      <c r="D48" s="67"/>
    </row>
    <row r="49" spans="1:4">
      <c r="A49" s="214"/>
      <c r="B49" s="30"/>
      <c r="C49" s="147"/>
      <c r="D49" s="67"/>
    </row>
    <row r="50" spans="1:4">
      <c r="A50" s="214"/>
      <c r="B50" s="30"/>
      <c r="C50" s="147"/>
      <c r="D50" s="67"/>
    </row>
    <row r="51" spans="1:4">
      <c r="A51" s="214"/>
      <c r="B51" s="30"/>
      <c r="C51" s="147"/>
      <c r="D51" s="67"/>
    </row>
    <row r="52" spans="1:4">
      <c r="A52" s="214"/>
      <c r="B52" s="30"/>
      <c r="C52" s="147"/>
      <c r="D52" s="67"/>
    </row>
    <row r="53" spans="1:4">
      <c r="A53" s="214"/>
      <c r="B53" s="30"/>
      <c r="C53" s="147"/>
      <c r="D53" s="67"/>
    </row>
    <row r="54" spans="1:4">
      <c r="A54" s="214"/>
      <c r="B54" s="30"/>
      <c r="C54" s="147"/>
      <c r="D54" s="67"/>
    </row>
    <row r="55" spans="1:4">
      <c r="A55" s="214"/>
      <c r="B55" s="30"/>
      <c r="C55" s="147"/>
      <c r="D55" s="67"/>
    </row>
    <row r="56" spans="1:4">
      <c r="A56" s="214"/>
      <c r="B56" s="30"/>
      <c r="C56" s="147"/>
      <c r="D56" s="67"/>
    </row>
    <row r="57" spans="1:4">
      <c r="A57" s="214"/>
      <c r="B57" s="30"/>
      <c r="C57" s="147"/>
      <c r="D57" s="67"/>
    </row>
    <row r="58" spans="1:4">
      <c r="A58" s="214"/>
      <c r="B58" s="30"/>
      <c r="C58" s="147"/>
      <c r="D58" s="67"/>
    </row>
    <row r="59" spans="1:4">
      <c r="A59" s="214"/>
      <c r="B59" s="30"/>
      <c r="C59" s="147"/>
      <c r="D59" s="67"/>
    </row>
    <row r="60" spans="1:4">
      <c r="A60" s="214"/>
      <c r="B60" s="30"/>
      <c r="C60" s="147"/>
      <c r="D60" s="67"/>
    </row>
    <row r="61" spans="1:4">
      <c r="A61" s="214"/>
      <c r="B61" s="30"/>
      <c r="C61" s="147"/>
      <c r="D61" s="67"/>
    </row>
    <row r="62" spans="1:4">
      <c r="A62" s="214"/>
      <c r="B62" s="30"/>
      <c r="C62" s="147"/>
      <c r="D62" s="67"/>
    </row>
    <row r="63" spans="1:4">
      <c r="A63" s="214"/>
      <c r="B63" s="30"/>
      <c r="C63" s="147"/>
      <c r="D63" s="67"/>
    </row>
    <row r="64" spans="1:4">
      <c r="A64" s="214"/>
      <c r="B64" s="30"/>
      <c r="C64" s="147"/>
      <c r="D64" s="67"/>
    </row>
    <row r="65" spans="1:4">
      <c r="A65" s="214"/>
      <c r="B65" s="30"/>
      <c r="C65" s="147"/>
      <c r="D65" s="67"/>
    </row>
    <row r="66" spans="1:4">
      <c r="A66" s="214"/>
      <c r="B66" s="30"/>
      <c r="C66" s="147"/>
      <c r="D66" s="67"/>
    </row>
    <row r="67" spans="1:4">
      <c r="A67" s="214"/>
      <c r="B67" s="30"/>
      <c r="C67" s="147"/>
      <c r="D67" s="67"/>
    </row>
    <row r="68" spans="1:4">
      <c r="A68" s="214"/>
      <c r="B68" s="30"/>
      <c r="C68" s="147"/>
      <c r="D68" s="67"/>
    </row>
    <row r="69" spans="1:4">
      <c r="A69" s="214"/>
      <c r="B69" s="30"/>
      <c r="C69" s="147"/>
      <c r="D69" s="67"/>
    </row>
    <row r="70" spans="1:4">
      <c r="A70" s="214"/>
      <c r="B70" s="30"/>
      <c r="C70" s="147"/>
      <c r="D70" s="67"/>
    </row>
    <row r="71" spans="1:4">
      <c r="A71" s="214"/>
      <c r="B71" s="30"/>
      <c r="C71" s="147"/>
      <c r="D71" s="67"/>
    </row>
    <row r="72" spans="1:4">
      <c r="A72" s="214"/>
      <c r="B72" s="30"/>
      <c r="C72" s="147"/>
      <c r="D72" s="67"/>
    </row>
    <row r="73" spans="1:4">
      <c r="A73" s="214"/>
      <c r="B73" s="30"/>
      <c r="C73" s="147"/>
      <c r="D73" s="67"/>
    </row>
    <row r="74" spans="1:4">
      <c r="A74" s="214"/>
      <c r="B74" s="30"/>
      <c r="C74" s="147"/>
      <c r="D74" s="67"/>
    </row>
    <row r="75" spans="1:4">
      <c r="A75" s="214"/>
      <c r="B75" s="30"/>
      <c r="C75" s="147"/>
      <c r="D75" s="67"/>
    </row>
    <row r="76" spans="1:4">
      <c r="A76" s="214"/>
      <c r="B76" s="30"/>
      <c r="C76" s="147"/>
      <c r="D76" s="67"/>
    </row>
    <row r="77" spans="1:4">
      <c r="A77" s="214"/>
      <c r="B77" s="30"/>
      <c r="C77" s="147"/>
      <c r="D77" s="67"/>
    </row>
    <row r="78" spans="1:4">
      <c r="A78" s="214"/>
      <c r="B78" s="30"/>
      <c r="C78" s="147"/>
      <c r="D78" s="67"/>
    </row>
    <row r="79" spans="1:4">
      <c r="A79" s="214"/>
      <c r="B79" s="30"/>
      <c r="C79" s="147"/>
      <c r="D79" s="67"/>
    </row>
    <row r="80" spans="1:4">
      <c r="A80" s="214"/>
      <c r="B80" s="30"/>
      <c r="C80" s="147"/>
      <c r="D80" s="67"/>
    </row>
    <row r="81" spans="1:4">
      <c r="A81" s="214"/>
      <c r="B81" s="30"/>
      <c r="C81" s="147"/>
      <c r="D81" s="67"/>
    </row>
    <row r="82" spans="1:4">
      <c r="A82" s="214"/>
      <c r="B82" s="30"/>
      <c r="C82" s="147"/>
      <c r="D82" s="67"/>
    </row>
    <row r="83" spans="1:4">
      <c r="A83" s="214"/>
      <c r="B83" s="30"/>
      <c r="C83" s="147"/>
      <c r="D83" s="67"/>
    </row>
    <row r="84" spans="1:4">
      <c r="A84" s="214"/>
      <c r="B84" s="30"/>
      <c r="C84" s="147"/>
      <c r="D84" s="67"/>
    </row>
    <row r="85" spans="1:4">
      <c r="A85" s="214"/>
      <c r="B85" s="30"/>
      <c r="C85" s="147"/>
      <c r="D85" s="67"/>
    </row>
    <row r="86" spans="1:4">
      <c r="A86" s="214"/>
      <c r="B86" s="30"/>
      <c r="C86" s="147"/>
      <c r="D86" s="67"/>
    </row>
    <row r="87" spans="1:4">
      <c r="A87" s="214"/>
      <c r="B87" s="30"/>
      <c r="C87" s="147"/>
      <c r="D87" s="67"/>
    </row>
    <row r="88" spans="1:4">
      <c r="A88" s="214"/>
      <c r="B88" s="30"/>
      <c r="C88" s="147"/>
      <c r="D88" s="67"/>
    </row>
    <row r="89" spans="1:4">
      <c r="A89" s="214"/>
      <c r="B89" s="30"/>
      <c r="C89" s="147"/>
      <c r="D89" s="67"/>
    </row>
    <row r="90" spans="1:4">
      <c r="A90" s="214"/>
      <c r="B90" s="30"/>
      <c r="C90" s="147"/>
      <c r="D90" s="67"/>
    </row>
    <row r="91" spans="1:4" ht="15.75" thickBot="1">
      <c r="A91" s="216"/>
      <c r="B91" s="149"/>
      <c r="C91" s="151"/>
      <c r="D91" s="67"/>
    </row>
    <row r="92" spans="1:4">
      <c r="A92" s="134" t="s">
        <v>2571</v>
      </c>
      <c r="B92" s="134"/>
      <c r="C92" s="134"/>
      <c r="D92" s="67"/>
    </row>
    <row r="93" spans="1:4" ht="15.75" thickBot="1">
      <c r="A93" s="67"/>
      <c r="B93" s="67"/>
      <c r="C93" s="67"/>
      <c r="D93" s="67"/>
    </row>
    <row r="94" spans="1:4">
      <c r="A94" s="220"/>
      <c r="B94" s="221"/>
      <c r="C94" s="222"/>
      <c r="D94" s="67"/>
    </row>
    <row r="95" spans="1:4" ht="15.75">
      <c r="A95" s="214"/>
      <c r="B95" s="223"/>
      <c r="C95" s="147"/>
      <c r="D95" s="67"/>
    </row>
    <row r="96" spans="1:4">
      <c r="A96" s="214"/>
      <c r="B96" s="30"/>
      <c r="C96" s="147"/>
      <c r="D96" s="67"/>
    </row>
    <row r="97" spans="1:4">
      <c r="A97" s="214"/>
      <c r="B97" s="30"/>
      <c r="C97" s="147"/>
      <c r="D97" s="67"/>
    </row>
    <row r="98" spans="1:4">
      <c r="A98" s="214"/>
      <c r="B98" s="30"/>
      <c r="C98" s="147"/>
      <c r="D98" s="67"/>
    </row>
    <row r="99" spans="1:4">
      <c r="A99" s="214"/>
      <c r="B99" s="30"/>
      <c r="C99" s="147"/>
      <c r="D99" s="67"/>
    </row>
    <row r="100" spans="1:4">
      <c r="A100" s="214"/>
      <c r="B100" s="30"/>
      <c r="C100" s="147"/>
      <c r="D100" s="67"/>
    </row>
    <row r="101" spans="1:4">
      <c r="A101" s="214"/>
      <c r="B101" s="30"/>
      <c r="C101" s="147"/>
      <c r="D101" s="67"/>
    </row>
    <row r="102" spans="1:4">
      <c r="A102" s="214"/>
      <c r="B102" s="30"/>
      <c r="C102" s="147"/>
      <c r="D102" s="67"/>
    </row>
    <row r="103" spans="1:4">
      <c r="A103" s="214"/>
      <c r="B103" s="30"/>
      <c r="C103" s="147"/>
      <c r="D103" s="67"/>
    </row>
    <row r="104" spans="1:4">
      <c r="A104" s="214"/>
      <c r="B104" s="30"/>
      <c r="C104" s="147"/>
      <c r="D104" s="67"/>
    </row>
    <row r="105" spans="1:4">
      <c r="A105" s="214"/>
      <c r="B105" s="30"/>
      <c r="C105" s="147"/>
      <c r="D105" s="67"/>
    </row>
    <row r="106" spans="1:4">
      <c r="A106" s="214"/>
      <c r="B106" s="30"/>
      <c r="C106" s="147"/>
      <c r="D106" s="67"/>
    </row>
    <row r="107" spans="1:4">
      <c r="A107" s="214"/>
      <c r="B107" s="30"/>
      <c r="C107" s="147"/>
      <c r="D107" s="67"/>
    </row>
    <row r="108" spans="1:4">
      <c r="A108" s="214"/>
      <c r="B108" s="30"/>
      <c r="C108" s="147"/>
      <c r="D108" s="67"/>
    </row>
    <row r="109" spans="1:4">
      <c r="A109" s="214"/>
      <c r="B109" s="30"/>
      <c r="C109" s="147"/>
      <c r="D109" s="67"/>
    </row>
    <row r="110" spans="1:4">
      <c r="A110" s="214"/>
      <c r="B110" s="30"/>
      <c r="C110" s="147"/>
      <c r="D110" s="67"/>
    </row>
    <row r="111" spans="1:4">
      <c r="A111" s="214"/>
      <c r="B111" s="30"/>
      <c r="C111" s="147"/>
      <c r="D111" s="67"/>
    </row>
    <row r="112" spans="1:4">
      <c r="A112" s="214"/>
      <c r="B112" s="30"/>
      <c r="C112" s="147"/>
      <c r="D112" s="67"/>
    </row>
    <row r="113" spans="1:4">
      <c r="A113" s="214"/>
      <c r="B113" s="30"/>
      <c r="C113" s="147"/>
      <c r="D113" s="67"/>
    </row>
    <row r="114" spans="1:4">
      <c r="A114" s="214"/>
      <c r="B114" s="30"/>
      <c r="C114" s="147"/>
      <c r="D114" s="67"/>
    </row>
    <row r="115" spans="1:4">
      <c r="A115" s="214"/>
      <c r="B115" s="30"/>
      <c r="C115" s="147"/>
      <c r="D115" s="67"/>
    </row>
    <row r="116" spans="1:4">
      <c r="A116" s="214"/>
      <c r="B116" s="30"/>
      <c r="C116" s="147"/>
      <c r="D116" s="67"/>
    </row>
    <row r="117" spans="1:4">
      <c r="A117" s="214"/>
      <c r="B117" s="30"/>
      <c r="C117" s="147"/>
      <c r="D117" s="67"/>
    </row>
    <row r="118" spans="1:4">
      <c r="A118" s="214"/>
      <c r="B118" s="30"/>
      <c r="C118" s="147"/>
      <c r="D118" s="67"/>
    </row>
    <row r="119" spans="1:4">
      <c r="A119" s="214"/>
      <c r="B119" s="30"/>
      <c r="C119" s="147"/>
      <c r="D119" s="67"/>
    </row>
    <row r="120" spans="1:4">
      <c r="A120" s="214"/>
      <c r="B120" s="30"/>
      <c r="C120" s="147"/>
      <c r="D120" s="67"/>
    </row>
    <row r="121" spans="1:4">
      <c r="A121" s="214"/>
      <c r="B121" s="30"/>
      <c r="C121" s="147"/>
      <c r="D121" s="67"/>
    </row>
    <row r="122" spans="1:4">
      <c r="A122" s="214"/>
      <c r="B122" s="30"/>
      <c r="C122" s="147"/>
      <c r="D122" s="67"/>
    </row>
    <row r="123" spans="1:4">
      <c r="A123" s="214"/>
      <c r="B123" s="30"/>
      <c r="C123" s="147"/>
      <c r="D123" s="67"/>
    </row>
    <row r="124" spans="1:4">
      <c r="A124" s="214"/>
      <c r="B124" s="30"/>
      <c r="C124" s="147"/>
      <c r="D124" s="67"/>
    </row>
    <row r="125" spans="1:4">
      <c r="A125" s="214"/>
      <c r="B125" s="30"/>
      <c r="C125" s="147"/>
      <c r="D125" s="67"/>
    </row>
    <row r="126" spans="1:4">
      <c r="A126" s="214"/>
      <c r="B126" s="30"/>
      <c r="C126" s="147"/>
      <c r="D126" s="67"/>
    </row>
    <row r="127" spans="1:4">
      <c r="A127" s="214"/>
      <c r="B127" s="30"/>
      <c r="C127" s="147"/>
      <c r="D127" s="67"/>
    </row>
    <row r="128" spans="1:4">
      <c r="A128" s="214"/>
      <c r="B128" s="30"/>
      <c r="C128" s="147"/>
      <c r="D128" s="67"/>
    </row>
    <row r="129" spans="1:4">
      <c r="A129" s="214"/>
      <c r="B129" s="30"/>
      <c r="C129" s="147"/>
      <c r="D129" s="67"/>
    </row>
    <row r="130" spans="1:4">
      <c r="A130" s="214"/>
      <c r="B130" s="30"/>
      <c r="C130" s="147"/>
      <c r="D130" s="67"/>
    </row>
    <row r="131" spans="1:4">
      <c r="A131" s="214"/>
      <c r="B131" s="30"/>
      <c r="C131" s="147"/>
      <c r="D131" s="67"/>
    </row>
    <row r="132" spans="1:4">
      <c r="A132" s="214"/>
      <c r="B132" s="30"/>
      <c r="C132" s="147"/>
      <c r="D132" s="67"/>
    </row>
    <row r="133" spans="1:4">
      <c r="A133" s="214"/>
      <c r="B133" s="30"/>
      <c r="C133" s="147"/>
      <c r="D133" s="67"/>
    </row>
    <row r="134" spans="1:4">
      <c r="A134" s="214"/>
      <c r="B134" s="30"/>
      <c r="C134" s="147"/>
      <c r="D134" s="67"/>
    </row>
    <row r="135" spans="1:4">
      <c r="A135" s="214"/>
      <c r="B135" s="30"/>
      <c r="C135" s="147"/>
      <c r="D135" s="67"/>
    </row>
    <row r="136" spans="1:4">
      <c r="A136" s="214"/>
      <c r="B136" s="30"/>
      <c r="C136" s="147"/>
      <c r="D136" s="67"/>
    </row>
    <row r="137" spans="1:4">
      <c r="A137" s="214"/>
      <c r="B137" s="30"/>
      <c r="C137" s="147"/>
      <c r="D137" s="67"/>
    </row>
    <row r="138" spans="1:4">
      <c r="A138" s="214"/>
      <c r="B138" s="30"/>
      <c r="C138" s="147"/>
      <c r="D138" s="67"/>
    </row>
    <row r="139" spans="1:4" ht="15.75" thickBot="1">
      <c r="A139" s="216"/>
      <c r="B139" s="149"/>
      <c r="C139" s="151"/>
      <c r="D139" s="67"/>
    </row>
    <row r="140" spans="1:4">
      <c r="A140" s="134" t="s">
        <v>2572</v>
      </c>
      <c r="B140" s="134"/>
      <c r="C140" s="134"/>
      <c r="D140" s="67"/>
    </row>
    <row r="141" spans="1:4" ht="15.75" thickBot="1">
      <c r="A141" s="67"/>
      <c r="B141" s="67"/>
      <c r="C141" s="67"/>
      <c r="D141" s="67"/>
    </row>
    <row r="142" spans="1:4">
      <c r="A142" s="220"/>
      <c r="B142" s="221"/>
      <c r="C142" s="222"/>
      <c r="D142" s="67"/>
    </row>
    <row r="143" spans="1:4" ht="15.75">
      <c r="A143" s="214"/>
      <c r="B143" s="223"/>
      <c r="C143" s="147"/>
      <c r="D143" s="67"/>
    </row>
    <row r="144" spans="1:4">
      <c r="A144" s="214"/>
      <c r="B144" s="30"/>
      <c r="C144" s="147"/>
      <c r="D144" s="67"/>
    </row>
    <row r="145" spans="1:4">
      <c r="A145" s="214"/>
      <c r="B145" s="30"/>
      <c r="C145" s="147"/>
      <c r="D145" s="67"/>
    </row>
    <row r="146" spans="1:4">
      <c r="A146" s="214"/>
      <c r="B146" s="30"/>
      <c r="C146" s="147"/>
      <c r="D146" s="67"/>
    </row>
    <row r="147" spans="1:4">
      <c r="A147" s="214"/>
      <c r="B147" s="30"/>
      <c r="C147" s="147"/>
      <c r="D147" s="67"/>
    </row>
    <row r="148" spans="1:4">
      <c r="A148" s="214"/>
      <c r="B148" s="30"/>
      <c r="C148" s="147"/>
      <c r="D148" s="67"/>
    </row>
    <row r="149" spans="1:4">
      <c r="A149" s="214"/>
      <c r="B149" s="30"/>
      <c r="C149" s="147"/>
      <c r="D149" s="67"/>
    </row>
    <row r="150" spans="1:4">
      <c r="A150" s="214"/>
      <c r="B150" s="30"/>
      <c r="C150" s="147"/>
      <c r="D150" s="67"/>
    </row>
    <row r="151" spans="1:4">
      <c r="A151" s="214"/>
      <c r="B151" s="30"/>
      <c r="C151" s="147"/>
      <c r="D151" s="67"/>
    </row>
    <row r="152" spans="1:4">
      <c r="A152" s="214"/>
      <c r="B152" s="30"/>
      <c r="C152" s="147"/>
      <c r="D152" s="67"/>
    </row>
    <row r="153" spans="1:4">
      <c r="A153" s="214"/>
      <c r="B153" s="30"/>
      <c r="C153" s="147"/>
      <c r="D153" s="67"/>
    </row>
    <row r="154" spans="1:4">
      <c r="A154" s="214"/>
      <c r="B154" s="30"/>
      <c r="C154" s="147"/>
      <c r="D154" s="67"/>
    </row>
    <row r="155" spans="1:4">
      <c r="A155" s="214"/>
      <c r="B155" s="30"/>
      <c r="C155" s="147"/>
      <c r="D155" s="67"/>
    </row>
    <row r="156" spans="1:4">
      <c r="A156" s="214"/>
      <c r="B156" s="30"/>
      <c r="C156" s="147"/>
      <c r="D156" s="67"/>
    </row>
    <row r="157" spans="1:4">
      <c r="A157" s="214"/>
      <c r="B157" s="30"/>
      <c r="C157" s="147"/>
      <c r="D157" s="67"/>
    </row>
    <row r="158" spans="1:4">
      <c r="A158" s="214"/>
      <c r="B158" s="30"/>
      <c r="C158" s="147"/>
      <c r="D158" s="67"/>
    </row>
    <row r="159" spans="1:4">
      <c r="A159" s="214"/>
      <c r="B159" s="30"/>
      <c r="C159" s="147"/>
      <c r="D159" s="67"/>
    </row>
    <row r="160" spans="1:4">
      <c r="A160" s="214"/>
      <c r="B160" s="30"/>
      <c r="C160" s="147"/>
      <c r="D160" s="67"/>
    </row>
    <row r="161" spans="1:4">
      <c r="A161" s="214"/>
      <c r="B161" s="30"/>
      <c r="C161" s="147"/>
      <c r="D161" s="67"/>
    </row>
    <row r="162" spans="1:4">
      <c r="A162" s="214"/>
      <c r="B162" s="30"/>
      <c r="C162" s="147"/>
      <c r="D162" s="67"/>
    </row>
    <row r="163" spans="1:4">
      <c r="A163" s="214"/>
      <c r="B163" s="30"/>
      <c r="C163" s="147"/>
      <c r="D163" s="67"/>
    </row>
    <row r="164" spans="1:4">
      <c r="A164" s="214"/>
      <c r="B164" s="30"/>
      <c r="C164" s="147"/>
      <c r="D164" s="67"/>
    </row>
    <row r="165" spans="1:4">
      <c r="A165" s="214"/>
      <c r="B165" s="30"/>
      <c r="C165" s="147"/>
      <c r="D165" s="67"/>
    </row>
    <row r="166" spans="1:4">
      <c r="A166" s="214"/>
      <c r="B166" s="30"/>
      <c r="C166" s="147"/>
      <c r="D166" s="67"/>
    </row>
    <row r="167" spans="1:4">
      <c r="A167" s="214"/>
      <c r="B167" s="30"/>
      <c r="C167" s="147"/>
      <c r="D167" s="67"/>
    </row>
    <row r="168" spans="1:4">
      <c r="A168" s="214"/>
      <c r="B168" s="30"/>
      <c r="C168" s="147"/>
      <c r="D168" s="67"/>
    </row>
    <row r="169" spans="1:4">
      <c r="A169" s="214"/>
      <c r="B169" s="30"/>
      <c r="C169" s="147"/>
      <c r="D169" s="67"/>
    </row>
    <row r="170" spans="1:4">
      <c r="A170" s="214"/>
      <c r="B170" s="30"/>
      <c r="C170" s="147"/>
      <c r="D170" s="67"/>
    </row>
    <row r="171" spans="1:4">
      <c r="A171" s="214"/>
      <c r="B171" s="30"/>
      <c r="C171" s="147"/>
      <c r="D171" s="67"/>
    </row>
    <row r="172" spans="1:4">
      <c r="A172" s="214"/>
      <c r="B172" s="30"/>
      <c r="C172" s="147"/>
      <c r="D172" s="67"/>
    </row>
    <row r="173" spans="1:4">
      <c r="A173" s="214"/>
      <c r="B173" s="30"/>
      <c r="C173" s="147"/>
      <c r="D173" s="67"/>
    </row>
    <row r="174" spans="1:4">
      <c r="A174" s="214"/>
      <c r="B174" s="30"/>
      <c r="C174" s="147"/>
      <c r="D174" s="67"/>
    </row>
    <row r="175" spans="1:4">
      <c r="A175" s="214"/>
      <c r="B175" s="30"/>
      <c r="C175" s="147"/>
      <c r="D175" s="67"/>
    </row>
    <row r="176" spans="1:4">
      <c r="A176" s="214"/>
      <c r="B176" s="30"/>
      <c r="C176" s="147"/>
      <c r="D176" s="67"/>
    </row>
    <row r="177" spans="1:4">
      <c r="A177" s="214"/>
      <c r="B177" s="30"/>
      <c r="C177" s="147"/>
      <c r="D177" s="67"/>
    </row>
    <row r="178" spans="1:4">
      <c r="A178" s="214"/>
      <c r="B178" s="30"/>
      <c r="C178" s="147"/>
      <c r="D178" s="67"/>
    </row>
    <row r="179" spans="1:4">
      <c r="A179" s="214"/>
      <c r="B179" s="30"/>
      <c r="C179" s="147"/>
      <c r="D179" s="67"/>
    </row>
    <row r="180" spans="1:4">
      <c r="A180" s="214"/>
      <c r="B180" s="30"/>
      <c r="C180" s="147"/>
      <c r="D180" s="67"/>
    </row>
    <row r="181" spans="1:4">
      <c r="A181" s="214"/>
      <c r="B181" s="30"/>
      <c r="C181" s="147"/>
      <c r="D181" s="67"/>
    </row>
    <row r="182" spans="1:4">
      <c r="A182" s="214"/>
      <c r="B182" s="30"/>
      <c r="C182" s="147"/>
      <c r="D182" s="67"/>
    </row>
    <row r="183" spans="1:4">
      <c r="A183" s="214"/>
      <c r="B183" s="30"/>
      <c r="C183" s="147"/>
      <c r="D183" s="67"/>
    </row>
    <row r="184" spans="1:4">
      <c r="A184" s="214"/>
      <c r="B184" s="30"/>
      <c r="C184" s="147"/>
      <c r="D184" s="67"/>
    </row>
    <row r="185" spans="1:4">
      <c r="A185" s="214"/>
      <c r="B185" s="30"/>
      <c r="C185" s="147"/>
      <c r="D185" s="67"/>
    </row>
    <row r="186" spans="1:4">
      <c r="A186" s="214"/>
      <c r="B186" s="30"/>
      <c r="C186" s="147"/>
      <c r="D186" s="67"/>
    </row>
    <row r="187" spans="1:4" ht="15.75" thickBot="1">
      <c r="A187" s="216"/>
      <c r="B187" s="149"/>
      <c r="C187" s="151"/>
      <c r="D187" s="67"/>
    </row>
    <row r="188" spans="1:4">
      <c r="A188" s="134" t="s">
        <v>2573</v>
      </c>
      <c r="B188" s="134"/>
      <c r="C188" s="134"/>
      <c r="D188" s="67"/>
    </row>
    <row r="189" spans="1:4">
      <c r="A189" s="67"/>
      <c r="B189" s="67"/>
      <c r="C189" s="67"/>
      <c r="D189" s="67"/>
    </row>
    <row r="190" spans="1:4">
      <c r="A190" s="67"/>
      <c r="B190" s="67" t="s">
        <v>2574</v>
      </c>
      <c r="C190" s="67"/>
      <c r="D190" s="67"/>
    </row>
    <row r="191" spans="1:4">
      <c r="D191" s="67"/>
    </row>
    <row r="192" spans="1:4">
      <c r="D192" s="67"/>
    </row>
    <row r="193" spans="4:4">
      <c r="D193" s="67"/>
    </row>
    <row r="194" spans="4:4">
      <c r="D194" s="67"/>
    </row>
    <row r="195" spans="4:4">
      <c r="D195" s="67"/>
    </row>
    <row r="196" spans="4:4">
      <c r="D196" s="67"/>
    </row>
    <row r="197" spans="4:4">
      <c r="D197" s="67"/>
    </row>
    <row r="198" spans="4:4">
      <c r="D198" s="67"/>
    </row>
    <row r="199" spans="4:4">
      <c r="D199" s="67"/>
    </row>
    <row r="200" spans="4:4">
      <c r="D200" s="67"/>
    </row>
    <row r="201" spans="4:4">
      <c r="D201" s="67"/>
    </row>
    <row r="202" spans="4:4">
      <c r="D202" s="67"/>
    </row>
    <row r="203" spans="4:4">
      <c r="D203" s="67"/>
    </row>
    <row r="204" spans="4:4">
      <c r="D204" s="67"/>
    </row>
    <row r="205" spans="4:4">
      <c r="D205" s="67"/>
    </row>
    <row r="206" spans="4:4">
      <c r="D206" s="67"/>
    </row>
    <row r="207" spans="4:4">
      <c r="D207" s="67"/>
    </row>
    <row r="208" spans="4:4">
      <c r="D208" s="67"/>
    </row>
    <row r="209" spans="4:4">
      <c r="D209" s="67"/>
    </row>
  </sheetData>
  <phoneticPr fontId="62" type="noConversion"/>
  <printOptions horizontalCentered="1"/>
  <pageMargins left="0.5" right="0.5" top="0.5" bottom="0.5" header="0.5" footer="0.5"/>
  <pageSetup scale="91" fitToHeight="4" orientation="portrait" r:id="rId1"/>
  <headerFooter alignWithMargins="0"/>
  <rowBreaks count="3" manualBreakCount="3">
    <brk id="45" max="16383" man="1"/>
    <brk id="92" max="16383" man="1"/>
    <brk id="1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25" r:id="rId4" name="Button 9">
              <controlPr locked="0" defaultSize="0" autoFill="0" autoLine="0" autoPict="0">
                <anchor moveWithCells="1" sizeWithCells="1">
                  <from>
                    <xdr:col>1</xdr:col>
                    <xdr:colOff>1724025</xdr:colOff>
                    <xdr:row>45</xdr:row>
                    <xdr:rowOff>0</xdr:rowOff>
                  </from>
                  <to>
                    <xdr:col>1</xdr:col>
                    <xdr:colOff>3990975</xdr:colOff>
                    <xdr:row>45</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143</vt:i4>
      </vt:variant>
    </vt:vector>
  </HeadingPairs>
  <TitlesOfParts>
    <vt:vector size="217" baseType="lpstr">
      <vt:lpstr>README</vt:lpstr>
      <vt:lpstr>Data Sheet</vt:lpstr>
      <vt:lpstr>Cover</vt:lpstr>
      <vt:lpstr>Table</vt:lpstr>
      <vt:lpstr>Sch.1</vt:lpstr>
      <vt:lpstr>Comments</vt:lpstr>
      <vt:lpstr>Sch.2</vt:lpstr>
      <vt:lpstr>Sch.3</vt:lpstr>
      <vt:lpstr>Sch.4</vt:lpstr>
      <vt:lpstr>Sch.5</vt:lpstr>
      <vt:lpstr>Sch.6</vt:lpstr>
      <vt:lpstr>Sch.7</vt:lpstr>
      <vt:lpstr>Sch.8</vt:lpstr>
      <vt:lpstr>Sch.9</vt:lpstr>
      <vt:lpstr>Sch.10</vt:lpstr>
      <vt:lpstr>Sch.11</vt:lpstr>
      <vt:lpstr>Sch.12</vt:lpstr>
      <vt:lpstr>Sch.13</vt:lpstr>
      <vt:lpstr>Sch.14</vt:lpstr>
      <vt:lpstr>Sch. 15</vt:lpstr>
      <vt:lpstr>Sch. 16</vt:lpstr>
      <vt:lpstr>Sch.17</vt:lpstr>
      <vt:lpstr>Sch.18</vt:lpstr>
      <vt:lpstr>Sch.19</vt:lpstr>
      <vt:lpstr>Sch.20</vt:lpstr>
      <vt:lpstr>Sch. 21</vt:lpstr>
      <vt:lpstr>Sch. 22</vt:lpstr>
      <vt:lpstr>Sch. 23</vt:lpstr>
      <vt:lpstr>Sch.24</vt:lpstr>
      <vt:lpstr>Sch. 25</vt:lpstr>
      <vt:lpstr>Sch. 26</vt:lpstr>
      <vt:lpstr>Sch.27</vt:lpstr>
      <vt:lpstr>Sch.28</vt:lpstr>
      <vt:lpstr>Sch. 29</vt:lpstr>
      <vt:lpstr>Sch.30</vt:lpstr>
      <vt:lpstr>Sch.31</vt:lpstr>
      <vt:lpstr>Sch.32</vt:lpstr>
      <vt:lpstr>Sch.33</vt:lpstr>
      <vt:lpstr>Sch.34</vt:lpstr>
      <vt:lpstr>Sch.35</vt:lpstr>
      <vt:lpstr>Sch.36</vt:lpstr>
      <vt:lpstr>Sch. 37</vt:lpstr>
      <vt:lpstr>Sch.38</vt:lpstr>
      <vt:lpstr>Sch. 39</vt:lpstr>
      <vt:lpstr>Sch. 40</vt:lpstr>
      <vt:lpstr>Sch.41</vt:lpstr>
      <vt:lpstr>Sch.42</vt:lpstr>
      <vt:lpstr>Sch.43</vt:lpstr>
      <vt:lpstr>Sch.44</vt:lpstr>
      <vt:lpstr>Sch.45</vt:lpstr>
      <vt:lpstr>Sch.46</vt:lpstr>
      <vt:lpstr>Sch.47</vt:lpstr>
      <vt:lpstr>Sch.48</vt:lpstr>
      <vt:lpstr>Sch.49</vt:lpstr>
      <vt:lpstr>Sch.50</vt:lpstr>
      <vt:lpstr>Sch.51</vt:lpstr>
      <vt:lpstr>Sch. 52</vt:lpstr>
      <vt:lpstr>Sch.53</vt:lpstr>
      <vt:lpstr>Sch.54</vt:lpstr>
      <vt:lpstr>Sch.55</vt:lpstr>
      <vt:lpstr>Sch.56</vt:lpstr>
      <vt:lpstr>Sch.56A</vt:lpstr>
      <vt:lpstr>Sch.56B</vt:lpstr>
      <vt:lpstr>Sch.56C</vt:lpstr>
      <vt:lpstr>Sch.57</vt:lpstr>
      <vt:lpstr>Sch.58</vt:lpstr>
      <vt:lpstr>Sch.59</vt:lpstr>
      <vt:lpstr>Sch. 60</vt:lpstr>
      <vt:lpstr>Sch.61</vt:lpstr>
      <vt:lpstr>Sch. 62</vt:lpstr>
      <vt:lpstr>Sch. 63</vt:lpstr>
      <vt:lpstr>Sch. 64</vt:lpstr>
      <vt:lpstr>Sch.65</vt:lpstr>
      <vt:lpstr>5Yr._Book</vt:lpstr>
      <vt:lpstr>_5YR._BOOK</vt:lpstr>
      <vt:lpstr>_PG1</vt:lpstr>
      <vt:lpstr>_PG10</vt:lpstr>
      <vt:lpstr>_PG100</vt:lpstr>
      <vt:lpstr>_PG11</vt:lpstr>
      <vt:lpstr>_PG16</vt:lpstr>
      <vt:lpstr>_PG17</vt:lpstr>
      <vt:lpstr>_PG18</vt:lpstr>
      <vt:lpstr>_PG19</vt:lpstr>
      <vt:lpstr>_PG2</vt:lpstr>
      <vt:lpstr>_PG20</vt:lpstr>
      <vt:lpstr>_PG21</vt:lpstr>
      <vt:lpstr>_PG22</vt:lpstr>
      <vt:lpstr>_PG23</vt:lpstr>
      <vt:lpstr>_PG24</vt:lpstr>
      <vt:lpstr>_PG25</vt:lpstr>
      <vt:lpstr>_PG29</vt:lpstr>
      <vt:lpstr>_PG3</vt:lpstr>
      <vt:lpstr>_PG30</vt:lpstr>
      <vt:lpstr>_PG32</vt:lpstr>
      <vt:lpstr>_PG33</vt:lpstr>
      <vt:lpstr>_PG34</vt:lpstr>
      <vt:lpstr>_PG35</vt:lpstr>
      <vt:lpstr>_PG4</vt:lpstr>
      <vt:lpstr>_PG43</vt:lpstr>
      <vt:lpstr>_PG44</vt:lpstr>
      <vt:lpstr>_PG45</vt:lpstr>
      <vt:lpstr>_PG46</vt:lpstr>
      <vt:lpstr>_PG47</vt:lpstr>
      <vt:lpstr>_PG5</vt:lpstr>
      <vt:lpstr>_PG55</vt:lpstr>
      <vt:lpstr>_PG6</vt:lpstr>
      <vt:lpstr>_PG64</vt:lpstr>
      <vt:lpstr>_PG65</vt:lpstr>
      <vt:lpstr>_PG66</vt:lpstr>
      <vt:lpstr>_PG7</vt:lpstr>
      <vt:lpstr>_PG73</vt:lpstr>
      <vt:lpstr>_PG74</vt:lpstr>
      <vt:lpstr>_PG75</vt:lpstr>
      <vt:lpstr>_PG76</vt:lpstr>
      <vt:lpstr>_PG78</vt:lpstr>
      <vt:lpstr>_PG8</vt:lpstr>
      <vt:lpstr>_PG80</vt:lpstr>
      <vt:lpstr>_PG82</vt:lpstr>
      <vt:lpstr>_PG83</vt:lpstr>
      <vt:lpstr>_PG84</vt:lpstr>
      <vt:lpstr>_PG85</vt:lpstr>
      <vt:lpstr>_PG86</vt:lpstr>
      <vt:lpstr>_PG87</vt:lpstr>
      <vt:lpstr>_PG88</vt:lpstr>
      <vt:lpstr>_PG89</vt:lpstr>
      <vt:lpstr>_PG9</vt:lpstr>
      <vt:lpstr>_PG90</vt:lpstr>
      <vt:lpstr>_PG91</vt:lpstr>
      <vt:lpstr>_PG92</vt:lpstr>
      <vt:lpstr>_PG93</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'5Yr._Book'!Print_Area</vt:lpstr>
      <vt:lpstr>README!Print_Area</vt:lpstr>
      <vt:lpstr>'Sch. 64'!Print_Area</vt:lpstr>
      <vt:lpstr>Sch.13!Print_Area</vt:lpstr>
      <vt:lpstr>Sch.14!Print_Area</vt:lpstr>
      <vt:lpstr>Sch.17!Print_Area</vt:lpstr>
      <vt:lpstr>Sch.18!Print_Area</vt:lpstr>
      <vt:lpstr>Sch.19!Print_Area</vt:lpstr>
      <vt:lpstr>Sch.20!Print_Area</vt:lpstr>
      <vt:lpstr>Sch.3!Print_Area</vt:lpstr>
      <vt:lpstr>Sch.33!Print_Area</vt:lpstr>
      <vt:lpstr>Sch.36!Print_Area</vt:lpstr>
      <vt:lpstr>Sch.41!Print_Area</vt:lpstr>
      <vt:lpstr>Sch.42!Print_Area</vt:lpstr>
      <vt:lpstr>Sch.43!Print_Area</vt:lpstr>
      <vt:lpstr>Sch.45!Print_Area</vt:lpstr>
      <vt:lpstr>Sch.46!Print_Area</vt:lpstr>
      <vt:lpstr>Sch.47!Print_Area</vt:lpstr>
      <vt:lpstr>Sch.49!Print_Area</vt:lpstr>
      <vt:lpstr>Sch.51!Print_Area</vt:lpstr>
      <vt:lpstr>Sch.54!Print_Area</vt:lpstr>
      <vt:lpstr>Sch.55!Print_Area</vt:lpstr>
      <vt:lpstr>Sch.56!Print_Area</vt:lpstr>
      <vt:lpstr>Sch.56A!Print_Area</vt:lpstr>
      <vt:lpstr>Sch.56B!Print_Area</vt:lpstr>
      <vt:lpstr>Sch.56C!Print_Area</vt:lpstr>
      <vt:lpstr>Sch.57!Print_Area</vt:lpstr>
      <vt:lpstr>Sch.58!Print_Area</vt:lpstr>
      <vt:lpstr>Sch.6!Print_Area</vt:lpstr>
      <vt:lpstr>Sch.61!Print_Area</vt:lpstr>
      <vt:lpstr>Sch.65!Print_Area</vt:lpstr>
      <vt:lpstr>Sch.7!Print_Area</vt:lpstr>
      <vt:lpstr>Sch.8!Print_Area</vt:lpstr>
      <vt:lpstr>PRINTALL</vt:lpstr>
      <vt:lpstr>SCH.1</vt:lpstr>
      <vt:lpstr>SCH.11</vt:lpstr>
      <vt:lpstr>SCH.12</vt:lpstr>
      <vt:lpstr>SCH.13</vt:lpstr>
      <vt:lpstr>SCH.14</vt:lpstr>
      <vt:lpstr>SCH.17</vt:lpstr>
      <vt:lpstr>SCH.18</vt:lpstr>
      <vt:lpstr>SCH.19</vt:lpstr>
      <vt:lpstr>SCH.2</vt:lpstr>
      <vt:lpstr>SCH.20</vt:lpstr>
      <vt:lpstr>SCH.27</vt:lpstr>
      <vt:lpstr>SCH.28</vt:lpstr>
      <vt:lpstr>SCH.3</vt:lpstr>
      <vt:lpstr>SCH.33</vt:lpstr>
      <vt:lpstr>SCH.4</vt:lpstr>
      <vt:lpstr>SCH.41</vt:lpstr>
      <vt:lpstr>SCH.42</vt:lpstr>
      <vt:lpstr>SCH.43</vt:lpstr>
      <vt:lpstr>SCH.45</vt:lpstr>
      <vt:lpstr>SCH.46</vt:lpstr>
      <vt:lpstr>SCH.47</vt:lpstr>
      <vt:lpstr>SCH.49</vt:lpstr>
      <vt:lpstr>SCH.5</vt:lpstr>
      <vt:lpstr>SCH.51</vt:lpstr>
      <vt:lpstr>SCH.53</vt:lpstr>
      <vt:lpstr>SCH.54</vt:lpstr>
      <vt:lpstr>SCH.55</vt:lpstr>
      <vt:lpstr>SCH.56</vt:lpstr>
      <vt:lpstr>SCH.56A</vt:lpstr>
      <vt:lpstr>SCH.56B</vt:lpstr>
      <vt:lpstr>SCH.56C</vt:lpstr>
      <vt:lpstr>SCH.57</vt:lpstr>
      <vt:lpstr>SCH.58</vt:lpstr>
      <vt:lpstr>SCH.61</vt:lpstr>
      <vt:lpstr>SCH.65</vt:lpstr>
      <vt:lpstr>SCH.7</vt:lpstr>
      <vt:lpstr>SCH.8</vt:lpstr>
      <vt:lpstr>SCH1PM</vt:lpstr>
      <vt:lpstr>SCH43PM</vt:lpstr>
      <vt:lpstr>TABLE</vt:lpstr>
      <vt:lpstr>TABLEPM</vt:lpstr>
    </vt:vector>
  </TitlesOfParts>
  <Company>Dept. of Public Service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n025us</cp:lastModifiedBy>
  <cp:lastPrinted>2015-03-26T16:09:39Z</cp:lastPrinted>
  <dcterms:created xsi:type="dcterms:W3CDTF">1999-03-17T15:12:56Z</dcterms:created>
  <dcterms:modified xsi:type="dcterms:W3CDTF">2015-03-30T17:29:52Z</dcterms:modified>
</cp:coreProperties>
</file>